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70" yWindow="555" windowWidth="24615" windowHeight="12720" activeTab="0"/>
  </bookViews>
  <sheets>
    <sheet name="Rekapitulace stavby" sheetId="1" r:id="rId1"/>
    <sheet name="D1.1, D1.2, D1.3 - Staveb..." sheetId="2" r:id="rId2"/>
    <sheet name="D.1.4.1.1 - Vodovod" sheetId="3" r:id="rId3"/>
    <sheet name="D.1.4.1.2 - Splašková kan..." sheetId="4" r:id="rId4"/>
    <sheet name="751.1 - VZT 1" sheetId="5" r:id="rId5"/>
    <sheet name="751.2 - VZT 2" sheetId="6" r:id="rId6"/>
    <sheet name="751.3 - VZT 3" sheetId="7" r:id="rId7"/>
    <sheet name="751.4 - ECONET" sheetId="8" r:id="rId8"/>
    <sheet name="741.0 - ESIL-KABELY-HACCP" sheetId="9" r:id="rId9"/>
    <sheet name="741.1 - ESIL-KABELY-REGULACE" sheetId="10" r:id="rId10"/>
    <sheet name="741.2 - ESIL-DRAC" sheetId="11" r:id="rId11"/>
    <sheet name="742.0 - ESLB-MONITORING-H..." sheetId="12" r:id="rId12"/>
    <sheet name="742.1 - ESLB-SICO" sheetId="13" r:id="rId13"/>
    <sheet name="742.2 - ESLB-EPS" sheetId="14" r:id="rId14"/>
    <sheet name="742.3 - ESLB-Strukt.kabeláž" sheetId="15" r:id="rId15"/>
    <sheet name="D1.4.4 - Vytápění" sheetId="16" r:id="rId16"/>
    <sheet name="D2.1 - Gastrotechnologie" sheetId="17" r:id="rId17"/>
    <sheet name="VRN - Vedlejší rozpočtové..." sheetId="18" r:id="rId18"/>
    <sheet name="Pokyny pro vyplnění" sheetId="19" r:id="rId19"/>
  </sheets>
  <definedNames>
    <definedName name="_xlnm._FilterDatabase" localSheetId="8" hidden="1">'741.0 - ESIL-KABELY-HACCP'!$C$85:$K$111</definedName>
    <definedName name="_xlnm._FilterDatabase" localSheetId="9" hidden="1">'741.1 - ESIL-KABELY-REGULACE'!$C$85:$K$102</definedName>
    <definedName name="_xlnm._FilterDatabase" localSheetId="10" hidden="1">'741.2 - ESIL-DRAC'!$C$85:$K$233</definedName>
    <definedName name="_xlnm._FilterDatabase" localSheetId="11" hidden="1">'742.0 - ESLB-MONITORING-H...'!$C$90:$K$175</definedName>
    <definedName name="_xlnm._FilterDatabase" localSheetId="12" hidden="1">'742.1 - ESLB-SICO'!$C$85:$K$109</definedName>
    <definedName name="_xlnm._FilterDatabase" localSheetId="13" hidden="1">'742.2 - ESLB-EPS'!$C$85:$K$131</definedName>
    <definedName name="_xlnm._FilterDatabase" localSheetId="14" hidden="1">'742.3 - ESLB-Strukt.kabeláž'!$C$85:$K$127</definedName>
    <definedName name="_xlnm._FilterDatabase" localSheetId="4" hidden="1">'751.1 - VZT 1'!$C$86:$K$204</definedName>
    <definedName name="_xlnm._FilterDatabase" localSheetId="5" hidden="1">'751.2 - VZT 2'!$C$86:$K$180</definedName>
    <definedName name="_xlnm._FilterDatabase" localSheetId="6" hidden="1">'751.3 - VZT 3'!$C$86:$K$172</definedName>
    <definedName name="_xlnm._FilterDatabase" localSheetId="7" hidden="1">'751.4 - ECONET'!$C$85:$K$133</definedName>
    <definedName name="_xlnm._FilterDatabase" localSheetId="2" hidden="1">'D.1.4.1.1 - Vodovod'!$C$88:$K$187</definedName>
    <definedName name="_xlnm._FilterDatabase" localSheetId="3" hidden="1">'D.1.4.1.2 - Splašková kan...'!$C$95:$K$271</definedName>
    <definedName name="_xlnm._FilterDatabase" localSheetId="1" hidden="1">'D1.1, D1.2, D1.3 - Staveb...'!$C$106:$K$1595</definedName>
    <definedName name="_xlnm._FilterDatabase" localSheetId="15" hidden="1">'D1.4.4 - Vytápění'!$C$85:$K$171</definedName>
    <definedName name="_xlnm._FilterDatabase" localSheetId="16" hidden="1">'D2.1 - Gastrotechnologie'!$C$80:$K$303</definedName>
    <definedName name="_xlnm._FilterDatabase" localSheetId="17" hidden="1">'VRN - Vedlejší rozpočtové...'!$C$82:$K$107</definedName>
    <definedName name="_xlnm.Print_Area" localSheetId="8">'741.0 - ESIL-KABELY-HACCP'!$C$4:$J$41,'741.0 - ESIL-KABELY-HACCP'!$C$47:$J$65,'741.0 - ESIL-KABELY-HACCP'!$C$71:$K$111</definedName>
    <definedName name="_xlnm.Print_Area" localSheetId="9">'741.1 - ESIL-KABELY-REGULACE'!$C$4:$J$41,'741.1 - ESIL-KABELY-REGULACE'!$C$47:$J$65,'741.1 - ESIL-KABELY-REGULACE'!$C$71:$K$102</definedName>
    <definedName name="_xlnm.Print_Area" localSheetId="10">'741.2 - ESIL-DRAC'!$C$4:$J$41,'741.2 - ESIL-DRAC'!$C$47:$J$65,'741.2 - ESIL-DRAC'!$C$71:$K$233</definedName>
    <definedName name="_xlnm.Print_Area" localSheetId="11">'742.0 - ESLB-MONITORING-H...'!$C$4:$J$41,'742.0 - ESLB-MONITORING-H...'!$C$47:$J$70,'742.0 - ESLB-MONITORING-H...'!$C$76:$K$175</definedName>
    <definedName name="_xlnm.Print_Area" localSheetId="12">'742.1 - ESLB-SICO'!$C$4:$J$41,'742.1 - ESLB-SICO'!$C$47:$J$65,'742.1 - ESLB-SICO'!$C$71:$K$109</definedName>
    <definedName name="_xlnm.Print_Area" localSheetId="13">'742.2 - ESLB-EPS'!$C$4:$J$41,'742.2 - ESLB-EPS'!$C$47:$J$65,'742.2 - ESLB-EPS'!$C$71:$K$131</definedName>
    <definedName name="_xlnm.Print_Area" localSheetId="14">'742.3 - ESLB-Strukt.kabeláž'!$C$4:$J$41,'742.3 - ESLB-Strukt.kabeláž'!$C$47:$J$65,'742.3 - ESLB-Strukt.kabeláž'!$C$71:$K$127</definedName>
    <definedName name="_xlnm.Print_Area" localSheetId="4">'751.1 - VZT 1'!$C$4:$J$41,'751.1 - VZT 1'!$C$47:$J$66,'751.1 - VZT 1'!$C$72:$K$204</definedName>
    <definedName name="_xlnm.Print_Area" localSheetId="5">'751.2 - VZT 2'!$C$4:$J$41,'751.2 - VZT 2'!$C$47:$J$66,'751.2 - VZT 2'!$C$72:$K$180</definedName>
    <definedName name="_xlnm.Print_Area" localSheetId="6">'751.3 - VZT 3'!$C$4:$J$41,'751.3 - VZT 3'!$C$47:$J$66,'751.3 - VZT 3'!$C$72:$K$172</definedName>
    <definedName name="_xlnm.Print_Area" localSheetId="7">'751.4 - ECONET'!$C$4:$J$41,'751.4 - ECONET'!$C$47:$J$65,'751.4 - ECONET'!$C$71:$K$133</definedName>
    <definedName name="_xlnm.Print_Area" localSheetId="2">'D.1.4.1.1 - Vodovod'!$C$4:$J$41,'D.1.4.1.1 - Vodovod'!$C$47:$J$68,'D.1.4.1.1 - Vodovod'!$C$74:$K$187</definedName>
    <definedName name="_xlnm.Print_Area" localSheetId="3">'D.1.4.1.2 - Splašková kan...'!$C$4:$J$41,'D.1.4.1.2 - Splašková kan...'!$C$47:$J$75,'D.1.4.1.2 - Splašková kan...'!$C$81:$K$271</definedName>
    <definedName name="_xlnm.Print_Area" localSheetId="1">'D1.1, D1.2, D1.3 - Staveb...'!$C$4:$J$39,'D1.1, D1.2, D1.3 - Staveb...'!$C$45:$J$88,'D1.1, D1.2, D1.3 - Staveb...'!$C$94:$K$1595</definedName>
    <definedName name="_xlnm.Print_Area" localSheetId="15">'D1.4.4 - Vytápění'!$C$4:$J$39,'D1.4.4 - Vytápění'!$C$45:$J$67,'D1.4.4 - Vytápění'!$C$73:$K$171</definedName>
    <definedName name="_xlnm.Print_Area" localSheetId="16">'D2.1 - Gastrotechnologie'!$C$4:$J$39,'D2.1 - Gastrotechnologie'!$C$45:$J$62,'D2.1 - Gastrotechnologie'!$C$68:$K$303</definedName>
    <definedName name="_xlnm.Print_Area" localSheetId="18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stavby'!$C$42:$AQ$75</definedName>
    <definedName name="_xlnm.Print_Area" localSheetId="17">'VRN - Vedlejší rozpočtové...'!$C$4:$J$39,'VRN - Vedlejší rozpočtové...'!$C$45:$J$64,'VRN - Vedlejší rozpočtové...'!$C$70:$K$107</definedName>
    <definedName name="_xlnm.Print_Titles" localSheetId="0">'Rekapitulace stavby'!$52:$52</definedName>
    <definedName name="_xlnm.Print_Titles" localSheetId="2">'D.1.4.1.1 - Vodovod'!$88:$88</definedName>
    <definedName name="_xlnm.Print_Titles" localSheetId="3">'D.1.4.1.2 - Splašková kan...'!$95:$95</definedName>
    <definedName name="_xlnm.Print_Titles" localSheetId="4">'751.1 - VZT 1'!$86:$86</definedName>
    <definedName name="_xlnm.Print_Titles" localSheetId="5">'751.2 - VZT 2'!$86:$86</definedName>
    <definedName name="_xlnm.Print_Titles" localSheetId="6">'751.3 - VZT 3'!$86:$86</definedName>
    <definedName name="_xlnm.Print_Titles" localSheetId="7">'751.4 - ECONET'!$85:$85</definedName>
    <definedName name="_xlnm.Print_Titles" localSheetId="8">'741.0 - ESIL-KABELY-HACCP'!$85:$85</definedName>
    <definedName name="_xlnm.Print_Titles" localSheetId="9">'741.1 - ESIL-KABELY-REGULACE'!$85:$85</definedName>
    <definedName name="_xlnm.Print_Titles" localSheetId="10">'741.2 - ESIL-DRAC'!$85:$85</definedName>
    <definedName name="_xlnm.Print_Titles" localSheetId="11">'742.0 - ESLB-MONITORING-H...'!$90:$90</definedName>
    <definedName name="_xlnm.Print_Titles" localSheetId="12">'742.1 - ESLB-SICO'!$85:$85</definedName>
    <definedName name="_xlnm.Print_Titles" localSheetId="13">'742.2 - ESLB-EPS'!$85:$85</definedName>
    <definedName name="_xlnm.Print_Titles" localSheetId="14">'742.3 - ESLB-Strukt.kabeláž'!$85:$85</definedName>
    <definedName name="_xlnm.Print_Titles" localSheetId="15">'D1.4.4 - Vytápění'!$85:$85</definedName>
    <definedName name="_xlnm.Print_Titles" localSheetId="16">'D2.1 - Gastrotechnologie'!$80:$80</definedName>
    <definedName name="_xlnm.Print_Titles" localSheetId="17">'VRN - Vedlejší rozpočtové...'!$82:$82</definedName>
  </definedNames>
  <calcPr calcId="145621"/>
</workbook>
</file>

<file path=xl/sharedStrings.xml><?xml version="1.0" encoding="utf-8"?>
<sst xmlns="http://schemas.openxmlformats.org/spreadsheetml/2006/main" count="27179" uniqueCount="3669">
  <si>
    <t>Export Komplet</t>
  </si>
  <si>
    <t>VZ</t>
  </si>
  <si>
    <t>2.0</t>
  </si>
  <si>
    <t>ZAMOK</t>
  </si>
  <si>
    <t>False</t>
  </si>
  <si>
    <t>{55c21121-f4c9-4751-9745-0a1c474f11c2}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</si>
  <si>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</si>
  <si>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</si>
  <si>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</si>
  <si>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</si>
  <si>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</si>
  <si>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</si>
  <si>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</si>
  <si>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</si>
  <si>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18S/2023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</si>
  <si>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</si>
  <si>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</si>
  <si>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kuchyně v domově pro seniory v Klatovech</t>
  </si>
  <si>
    <t>KSO:</t>
  </si>
  <si>
    <t>801 91 23</t>
  </si>
  <si>
    <t>CC-CZ:</t>
  </si>
  <si>
    <t/>
  </si>
  <si>
    <t>Místo:</t>
  </si>
  <si>
    <t>Podhůrecká 815/3</t>
  </si>
  <si>
    <t>Datum:</t>
  </si>
  <si>
    <t>26. 4. 2023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</si>
  <si>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</si>
  <si>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</si>
  <si>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</si>
  <si>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</si>
  <si>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</si>
  <si>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</si>
  <si>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</si>
  <si>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M-PROject CZ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</si>
  <si>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</si>
  <si>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</si>
  <si>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</si>
  <si>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</si>
  <si>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</si>
  <si>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</si>
  <si>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</si>
  <si>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</si>
  <si>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</si>
  <si>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</si>
  <si>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</si>
  <si>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</si>
  <si>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</si>
  <si>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</si>
  <si>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</si>
  <si>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</si>
  <si>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</si>
  <si>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</si>
  <si>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</si>
  <si>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</si>
  <si>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</si>
  <si>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</si>
  <si>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</si>
  <si>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</si>
  <si>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</si>
  <si>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</si>
  <si>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</si>
  <si>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</si>
  <si>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</si>
  <si>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</si>
  <si>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</si>
  <si>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</si>
  <si>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</si>
  <si>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</si>
  <si>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</si>
  <si>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</si>
  <si>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</si>
  <si>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</si>
  <si>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</si>
  <si>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</si>
  <si>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</si>
  <si>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</si>
  <si>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</si>
  <si>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D1.1, D1.2, D1.3</t>
  </si>
  <si>
    <t>Stavební část, Konstrukční část, PBŘ</t>
  </si>
  <si>
    <t>STA</t>
  </si>
  <si>
    <t>1</t>
  </si>
  <si>
    <t>{35886078-68bb-4f03-beca-4b6e0adb5bd3}</t>
  </si>
  <si>
    <t>2</t>
  </si>
  <si>
    <t>D1.4.1</t>
  </si>
  <si>
    <t>ZTI</t>
  </si>
  <si>
    <t>{10fad55a-c145-4b5f-b067-c858dbc93149}</t>
  </si>
  <si>
    <t>D.1.4.1.1</t>
  </si>
  <si>
    <t>Vodovod</t>
  </si>
  <si>
    <t>Soupis</t>
  </si>
  <si>
    <t>{d3c82b40-fc9d-4120-9098-60a79250aff0}</t>
  </si>
  <si>
    <t>D.1.4.1.2</t>
  </si>
  <si>
    <t>Splašková kanalizace</t>
  </si>
  <si>
    <t>{78ca23d5-0400-439a-b3fb-cce5d2ed475a}</t>
  </si>
  <si>
    <t>D1.4.2</t>
  </si>
  <si>
    <t>VZT+ chlazení</t>
  </si>
  <si>
    <t>{9b6ba0d0-5f7d-41eb-9768-f2930dc7bbe9}</t>
  </si>
  <si>
    <t>751.1</t>
  </si>
  <si>
    <t>VZT 1</t>
  </si>
  <si>
    <t>{96ca22da-544a-4104-aeaa-1ebd0671ed7a}</t>
  </si>
  <si>
    <t>751.2</t>
  </si>
  <si>
    <t>VZT 2</t>
  </si>
  <si>
    <t>{a88fe357-d77a-443d-a572-1d69fdbaad22}</t>
  </si>
  <si>
    <t>751.3</t>
  </si>
  <si>
    <t>VZT 3</t>
  </si>
  <si>
    <t>{62c970ce-1dfa-42e8-9fd2-e996d6587c44}</t>
  </si>
  <si>
    <t>751.4</t>
  </si>
  <si>
    <t>ECONET</t>
  </si>
  <si>
    <t>{4493b0e8-3d70-4ceb-ae8a-9cf37b85030c}</t>
  </si>
  <si>
    <t>D1.4.3</t>
  </si>
  <si>
    <t>Elektro</t>
  </si>
  <si>
    <t>{3a85c9fb-880e-46d9-b19d-5c4e658f17d2}</t>
  </si>
  <si>
    <t>741.0</t>
  </si>
  <si>
    <t>ESIL-KABELY-HACCP</t>
  </si>
  <si>
    <t>{7aa9a984-1a60-45c4-ad6c-72dd2b8857e5}</t>
  </si>
  <si>
    <t>741.1</t>
  </si>
  <si>
    <t>ESIL-KABELY-REGULACE</t>
  </si>
  <si>
    <t>{f683f318-663c-4ff8-a688-51eeb48e7622}</t>
  </si>
  <si>
    <t>741.2</t>
  </si>
  <si>
    <t>ESIL-DRAC</t>
  </si>
  <si>
    <t>{64357e32-46d9-4654-8412-4054e6932e67}</t>
  </si>
  <si>
    <t>742.0</t>
  </si>
  <si>
    <t>ESLB-MONITORING-HACCP</t>
  </si>
  <si>
    <t>{811ed17d-a2a5-4a65-85ec-29a2f7863863}</t>
  </si>
  <si>
    <t>742.1</t>
  </si>
  <si>
    <t>ESLB-SICO</t>
  </si>
  <si>
    <t>{bfe89d6c-7823-45e6-a8b0-d4da7d3f4a87}</t>
  </si>
  <si>
    <t>742.2</t>
  </si>
  <si>
    <t>ESLB-EPS</t>
  </si>
  <si>
    <t>{a2fa3820-8fdd-4c3d-98e5-9276c584d131}</t>
  </si>
  <si>
    <t>742.3</t>
  </si>
  <si>
    <t>ESLB-Strukt.kabeláž</t>
  </si>
  <si>
    <t>{77c170ed-f2c4-46b9-bb77-60237d66f522}</t>
  </si>
  <si>
    <t>D1.4.4</t>
  </si>
  <si>
    <t>Vytápění</t>
  </si>
  <si>
    <t>{a8dc5110-dd7d-4586-8519-7c8fee71a46e}</t>
  </si>
  <si>
    <t>D2.1</t>
  </si>
  <si>
    <t>Gastrotechnologie</t>
  </si>
  <si>
    <t>{cb47892b-f543-4872-9eb4-8616a80a5438}</t>
  </si>
  <si>
    <t>VRN</t>
  </si>
  <si>
    <t>Vedlejší rozpočtové náklady</t>
  </si>
  <si>
    <t>{d740450d-8bb1-47d6-ba5b-cbb2ea088056}</t>
  </si>
  <si>
    <t>KRYCÍ LIST SOUPISU PRACÍ</t>
  </si>
  <si>
    <t>Objekt:</t>
  </si>
  <si>
    <t>D1.1, D1.2, D1.3 - Stavební část, Konstrukční část, PBŘ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</si>
  <si>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</si>
  <si>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</si>
  <si>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</si>
  <si>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</si>
  <si>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</si>
  <si>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</si>
  <si>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</si>
  <si>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</si>
  <si>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</si>
  <si>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</si>
  <si>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</si>
  <si>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</si>
  <si>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</si>
  <si>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</si>
  <si>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</si>
  <si>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</si>
  <si>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</si>
  <si>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</si>
  <si>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725 - Zdravotechnika - zařizovací předměty</t>
  </si>
  <si>
    <t xml:space="preserve">    751 - Vzduchotechnika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</si>
  <si>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</si>
  <si>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</si>
  <si>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</si>
  <si>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</si>
  <si>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</si>
  <si>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</si>
  <si>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</si>
  <si>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</si>
  <si>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</si>
  <si>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</si>
  <si>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 xml:space="preserve">    789 - Povrchové úpravy ocelových konstrukcí a technologických zařízení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</si>
  <si>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</si>
  <si>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</si>
  <si>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</si>
  <si>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</si>
  <si>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</si>
  <si>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</si>
  <si>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</si>
  <si>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</si>
  <si>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</si>
  <si>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</si>
  <si>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</si>
  <si>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</si>
  <si>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</si>
  <si>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</si>
  <si>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</si>
  <si>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</si>
  <si>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</si>
  <si>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</si>
  <si>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</si>
  <si>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139711111</t>
  </si>
  <si>
    <t>Vykopávky v uzavřených prostorech v hornině třídy těžitelnosti I skupiny 1 až 3 ručně</t>
  </si>
  <si>
    <t>m3</t>
  </si>
  <si>
    <t>CS ÚRS 2023 01</t>
  </si>
  <si>
    <t>4</t>
  </si>
  <si>
    <t>1749959958</t>
  </si>
  <si>
    <t>PP</t>
  </si>
  <si>
    <t>Vykopávka v uzavřených prostorech ručně v hornině třídy těžitelnosti I skupiny 1 až 3</t>
  </si>
  <si>
    <t>Online PSC</t>
  </si>
  <si>
    <t>https://podminky.urs.cz/item/CS_URS_2023_01/139711111</t>
  </si>
  <si>
    <t>VV</t>
  </si>
  <si>
    <t>v.č.D1.1.3</t>
  </si>
  <si>
    <t>"RŠ1a" 1,6*1,9*(1,23-0,25)</t>
  </si>
  <si>
    <t>162751117</t>
  </si>
  <si>
    <t>Vodorovné přemístění přes 9 000 do 10000 m výkopku/sypaniny z horniny třídy těžitelnosti I skupiny 1 až 3</t>
  </si>
  <si>
    <t>-1097490649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</si>
  <si>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</si>
  <si>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https://podminky.urs.cz/item/CS_URS_2023_01/162751117</t>
  </si>
  <si>
    <t>3</t>
  </si>
  <si>
    <t>162751119</t>
  </si>
  <si>
    <t>Příplatek k vodorovnému přemístění výkopku/sypaniny z horniny třídy těžitelnosti I skupiny 1 až 3 ZKD 1000 m přes 10000 m</t>
  </si>
  <si>
    <t>-1512063206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</si>
  <si>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</si>
  <si>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https://podminky.urs.cz/item/CS_URS_2023_01/162751119</t>
  </si>
  <si>
    <t>2,979*13 'Přepočtené koeficientem množství</t>
  </si>
  <si>
    <t>171201221</t>
  </si>
  <si>
    <t>Poplatek za uložení na skládce (skládkovné) zeminy a kamení kód odpadu 17 05 04</t>
  </si>
  <si>
    <t>t</t>
  </si>
  <si>
    <t>1313864354</t>
  </si>
  <si>
    <t>Poplatek za uložení stavebního odpadu na skládce (skládkovné) zeminy a kamení zatříděného do Katalogu odpadů pod kódem 17 05 04</t>
  </si>
  <si>
    <t>https://podminky.urs.cz/item/CS_URS_2023_01/171201221</t>
  </si>
  <si>
    <t>2,979*1,6</t>
  </si>
  <si>
    <t>Zakládání</t>
  </si>
  <si>
    <t>5</t>
  </si>
  <si>
    <t>273321411</t>
  </si>
  <si>
    <t>Základové desky ze ŽB bez zvýšených nároků na prostředí tř. C 20/25</t>
  </si>
  <si>
    <t>1954105562</t>
  </si>
  <si>
    <t>Základy z betonu železového (bez výztuže) desky z betonu bez zvláštních nároků na prostředí tř. C 20/25</t>
  </si>
  <si>
    <t>https://podminky.urs.cz/item/CS_URS_2023_01/273321411</t>
  </si>
  <si>
    <t>"Statický posudek a technická zpráva"</t>
  </si>
  <si>
    <t>"v.č.D1.1.3"</t>
  </si>
  <si>
    <t>"pro ležatou kanalizaci" 60,0*0,15</t>
  </si>
  <si>
    <t>6</t>
  </si>
  <si>
    <t>273362021</t>
  </si>
  <si>
    <t>Výztuž základových desek svařovanými sítěmi Kari</t>
  </si>
  <si>
    <t>-843974984</t>
  </si>
  <si>
    <t>Výztuž základů desek ze svařovaných sítí z drátů typu KARI</t>
  </si>
  <si>
    <t>https://podminky.urs.cz/item/CS_URS_2023_01/273362021</t>
  </si>
  <si>
    <t>"pro ležatou kanalizaci" 60,0*3,033/1000*2*1,2</t>
  </si>
  <si>
    <t>Svislé a kompletní konstrukce</t>
  </si>
  <si>
    <t>7</t>
  </si>
  <si>
    <t>310278842</t>
  </si>
  <si>
    <t>Zazdívka otvorů pl přes 0,25 do 1 m2 ve zdivu nadzákladovém z nepálených tvárnic tl do 300 mm</t>
  </si>
  <si>
    <t>-472720991</t>
  </si>
  <si>
    <t>Zazdívka otvorů ve zdivu nadzákladovém nepálenými tvárnicemi plochy přes 0,25 m2 do 1 m2 , ve zdi tl. do 300 mm</t>
  </si>
  <si>
    <t>https://podminky.urs.cz/item/CS_URS_2023_01/310278842</t>
  </si>
  <si>
    <t>v.č.D1.1.10</t>
  </si>
  <si>
    <t>((0,7*0,5)+(0,6*0,5)+(0,3*0,5))*0,38</t>
  </si>
  <si>
    <t>0,24*3,34*0,22</t>
  </si>
  <si>
    <t>0,25*3,34*0,18</t>
  </si>
  <si>
    <t>0,6*1,0*0,18</t>
  </si>
  <si>
    <t>8</t>
  </si>
  <si>
    <t>310279842</t>
  </si>
  <si>
    <t>Zazdívka otvorů pl přes 1 do 4 m2 ve zdivu nadzákladovém z nepálených tvárnic tl do 300 mm</t>
  </si>
  <si>
    <t>282304722</t>
  </si>
  <si>
    <t>Zazdívka otvorů ve zdivu nadzákladovém nepálenými tvárnicemi plochy přes 1 m2 do 4 m2 , ve zdi tl. do 300 mm</t>
  </si>
  <si>
    <t>https://podminky.urs.cz/item/CS_URS_2023_01/310279842</t>
  </si>
  <si>
    <t>((0,9*2,0)+(1,1*2,0)+(0,9*2,1)+(0,96*2,43))*0,2</t>
  </si>
  <si>
    <t>9</t>
  </si>
  <si>
    <t>317142442</t>
  </si>
  <si>
    <t>Překlad nenosný pórobetonový š 150 mm v do 250 mm na tenkovrstvou maltu dl přes 1000 do 1250 mm</t>
  </si>
  <si>
    <t>kus</t>
  </si>
  <si>
    <t>1861634656</t>
  </si>
  <si>
    <t>Překlady nenosné z pórobetonu osazené do tenkého maltového lože, výšky do 250 mm, šířky překladu 150 mm, délky překladu přes 1000 do 1250 mm</t>
  </si>
  <si>
    <t>https://podminky.urs.cz/item/CS_URS_2023_01/317142442</t>
  </si>
  <si>
    <t>"Tabulka prefabrikátů!</t>
  </si>
  <si>
    <t>"PF/01" 5</t>
  </si>
  <si>
    <t>10</t>
  </si>
  <si>
    <t>317234410</t>
  </si>
  <si>
    <t>Vyzdívka mezi nosníky z cihel pálených na MC</t>
  </si>
  <si>
    <t>2128040753</t>
  </si>
  <si>
    <t>Vyzdívka mezi nosníky cihlami pálenými na maltu cementovou</t>
  </si>
  <si>
    <t>https://podminky.urs.cz/item/CS_URS_2023_01/317234410</t>
  </si>
  <si>
    <t>v.č.D1.1.2</t>
  </si>
  <si>
    <t>"I140" (1,3+1,4+(0,82*2)+1,15)*0,38</t>
  </si>
  <si>
    <t>"I160" 1,69*0,4</t>
  </si>
  <si>
    <t>11</t>
  </si>
  <si>
    <t>317944323</t>
  </si>
  <si>
    <t>Válcované nosníky č.14 až 22 dodatečně osazované do připravených otvorů</t>
  </si>
  <si>
    <t>-838720709</t>
  </si>
  <si>
    <t>Válcované nosníky dodatečně osazované do připravených otvorů bez zazdění hlav č. 14 až 22</t>
  </si>
  <si>
    <t>https://podminky.urs.cz/item/CS_URS_2023_01/317944323</t>
  </si>
  <si>
    <t>"I140" ((1,3*2)+(1,4*2)+(0,82*2*2)+(1,15*2))*14,7/1000</t>
  </si>
  <si>
    <t>"I160" 1,69*2*17,9/1000</t>
  </si>
  <si>
    <t>"L50/50/3" ((1,3*2*2)+1,4)*2,3/1000</t>
  </si>
  <si>
    <t>"L110/70/10" 2,0*2*12,25/1000</t>
  </si>
  <si>
    <t>12</t>
  </si>
  <si>
    <t>346244381</t>
  </si>
  <si>
    <t>Plentování jednostranné v do 200 mm válcovaných nosníků cihlami</t>
  </si>
  <si>
    <t>m2</t>
  </si>
  <si>
    <t>662548550</t>
  </si>
  <si>
    <t>Plentování ocelových válcovaných nosníků jednostranné cihlami na maltu, výška stojiny do 200 mm</t>
  </si>
  <si>
    <t>https://podminky.urs.cz/item/CS_URS_2023_01/346244381</t>
  </si>
  <si>
    <t>"I140" ((1,3*2)+(1,4*2)+(0,82*2*2)+(1,15*2))*0,14</t>
  </si>
  <si>
    <t>"I160" 1,69*2*0,16</t>
  </si>
  <si>
    <t>13</t>
  </si>
  <si>
    <t>346272216</t>
  </si>
  <si>
    <t>Přizdívka z pórobetonových tvárnic tl 50 mm</t>
  </si>
  <si>
    <t>891459864</t>
  </si>
  <si>
    <t>Přizdívky z pórobetonových tvárnic objemová hmotnost do 500 kg/m3, na tenké maltové lože, tloušťka přizdívky 50 mm</t>
  </si>
  <si>
    <t>https://podminky.urs.cz/item/CS_URS_2023_01/346272216</t>
  </si>
  <si>
    <t>(0,15+0,45+0,15)*3,34</t>
  </si>
  <si>
    <t>14</t>
  </si>
  <si>
    <t>346272256</t>
  </si>
  <si>
    <t>Přizdívka z pórobetonových tvárnic tl 150 mm</t>
  </si>
  <si>
    <t>536842563</t>
  </si>
  <si>
    <t>Přizdívky z pórobetonových tvárnic objemová hmotnost do 500 kg/m3, na tenké maltové lože, tloušťka přizdívky 150 mm</t>
  </si>
  <si>
    <t>https://podminky.urs.cz/item/CS_URS_2023_01/346272256</t>
  </si>
  <si>
    <t>5,05*3,34</t>
  </si>
  <si>
    <t>Vodorovné konstrukce</t>
  </si>
  <si>
    <t>411388631</t>
  </si>
  <si>
    <t>Zabetonování otvorů tl do 150 mm ze suchých směsí pl přes 0,25 do 1 m2 ve stropech</t>
  </si>
  <si>
    <t>-1910293222</t>
  </si>
  <si>
    <t>Zabetonování otvorů ve stropech nebo v klenbách včetně lešení, bednění, odbednění a výztuže (materiál v ceně) ze suchých směsí, tl. do 150 mm ve stropech železobetonových, tvárnicových a prefabrikovaných plochy přes 0,25 do 1 m2</t>
  </si>
  <si>
    <t>https://podminky.urs.cz/item/CS_URS_2023_01/411388631</t>
  </si>
  <si>
    <t>(1,5*1,02)-(1,0*0,6)</t>
  </si>
  <si>
    <t>Úpravy povrchů, podlahy a osazování výplní</t>
  </si>
  <si>
    <t>16</t>
  </si>
  <si>
    <t>611321141</t>
  </si>
  <si>
    <t>Vápenocementová omítka štuková dvouvrstvá vnitřních stropů rovných nanášená ručně</t>
  </si>
  <si>
    <t>96488417</t>
  </si>
  <si>
    <t>Omítka vápenocementová vnitřních ploch nanášená ručně dvouvrstvá, tloušťky jádrové omítky do 10 mm a tloušťky štuku do 3 mm štuková vodorovných konstrukcí stropů rovných</t>
  </si>
  <si>
    <t>https://podminky.urs.cz/item/CS_URS_2023_01/611321141</t>
  </si>
  <si>
    <t>"m.č.1.04" 13,4</t>
  </si>
  <si>
    <t>"m.č.1.05" 17,1</t>
  </si>
  <si>
    <t>"m.č.1.07" 8,3</t>
  </si>
  <si>
    <t>"m.č.1.11" 11,6</t>
  </si>
  <si>
    <t>"m.č.1.12" 9,8</t>
  </si>
  <si>
    <t>"m.č.1.17" 2,4</t>
  </si>
  <si>
    <t>17</t>
  </si>
  <si>
    <t>611325417</t>
  </si>
  <si>
    <t>Oprava vnitřní vápenocementové hladké omítky stropů v rozsahu plochy přes 10 do 30 % s celoplošným přeštukováním</t>
  </si>
  <si>
    <t>1738512418</t>
  </si>
  <si>
    <t>Oprava vápenocementové omítky vnitřních ploch hladké, tloušťky do 20 mm, s celoplošným přeštukováním, tloušťky štuku 3 mm stropů, v rozsahu opravované plochy přes 10 do 30%</t>
  </si>
  <si>
    <t>https://podminky.urs.cz/item/CS_URS_2023_01/611325417</t>
  </si>
  <si>
    <t>v.č.D1.1.13</t>
  </si>
  <si>
    <t>"m.č.101" (5,59+5,56)*1,45</t>
  </si>
  <si>
    <t>18</t>
  </si>
  <si>
    <t>612321121</t>
  </si>
  <si>
    <t>Vápenocementová omítka hladká jednovrstvá vnitřních stěn nanášená ručně</t>
  </si>
  <si>
    <t>-866075020</t>
  </si>
  <si>
    <t>Omítka vápenocementová vnitřních ploch nanášená ručně jednovrstvá, tloušťky do 10 mm hladká svislých konstrukcí stěn</t>
  </si>
  <si>
    <t>https://podminky.urs.cz/item/CS_URS_2023_01/612321121</t>
  </si>
  <si>
    <t>"pod obklad"</t>
  </si>
  <si>
    <t>"m.č.1.01"</t>
  </si>
  <si>
    <t xml:space="preserve"> ((0,14+0,23+2,36+0,42+0,45+5,55+0,45+0,42+0,45+0,89+6,05)*1,52)</t>
  </si>
  <si>
    <t>((0,14+0,23+2,36+0,42+0,6+5,55+0,6++0,42+0,6+1,04+6,2)*(2,0-1,52))</t>
  </si>
  <si>
    <t>-((2,36*2,0)+(1,75*(2,0-1,5)*4))</t>
  </si>
  <si>
    <t>"m.č.1.02" ((2,46+6,865+2,46+0,3+0,42+0,3)*1,52)+((2,46+7,015+2,46+0,3+0,42+0,3)*(2,0-1,52))-(0,93*2,0)-(0,8*1,97)-(1,75*(2,0-1,5))</t>
  </si>
  <si>
    <t>"m.č.1.03" ((2,25+1,49+0,19+0,59+0,6)*2,0)</t>
  </si>
  <si>
    <t>"m.č.1.04" ((3,79+3,65+2,15)*2,0)-(1,0*2,0)</t>
  </si>
  <si>
    <t>"m.č.1.05" ((5,91+2,88+2,88)*1,49)+((6,07+2,88+2,88)*(2,0-1,49))-(0,93*2,0)-(1,0*2,0)</t>
  </si>
  <si>
    <t>"m.č.1.09" 1,52*2,0</t>
  </si>
  <si>
    <t>"m.č.1.11" ((4,77+2,46+2,46+0,27+0,27)*1,33)+((4,77+2,59+2,59+0,4+0,4)*(2,0-1,33))</t>
  </si>
  <si>
    <t>"m.č.1.12" ((3,96+2,58+2,58)*2,0)-(0,77*0,13)-(0,99*2,0)</t>
  </si>
  <si>
    <t>"m.č.1.17" ((1,8+2,63)*2,0)-(0,86*2,0)+(1,3*0,08)</t>
  </si>
  <si>
    <t>19</t>
  </si>
  <si>
    <t>612321141</t>
  </si>
  <si>
    <t>Vápenocementová omítka štuková dvouvrstvá vnitřních stěn nanášená ručně</t>
  </si>
  <si>
    <t>314840510</t>
  </si>
  <si>
    <t>Omítka vápenocementová vnitřních ploch nanášená ručně dvouvrstvá, tloušťky jádrové omítky do 10 mm a tloušťky štuku do 3 mm štuková svislých konstrukcí stěn</t>
  </si>
  <si>
    <t>https://podminky.urs.cz/item/CS_URS_2023_01/612321141</t>
  </si>
  <si>
    <t>((0,14+0,23+2,36+0,42+0,6+5,55+0,6+0,42+0,6+1,04+6,2)*(3,19-2,0))-(2,36*(2,1-2,0))-(1,75*(3,07-2,0)*4)</t>
  </si>
  <si>
    <t>"m.č.1.02" ((2,46+7,015+2,46+0,3+0,42+0,3)*(3,19-2,0))-(0,93*(2,15-2,0))-(1,75*(3,07-2,0))</t>
  </si>
  <si>
    <t>"m.č.1.03" ((2,25+1,49+0,19+0,59+0,6)*(3,19-2,0))</t>
  </si>
  <si>
    <t>"m.č.1.04" ((3,79+3,65+2,15)*(3,19-2,0))</t>
  </si>
  <si>
    <t>"m.č.1.05" ((6,07+2,88+2,88)*(3,19-2,0))-(0,93*(2,15-2,0))</t>
  </si>
  <si>
    <t>"m.č.1.07" ((4,7+0,35+0,42+0,35)*3,19)-(1,45*0,16*2)-(0,58*0,85*3)-(0,88*0,85)</t>
  </si>
  <si>
    <t>"m.č.1.08" ((4,25+3,54+4,25)*3,15)-(2,1*0,15*2)-(1,54*0,14*2)-(0,88*0,88)-(0,87*1,48*2)</t>
  </si>
  <si>
    <t>"m.č.1.09" 1,52*(3,19-2,0)</t>
  </si>
  <si>
    <t>"m.č.1.11" ((4,77+2,59+2,59+0,4+0,4)*(3,19-2,0))-(1,78*0,85*2)</t>
  </si>
  <si>
    <t>"m.č.1.12" ((3,96+2,58+2,58)*(3,19-2,0))-(0,99*(2,43-2,0))</t>
  </si>
  <si>
    <t>"m.č.1.13" ((0,45+6,05+2,18+6,05+1,35)*3,19)-(1,0*2,1)-(1,7*2,1)-(1,0*2,1)</t>
  </si>
  <si>
    <t>"m.č.1.14" (4,22*(3,19+2,6)/2)+((0,55+0,41)*2,6)</t>
  </si>
  <si>
    <t>"m.č.1.17" ((1,8+2,63)*(2,7-2,0))</t>
  </si>
  <si>
    <t>20</t>
  </si>
  <si>
    <t>612325301</t>
  </si>
  <si>
    <t>Vápenocementová hladká omítka ostění nebo nadpraží</t>
  </si>
  <si>
    <t>518163972</t>
  </si>
  <si>
    <t>Vápenocementová omítka ostění nebo nadpraží hladká</t>
  </si>
  <si>
    <t>https://podminky.urs.cz/item/CS_URS_2023_01/612325301</t>
  </si>
  <si>
    <t>"m.č.1.01" ((0,5+1,75+0,5)*0,2)+(2,46*0,15)</t>
  </si>
  <si>
    <t>"m.č.1.02" ((0,5+1,75+0,5)*0,2*4)+((5,55+1,04+6,05)*0,15)</t>
  </si>
  <si>
    <t>"m.č.1.05" (2,78*0,16)+(0,3*2,0*2)+(0,2*2,0*2)</t>
  </si>
  <si>
    <t>"m.č.1.11" (2,21+2,17)*0,13</t>
  </si>
  <si>
    <t>"m.č.1.12" (0,8*0,13)+(2,0*0,15*2)</t>
  </si>
  <si>
    <t>"m.č.1.17" 2,0*0,15*2</t>
  </si>
  <si>
    <t>612325302</t>
  </si>
  <si>
    <t>Vápenocementová štuková omítka ostění nebo nadpraží</t>
  </si>
  <si>
    <t>583281847</t>
  </si>
  <si>
    <t>Vápenocementová omítka ostění nebo nadpraží štuková</t>
  </si>
  <si>
    <t>https://podminky.urs.cz/item/CS_URS_2023_01/612325302</t>
  </si>
  <si>
    <t>"m.č.1.01" ((3,07-2,0)+1,75+(3,07-2,0))*0,2*4</t>
  </si>
  <si>
    <t>"m.č.1.02" (((3,07-2,0)+1,75+(3,07-2,0))*0,2)+(((2,15-2,0)+0,93+(2,15-2,0))*0,3)</t>
  </si>
  <si>
    <t>"m.č.1.05" (0,85+0,87+0,85)*0,2</t>
  </si>
  <si>
    <t>"m.č.1.07" ((0,85+0,58+0,85)*0,2*3)+((0,85+0,88+0,85)*0,2)</t>
  </si>
  <si>
    <t>"m.č.1.08" ((0,85+0,88+0,85)*0,2)+((1,48+0,87+1,48)*0,1*2)</t>
  </si>
  <si>
    <t>"m.č.1.11" ((1,78+0,85+1,78)*0,1*2)</t>
  </si>
  <si>
    <t>"m.č.1.12" (((2,43-2,0)+0,99+(2,43-2,0))*0,15)</t>
  </si>
  <si>
    <t>"m.č.1.13" (0,315*3,19)+((2,1+1,0+2,1)*0,2)</t>
  </si>
  <si>
    <t>"m.č.1.16" ((0,41+0,55+0,41+0,58)+3,19)+((0,41+0,41+0,41)*2,6)</t>
  </si>
  <si>
    <t>"m.č.1.17" 0,9*0,1</t>
  </si>
  <si>
    <t>22</t>
  </si>
  <si>
    <t>612325417</t>
  </si>
  <si>
    <t>Oprava vnitřní vápenocementové hladké omítky stěn v rozsahu plochy přes 10 do 30 % s celoplošným přeštukováním</t>
  </si>
  <si>
    <t>1734028647</t>
  </si>
  <si>
    <t>Oprava vápenocementové omítky vnitřních ploch hladké, tloušťky do 20 mm, s celoplošným přeštukováním, tloušťky štuku 3 mm stěn, v rozsahu opravované plochy přes 10 do 30%</t>
  </si>
  <si>
    <t>https://podminky.urs.cz/item/CS_URS_2023_01/612325417</t>
  </si>
  <si>
    <t>"m.č.1.16" ((1,51+6,5+2,6+0,3)*2,7)-(1,2*2,1)-(0,9*2,0)-(1,1*2,2)-(1,0*2,0)</t>
  </si>
  <si>
    <t>"m.č.101" ((12,315+9,41+1,45)*2*2,95)-(1,5*2,0*2)-(1,75*2,08*4)-((2,85+0,68)*2,95)-((1,5+2,0+2,0)*2,0)</t>
  </si>
  <si>
    <t>23</t>
  </si>
  <si>
    <t>622215124.1R</t>
  </si>
  <si>
    <t>Oprava kontaktního zateplení stěn z polystyrenových desek tl přes 80 do 120 mm pl přes 1,0 do 4,0 m2</t>
  </si>
  <si>
    <t>-1819828596</t>
  </si>
  <si>
    <t>Oprava kontaktního zateplení z polystyrenových desek jednotlivých malých ploch tloušťky přes 80 do 120 mm stěn, plochy jednotlivě přes 1,0 do 4,0 m2</t>
  </si>
  <si>
    <t>"v.č.D1.1.10" 1</t>
  </si>
  <si>
    <t>24</t>
  </si>
  <si>
    <t>622525105</t>
  </si>
  <si>
    <t>Tenkovrstvá omítka malých ploch přes 1 do 4 m2 na stěnách</t>
  </si>
  <si>
    <t>-82895845</t>
  </si>
  <si>
    <t>Omítka tenkovrstvá jednotlivých malých ploch silikátová, akrylátová, silikonová nebo silikonsilikátová stěn, plochy jednotlivě přes 1,0 do 4,0 m2</t>
  </si>
  <si>
    <t>https://podminky.urs.cz/item/CS_URS_2023_01/622525105</t>
  </si>
  <si>
    <t>25</t>
  </si>
  <si>
    <t>631311115</t>
  </si>
  <si>
    <t>Mazanina tl přes 50 do 80 mm z betonu prostého bez zvýšených nároků na prostředí tř. C 20/25</t>
  </si>
  <si>
    <t>142042043</t>
  </si>
  <si>
    <t>Mazanina z betonu prostého bez zvýšených nároků na prostředí tl. přes 50 do 80 mm tř. C 20/25</t>
  </si>
  <si>
    <t>https://podminky.urs.cz/item/CS_URS_2023_01/631311115</t>
  </si>
  <si>
    <t>"v.č.D1.1.10, Technická zpráva</t>
  </si>
  <si>
    <t>(42,8+17,3+8,6+13,4+17,1+11,4+8,3+13,9+1,4+3,2+11,6+9,8+30,7+2,6+2,4)*0,07</t>
  </si>
  <si>
    <t>26</t>
  </si>
  <si>
    <t>631319011</t>
  </si>
  <si>
    <t>Příplatek k mazanině tl přes 50 do 80 mm za přehlazení povrchu</t>
  </si>
  <si>
    <t>1603093627</t>
  </si>
  <si>
    <t>Příplatek k cenám mazanin za úpravu povrchu mazaniny přehlazením, mazanina tl. přes 50 do 80 mm</t>
  </si>
  <si>
    <t>https://podminky.urs.cz/item/CS_URS_2023_01/631319011</t>
  </si>
  <si>
    <t>27</t>
  </si>
  <si>
    <t>631319195</t>
  </si>
  <si>
    <t>Příplatek k mazanině tl přes 50 do 80 mm za plochu do 5 m2</t>
  </si>
  <si>
    <t>-1835160800</t>
  </si>
  <si>
    <t>Příplatek k cenám mazanin za malou plochu do 5 m2 jednotlivě mazanina tl. přes 50 do 80 mm</t>
  </si>
  <si>
    <t>https://podminky.urs.cz/item/CS_URS_2023_01/631319195</t>
  </si>
  <si>
    <t>(1,4+3,2+2,6+2,4)*0,07</t>
  </si>
  <si>
    <t>28</t>
  </si>
  <si>
    <t>632450131</t>
  </si>
  <si>
    <t>Vyrovnávací cementový potěr tl přes 10 do 20 mm ze suchých směsí provedený v ploše</t>
  </si>
  <si>
    <t>-779295719</t>
  </si>
  <si>
    <t>Potěr cementový vyrovnávací ze suchých směsí v ploše o průměrné (střední) tl. od 10 do 20 mm</t>
  </si>
  <si>
    <t>https://podminky.urs.cz/item/CS_URS_2023_01/632450131</t>
  </si>
  <si>
    <t>(12,15*12,85)+(7,35*8,75)+(1,9*2,73)</t>
  </si>
  <si>
    <t>-((2,5*0,18)+(0,77*0,39)+(0,39*0,39*2)+(2,3*0,22)+(4,25*0,19)+(2,95*1,6)+(0,77*0,4)+((0,74+0,37+0,29+3,8+1,25+0,15+0,3)*0,2)+(5,6*0,29)+(0,415+0,4*2))</t>
  </si>
  <si>
    <t>-((5,5*0,3)+(0,42*0,4)+(0,6*0,42*2)+(0,42*0,42))</t>
  </si>
  <si>
    <t>Trubní vedení</t>
  </si>
  <si>
    <t>29</t>
  </si>
  <si>
    <t>890351811</t>
  </si>
  <si>
    <t>Bourání šachet ze ŽB ručně obestavěného prostoru přes 3 do 5 m3</t>
  </si>
  <si>
    <t>183354956</t>
  </si>
  <si>
    <t>Bourání šachet a jímek ručně velikosti obestavěného prostoru přes 3 do 5 m3 ze železobetonu</t>
  </si>
  <si>
    <t>https://podminky.urs.cz/item/CS_URS_2023_01/890351811</t>
  </si>
  <si>
    <t>"RŠ1" 1,6*1,6*1,25</t>
  </si>
  <si>
    <t>"obetonování lapolu" 2,0*1,5*2,0</t>
  </si>
  <si>
    <t>30</t>
  </si>
  <si>
    <t>894215111.1R</t>
  </si>
  <si>
    <t>Šachtice domovní kanalizační obestavěný prostor do 3,5 m3 se stěnami ze ztraceného bednění s výplní ŽB vč.výztuže a poklopu</t>
  </si>
  <si>
    <t>-2020990972</t>
  </si>
  <si>
    <t>Šachtice domovní kanalizační (revizní) se stěnami ze ztraceného bednění s výplní ŽB C25/30 XC2 vč.výztuže se základovou deskou (dnem) z ŽB C25/30 XC2, obetonováním potrubí ve stěnách a nade dnem, s cementovým potěrem ve spádu k čisticí vložce, se zastropením (HEA 100, VSŽ plech , ŽB 25/30 XC2) a dodáním a osazením poklopu vel. 600x900 mm k zadláždění, vnitřní hydroizolační stěrka</t>
  </si>
  <si>
    <t>statika - RŠ1a</t>
  </si>
  <si>
    <t>1,6*1,6*1,23</t>
  </si>
  <si>
    <t>31</t>
  </si>
  <si>
    <t>899101211</t>
  </si>
  <si>
    <t>Demontáž poklopů litinových nebo ocelových včetně rámů hmotnosti do 50 kg</t>
  </si>
  <si>
    <t>955253951</t>
  </si>
  <si>
    <t>Demontáž poklopů litinových a ocelových včetně rámů, hmotnosti jednotlivě do 50 kg</t>
  </si>
  <si>
    <t>https://podminky.urs.cz/item/CS_URS_2023_01/899101211</t>
  </si>
  <si>
    <t>"RŠ1" 1</t>
  </si>
  <si>
    <t>Ostatní konstrukce a práce, bourání</t>
  </si>
  <si>
    <t>32</t>
  </si>
  <si>
    <t>949101111</t>
  </si>
  <si>
    <t>Lešení pomocné pro objekty pozemních staveb s lešeňovou podlahou v do 1,9 m zatížení do 150 kg/m2</t>
  </si>
  <si>
    <t>-1271191930</t>
  </si>
  <si>
    <t>Lešení pomocné pracovní pro objekty pozemních staveb pro zatížení do 150 kg/m2, o výšce lešeňové podlahy do 1,9 m</t>
  </si>
  <si>
    <t>https://podminky.urs.cz/item/CS_URS_2023_01/949101111</t>
  </si>
  <si>
    <t>42,8+17,3+8,6+13,4+17,1+11,4+8,3+13,9+1,4+3,2+11,6+9,8+30,7+6,9+2,6+15,3+2,4+47,5+3,7</t>
  </si>
  <si>
    <t>33</t>
  </si>
  <si>
    <t>952901111</t>
  </si>
  <si>
    <t>Vyčištění budov bytové a občanské výstavby při výšce podlaží do 4 m</t>
  </si>
  <si>
    <t>971765525</t>
  </si>
  <si>
    <t>Vyčištění budov nebo objektů před předáním do užívání budov bytové nebo občanské výstavby, světlé výšky podlaží do 4 m</t>
  </si>
  <si>
    <t>https://podminky.urs.cz/item/CS_URS_2023_01/952901111</t>
  </si>
  <si>
    <t>34</t>
  </si>
  <si>
    <t>961055111</t>
  </si>
  <si>
    <t>Bourání základů ze ŽB</t>
  </si>
  <si>
    <t>573875241</t>
  </si>
  <si>
    <t>Bourání základů z betonu železového</t>
  </si>
  <si>
    <t>https://podminky.urs.cz/item/CS_URS_2023_01/961055111</t>
  </si>
  <si>
    <t>"pro RŠ1a" 1,6*1,6*0,15</t>
  </si>
  <si>
    <t>"pod stávajícím lapolem" 2,0*1,5*0,15</t>
  </si>
  <si>
    <t>35</t>
  </si>
  <si>
    <t>962031132</t>
  </si>
  <si>
    <t>Bourání příček z cihel pálených na MVC tl do 100 mm</t>
  </si>
  <si>
    <t>1015969582</t>
  </si>
  <si>
    <t>Bourání příček z cihel, tvárnic nebo příčkovek z cihel pálených, plných nebo dutých na maltu vápennou nebo vápenocementovou, tl. do 100 mm</t>
  </si>
  <si>
    <t>https://podminky.urs.cz/item/CS_URS_2023_01/962031132</t>
  </si>
  <si>
    <t>((1,61+0,32+0,15+0,3+0,31+1,52+2,5)*3,24)+(2,58*2,68)-(0,8*1,97)</t>
  </si>
  <si>
    <t>36</t>
  </si>
  <si>
    <t>962031133</t>
  </si>
  <si>
    <t>Bourání příček z cihel pálených na MVC tl do 150 mm</t>
  </si>
  <si>
    <t>1788935479</t>
  </si>
  <si>
    <t>Bourání příček z cihel, tvárnic nebo příčkovek z cihel pálených, plných nebo dutých na maltu vápennou nebo vápenocementovou, tl. do 150 mm</t>
  </si>
  <si>
    <t>https://podminky.urs.cz/item/CS_URS_2023_01/962031133</t>
  </si>
  <si>
    <t>((5,98+3,47+3,61+1,61+0,71+4,06+2,05)*3,24)-(0,8*1,97*3)-(0,6*1,97*2)+(1,9*2,68)</t>
  </si>
  <si>
    <t>37</t>
  </si>
  <si>
    <t>962032231</t>
  </si>
  <si>
    <t>Bourání zdiva z cihel pálených nebo vápenopískových na MV nebo MVC přes 1 m3</t>
  </si>
  <si>
    <t>345356321</t>
  </si>
  <si>
    <t>Bourání zdiva nadzákladového z cihel nebo tvárnic z cihel pálených nebo vápenopískových, na maltu vápennou nebo vápenocementovou, objemu přes 1 m3</t>
  </si>
  <si>
    <t>https://podminky.urs.cz/item/CS_URS_2023_01/962032231</t>
  </si>
  <si>
    <t>((1,9+2,85)*3,24*0,31)-(0,8*1,97*0,31)</t>
  </si>
  <si>
    <t>1,98*3,24*0,27</t>
  </si>
  <si>
    <t>(3,45*3,24*0,19)-(0,8*1,97*0,19)</t>
  </si>
  <si>
    <t>(2,12*3,24*0,29*2)-(0,88*1,97*0,29)</t>
  </si>
  <si>
    <t>((5,6+2,31+3,7+5,95)*3,24*0,2)-(0,8*1,97*0,2*7)</t>
  </si>
  <si>
    <t>(0,8*3,24*0,4)-(0,6*0,9*0,2)</t>
  </si>
  <si>
    <t>((3,47+2,15+1,76)*3,24*0,17)-(0,8*1,97*0,19)</t>
  </si>
  <si>
    <t>38</t>
  </si>
  <si>
    <t>963015121</t>
  </si>
  <si>
    <t>Demontáž prefabrikovaných krycích desek kanálů, šachet nebo žump do hmotnosti 0,09 t</t>
  </si>
  <si>
    <t>-2122223375</t>
  </si>
  <si>
    <t>Demontáž prefabrikovaných krycích desek kanálů, šachet nebo žump hmotnosti do 0,09 t</t>
  </si>
  <si>
    <t>https://podminky.urs.cz/item/CS_URS_2023_01/963015121</t>
  </si>
  <si>
    <t xml:space="preserve">"v.č.D1.1.3, D.1.2a Stavebně konstrukční část" </t>
  </si>
  <si>
    <t>"prostup stropem VZT kanálu" 5</t>
  </si>
  <si>
    <t>39</t>
  </si>
  <si>
    <t>965042131</t>
  </si>
  <si>
    <t>Bourání podkladů pod dlažby nebo mazanin betonových nebo z litého asfaltu tl do 100 mm pl do 4 m2</t>
  </si>
  <si>
    <t>-482884726</t>
  </si>
  <si>
    <t>Bourání mazanin betonových nebo z litého asfaltu tl. do 100 mm, plochy do 4 m2</t>
  </si>
  <si>
    <t>https://podminky.urs.cz/item/CS_URS_2023_01/965042131</t>
  </si>
  <si>
    <t>"m.č.009" 3,22*0,08</t>
  </si>
  <si>
    <t>"m.č.010" 1,42*0,08</t>
  </si>
  <si>
    <t>"m.č.011" 1,23*0,08</t>
  </si>
  <si>
    <t>"m.č.016" 3,9*0,08*2</t>
  </si>
  <si>
    <t>"m.č.024" 1,64*0,08*2</t>
  </si>
  <si>
    <t>40</t>
  </si>
  <si>
    <t>965042141</t>
  </si>
  <si>
    <t>Bourání podkladů pod dlažby nebo mazanin betonových nebo z litého asfaltu tl do 100 mm pl přes 4 m2</t>
  </si>
  <si>
    <t>-550133170</t>
  </si>
  <si>
    <t>Bourání mazanin betonových nebo z litého asfaltu tl. do 100 mm, plochy přes 4 m2</t>
  </si>
  <si>
    <t>https://podminky.urs.cz/item/CS_URS_2023_01/965042141</t>
  </si>
  <si>
    <t>"m.č.001" 62,74*0,08</t>
  </si>
  <si>
    <t>"m.č.002" 8,5*0,08</t>
  </si>
  <si>
    <t>"m.č.003" (7,83-(0,7*1,0))*0,08</t>
  </si>
  <si>
    <t>"m.č.004" 5,95*0,08</t>
  </si>
  <si>
    <t>"m.č.005" 5,48*0,08</t>
  </si>
  <si>
    <t>"m.č.006" 6,64*0,08</t>
  </si>
  <si>
    <t>"m.č.007" 6,68*0,08</t>
  </si>
  <si>
    <t>"m.č.008" (7,24-(0,7*1,0))*0,08</t>
  </si>
  <si>
    <t>"m.č.012" 6,88*0,08</t>
  </si>
  <si>
    <t>"m.č.014" ((9,7*1,6)-(1,0*0,7))*0,08</t>
  </si>
  <si>
    <t>"m.č.015" 6,73*0,08</t>
  </si>
  <si>
    <t>"m.č.017" 4,67*0,08</t>
  </si>
  <si>
    <t>"m.č.018" 10,03*0,08</t>
  </si>
  <si>
    <t>"m.č.019" 6,72*0,08</t>
  </si>
  <si>
    <t>"m.č.020" 7,46*0,08</t>
  </si>
  <si>
    <t>"m.č.021" 4,45*0,08</t>
  </si>
  <si>
    <t>"m.č.022" 7,68*0,08</t>
  </si>
  <si>
    <t>41</t>
  </si>
  <si>
    <t>965042221</t>
  </si>
  <si>
    <t>Bourání podkladů pod dlažby nebo mazanin betonových nebo z litého asfaltu tl přes 100 mm pl do 1 m2</t>
  </si>
  <si>
    <t>1590812178</t>
  </si>
  <si>
    <t>Bourání mazanin betonových nebo z litého asfaltu tl. přes 100 mm, plochy do 1 m2</t>
  </si>
  <si>
    <t>https://podminky.urs.cz/item/CS_URS_2023_01/965042221</t>
  </si>
  <si>
    <t>"m.č.025 - základ pod VZT" 0,25*0,25*0,3*4</t>
  </si>
  <si>
    <t>42</t>
  </si>
  <si>
    <t>965042231</t>
  </si>
  <si>
    <t>Bourání podkladů pod dlažby nebo mazanin betonových nebo z litého asfaltu tl přes 100 mm pl do 4 m2</t>
  </si>
  <si>
    <t>2010410418</t>
  </si>
  <si>
    <t>Bourání mazanin betonových nebo z litého asfaltu tl. přes 100 mm, plochy do 4 m2</t>
  </si>
  <si>
    <t>https://podminky.urs.cz/item/CS_URS_2023_01/965042231</t>
  </si>
  <si>
    <t>"m.č.025 - základ pod VZT" 1,0*1,7*0,3</t>
  </si>
  <si>
    <t>43</t>
  </si>
  <si>
    <t>965045111</t>
  </si>
  <si>
    <t>Bourání potěrů cementových nebo pískocementových tl do 50 mm pl do 1 m2</t>
  </si>
  <si>
    <t>1662394890</t>
  </si>
  <si>
    <t>Bourání potěrů tl. do 50 mm cementových nebo pískocementových, plochy do 1 m2</t>
  </si>
  <si>
    <t>https://podminky.urs.cz/item/CS_URS_2023_01/965045111</t>
  </si>
  <si>
    <t>"m.č.014a" 0,8*0,8</t>
  </si>
  <si>
    <t>44</t>
  </si>
  <si>
    <t>965045112</t>
  </si>
  <si>
    <t>Bourání potěrů cementových nebo pískocementových tl do 50 mm pl do 4 m2</t>
  </si>
  <si>
    <t>-642821672</t>
  </si>
  <si>
    <t>Bourání potěrů tl. do 50 mm cementových nebo pískocementových, plochy do 4 m2</t>
  </si>
  <si>
    <t>https://podminky.urs.cz/item/CS_URS_2023_01/965045112</t>
  </si>
  <si>
    <t>"m.č.009" 3,22</t>
  </si>
  <si>
    <t>"m.č.010" 1,42</t>
  </si>
  <si>
    <t>"m.č.011" 1,23</t>
  </si>
  <si>
    <t>"m.č.016" 3,9*2</t>
  </si>
  <si>
    <t>"m.č.024" 1,64*2</t>
  </si>
  <si>
    <t>"m.č.027" 1,8*1,35</t>
  </si>
  <si>
    <t>45</t>
  </si>
  <si>
    <t>965045113</t>
  </si>
  <si>
    <t>Bourání potěrů cementových nebo pískocementových tl do 50 mm pl přes 4 m2</t>
  </si>
  <si>
    <t>-1397192893</t>
  </si>
  <si>
    <t>Bourání potěrů tl. do 50 mm cementových nebo pískocementových, plochy přes 4 m2</t>
  </si>
  <si>
    <t>https://podminky.urs.cz/item/CS_URS_2023_01/965045113</t>
  </si>
  <si>
    <t>"m.č.001" 62,74</t>
  </si>
  <si>
    <t>"m.č.002" 8,5</t>
  </si>
  <si>
    <t>"m.č.003" 7,83-(0,7*1,0)</t>
  </si>
  <si>
    <t>"m.č.004" 5,95</t>
  </si>
  <si>
    <t>"m.č.005" 5,48</t>
  </si>
  <si>
    <t>"m.č.006" 6,64</t>
  </si>
  <si>
    <t>"m.č.007" 6,68</t>
  </si>
  <si>
    <t>"m.č.008" 7,24-(0,7*1,0)</t>
  </si>
  <si>
    <t>"m.č.012" 6,88</t>
  </si>
  <si>
    <t>"m.č.014" (9,7*1,6)-(1,0*0,7)</t>
  </si>
  <si>
    <t>"m.č.015" 6,73</t>
  </si>
  <si>
    <t>"m.č.017" 4,67</t>
  </si>
  <si>
    <t>"m.č.018" 10,03</t>
  </si>
  <si>
    <t>"m.č.019" 6,72</t>
  </si>
  <si>
    <t>"m.č.020" 7,46-(0,6*1,2)</t>
  </si>
  <si>
    <t>"m.č.021" 4,45</t>
  </si>
  <si>
    <t>"m.č.022" 7,68</t>
  </si>
  <si>
    <t>46</t>
  </si>
  <si>
    <t>965046111</t>
  </si>
  <si>
    <t>Broušení stávajících betonových podlah úběr do 3 mm</t>
  </si>
  <si>
    <t>1165397177</t>
  </si>
  <si>
    <t>https://podminky.urs.cz/item/CS_URS_2023_01/965046111</t>
  </si>
  <si>
    <t>"m.č.025 - základ pod VZT" (1,0*1,7)+(0,25*0,25*4)</t>
  </si>
  <si>
    <t>47</t>
  </si>
  <si>
    <t>965082941</t>
  </si>
  <si>
    <t>Odstranění násypů pod podlahami tl přes 200 mm</t>
  </si>
  <si>
    <t>1603243236</t>
  </si>
  <si>
    <t>Odstranění násypu pod podlahami nebo ochranného násypu na střechách tl. přes 200 mm jakékoliv plochy</t>
  </si>
  <si>
    <t>https://podminky.urs.cz/item/CS_URS_2023_01/965082941</t>
  </si>
  <si>
    <t>"m.č.016" 3,9*0,46</t>
  </si>
  <si>
    <t>"m.č.024" 1,64*0,46</t>
  </si>
  <si>
    <t>48</t>
  </si>
  <si>
    <t>967031132</t>
  </si>
  <si>
    <t>Přisekání rovných ostění v cihelném zdivu na MV nebo MVC</t>
  </si>
  <si>
    <t>-133278563</t>
  </si>
  <si>
    <t>Přisekání (špicování) plošné nebo rovných ostění zdiva z cihel pálených rovných ostění, bez odstupu, po hrubém vybourání otvorů, na maltu vápennou nebo vápenocementovou</t>
  </si>
  <si>
    <t>https://podminky.urs.cz/item/CS_URS_2023_01/967031132</t>
  </si>
  <si>
    <t>(3,24*0,2*6)+(3,24*0,15*3)+(3,24*0,1*2)+(3,24*0,12*2)+(3,24*0,08)+(3,24*0,19*2)+(3,24*0,17*3)+(3,24*0,23)+(2,7*0,1)+(2,7*0,12)+(3,24*0,29*2)</t>
  </si>
  <si>
    <t>((0,62+0,42+0,42+0,6+0,5)*0,4)+(2,1*2*0,18*3)+(1,0*2*0,2)</t>
  </si>
  <si>
    <t>49</t>
  </si>
  <si>
    <t>967031732</t>
  </si>
  <si>
    <t>Přisekání plošné zdiva z cihel pálených na MV nebo MVC tl do 100 mm</t>
  </si>
  <si>
    <t>30211358</t>
  </si>
  <si>
    <t>Přisekání (špicování) plošné nebo rovných ostění zdiva z cihel pálených plošné, na maltu vápennou nebo vápenocementovou, tl. na maltu vápennou nebo vápenocementovou, tl. do 100 mm</t>
  </si>
  <si>
    <t>https://podminky.urs.cz/item/CS_URS_2023_01/967031732</t>
  </si>
  <si>
    <t>"přizdívky" 2,72*3,24</t>
  </si>
  <si>
    <t>50</t>
  </si>
  <si>
    <t>967031733</t>
  </si>
  <si>
    <t>Přisekání plošné zdiva z cihel pálených na MV nebo MVC tl do 150 mm</t>
  </si>
  <si>
    <t>539567526</t>
  </si>
  <si>
    <t>Přisekání (špicování) plošné nebo rovných ostění zdiva z cihel pálených plošné, na maltu vápennou nebo vápenocementovou, tl. na maltu vápennou nebo vápenocementovou, tl. do 150 mm</t>
  </si>
  <si>
    <t>https://podminky.urs.cz/item/CS_URS_2023_01/967031733</t>
  </si>
  <si>
    <t>"přizdívky" ((3,2+0,6+2,72)*3,24)+((0,64+2,01)*1,52)</t>
  </si>
  <si>
    <t>51</t>
  </si>
  <si>
    <t>967031734</t>
  </si>
  <si>
    <t>Přisekání plošné zdiva z cihel pálených na MV nebo MVC tl do 300 mm</t>
  </si>
  <si>
    <t>1227473203</t>
  </si>
  <si>
    <t>Přisekání (špicování) plošné nebo rovných ostění zdiva z cihel pálených plošné, na maltu vápennou nebo vápenocementovou, tl. na maltu vápennou nebo vápenocementovou, tl. do 300 mm</t>
  </si>
  <si>
    <t>https://podminky.urs.cz/item/CS_URS_2023_01/967031734</t>
  </si>
  <si>
    <t>"přizdívky" ((1,5+0,1+0,75+1,9)*3,24)+(0,6*1,0)</t>
  </si>
  <si>
    <t>52</t>
  </si>
  <si>
    <t>968072455</t>
  </si>
  <si>
    <t>Vybourání kovových dveřních zárubní pl do 2 m2</t>
  </si>
  <si>
    <t>-2037056662</t>
  </si>
  <si>
    <t>Vybourání kovových rámů oken s křídly, dveřních zárubní, vrat, stěn, ostění nebo obkladů dveřních zárubní, plochy do 2 m2</t>
  </si>
  <si>
    <t>https://podminky.urs.cz/item/CS_URS_2023_01/968072455</t>
  </si>
  <si>
    <t>(0,8*1,97*17)+(0,88*1,97)+(0,6*1,97*2)+(0,9*1,97)</t>
  </si>
  <si>
    <t>53</t>
  </si>
  <si>
    <t>968072456</t>
  </si>
  <si>
    <t>Vybourání kovových dveřních zárubní pl přes 2 m2</t>
  </si>
  <si>
    <t>1750743998</t>
  </si>
  <si>
    <t>Vybourání kovových rámů oken s křídly, dveřních zárubní, vrat, stěn, ostění nebo obkladů dveřních zárubní, plochy přes 2 m2</t>
  </si>
  <si>
    <t>https://podminky.urs.cz/item/CS_URS_2023_01/968072456</t>
  </si>
  <si>
    <t>1,1*1,97</t>
  </si>
  <si>
    <t>54</t>
  </si>
  <si>
    <t>968082015</t>
  </si>
  <si>
    <t>Vybourání plastových rámů oken včetně křídel plochy do 1 m2</t>
  </si>
  <si>
    <t>1649911487</t>
  </si>
  <si>
    <t>Vybourání plastových rámů oken s křídly, dveřních zárubní, vrat rámu oken s křídly, plochy do 1 m2</t>
  </si>
  <si>
    <t>https://podminky.urs.cz/item/CS_URS_2023_01/968082015</t>
  </si>
  <si>
    <t>"m.č.027" 0,86*0,85</t>
  </si>
  <si>
    <t>55</t>
  </si>
  <si>
    <t>968082022</t>
  </si>
  <si>
    <t>Vybourání plastových zárubní dveří plochy do 4 m2</t>
  </si>
  <si>
    <t>1578045570</t>
  </si>
  <si>
    <t>Vybourání plastových rámů oken s křídly, dveřních zárubní, vrat dveřních zárubní, plochy přes 2 do 4 m2</t>
  </si>
  <si>
    <t>https://podminky.urs.cz/item/CS_URS_2023_01/968082022</t>
  </si>
  <si>
    <t>"m.č.016" 0,8*(1,97+0,48)</t>
  </si>
  <si>
    <t>56</t>
  </si>
  <si>
    <t>971033541</t>
  </si>
  <si>
    <t>Vybourání otvorů ve zdivu cihelném pl do 1 m2 na MVC nebo MV tl do 300 mm</t>
  </si>
  <si>
    <t>1168466142</t>
  </si>
  <si>
    <t>Vybourání otvorů ve zdivu základovém nebo nadzákladovém z cihel, tvárnic, příčkovek z cihel pálených na maltu vápennou nebo vápenocementovou plochy do 1 m2, tl. do 300 mm</t>
  </si>
  <si>
    <t>https://podminky.urs.cz/item/CS_URS_2023_01/971033541</t>
  </si>
  <si>
    <t>"přizdívka" (0,6*1,0*0,2)+(0,65*1,0*0,28)</t>
  </si>
  <si>
    <t>57</t>
  </si>
  <si>
    <t>971033561</t>
  </si>
  <si>
    <t>Vybourání otvorů ve zdivu cihelném pl do 1 m2 na MVC nebo MV tl do 600 mm</t>
  </si>
  <si>
    <t>-2039881736</t>
  </si>
  <si>
    <t>Vybourání otvorů ve zdivu základovém nebo nadzákladovém z cihel, tvárnic, příčkovek z cihel pálených na maltu vápennou nebo vápenocementovou plochy do 1 m2, tl. do 600 mm</t>
  </si>
  <si>
    <t>https://podminky.urs.cz/item/CS_URS_2023_01/971033561</t>
  </si>
  <si>
    <t>((0,9*0,5)+(1,0*0,6)+(0,42*0,42*2)+(0,75*0,62))*0,4</t>
  </si>
  <si>
    <t>58</t>
  </si>
  <si>
    <t>971033641</t>
  </si>
  <si>
    <t>Vybourání otvorů ve zdivu cihelném pl do 4 m2 na MVC nebo MV tl do 300 mm</t>
  </si>
  <si>
    <t>-72451999</t>
  </si>
  <si>
    <t>Vybourání otvorů ve zdivu základovém nebo nadzákladovém z cihel, tvárnic, příčkovek z cihel pálených na maltu vápennou nebo vápenocementovou plochy do 4 m2, tl. do 300 mm</t>
  </si>
  <si>
    <t>https://podminky.urs.cz/item/CS_URS_2023_01/971033641</t>
  </si>
  <si>
    <t>1,0*2,1*0,2*2</t>
  </si>
  <si>
    <t>1,7*2,1*0,2</t>
  </si>
  <si>
    <t>((1,3*3,24)-(1,1*1,97))*0,2</t>
  </si>
  <si>
    <t>59</t>
  </si>
  <si>
    <t>971033651</t>
  </si>
  <si>
    <t>Vybourání otvorů ve zdivu cihelném pl do 4 m2 na MVC nebo MV tl do 600 mm</t>
  </si>
  <si>
    <t>833431930</t>
  </si>
  <si>
    <t>Vybourání otvorů ve zdivu základovém nebo nadzákladovém z cihel, tvárnic, příčkovek z cihel pálených na maltu vápennou nebo vápenocementovou plochy do 4 m2, tl. do 600 mm</t>
  </si>
  <si>
    <t>https://podminky.urs.cz/item/CS_URS_2023_01/971033651</t>
  </si>
  <si>
    <t>(1,29*2,4*0,4)+(0,86*1,2*0,4)</t>
  </si>
  <si>
    <t>60</t>
  </si>
  <si>
    <t>971052651</t>
  </si>
  <si>
    <t>Vybourání nebo prorážení otvorů v ŽB příčkách a zdech pl do 4 m2 tl do 600 mm</t>
  </si>
  <si>
    <t>1126122626</t>
  </si>
  <si>
    <t>Vybourání a prorážení otvorů v železobetonových příčkách a zdech základových nebo nadzákladových, plochy do 4 m2, tl. do 600 mm</t>
  </si>
  <si>
    <t>https://podminky.urs.cz/item/CS_URS_2023_01/971052651</t>
  </si>
  <si>
    <t>1,0*2,1*0,3</t>
  </si>
  <si>
    <t>61</t>
  </si>
  <si>
    <t>972044451</t>
  </si>
  <si>
    <t>Vybourání otvorů ve stropech nebo klenbách z dutých tvárnic pl do 1 m2 tl přes 100 mm</t>
  </si>
  <si>
    <t>-351323853</t>
  </si>
  <si>
    <t>Vybourání otvorů ve stropech nebo klenbách z dutých tvárnic bez odstranění podlahy a násypu, plochy do 1 m2, tl. přes 100 mm</t>
  </si>
  <si>
    <t>https://podminky.urs.cz/item/CS_URS_2023_01/972044451</t>
  </si>
  <si>
    <t>v.č.D1.1.4</t>
  </si>
  <si>
    <t>0,7*0,4*0,25</t>
  </si>
  <si>
    <t>62</t>
  </si>
  <si>
    <t>974031664</t>
  </si>
  <si>
    <t>Vysekání rýh ve zdivu cihelném pro vtahování nosníků hl do 150 mm v do 150 mm</t>
  </si>
  <si>
    <t>m</t>
  </si>
  <si>
    <t>-1289749344</t>
  </si>
  <si>
    <t>Vysekání rýh ve zdivu cihelném na maltu vápennou nebo vápenocementovou pro vtahování nosníků do zdí, před vybouráním otvoru do hl. 150 mm, při v. nosníku do 150 mm</t>
  </si>
  <si>
    <t>https://podminky.urs.cz/item/CS_URS_2023_01/974031664</t>
  </si>
  <si>
    <t>(1,3*3)+(1,4*3)+(1,15*3*2)+(0,82*3)+(1,3*2*2)+(2,0*2)+1,1</t>
  </si>
  <si>
    <t>63</t>
  </si>
  <si>
    <t>974031666</t>
  </si>
  <si>
    <t>Vysekání rýh ve zdivu cihelném pro vtahování nosníků hl do 150 mm v do 250 mm</t>
  </si>
  <si>
    <t>-87758073</t>
  </si>
  <si>
    <t>Vysekání rýh ve zdivu cihelném na maltu vápennou nebo vápenocementovou pro vtahování nosníků do zdí, před vybouráním otvoru do hl. 150 mm, při v. nosníku do 250 mm</t>
  </si>
  <si>
    <t>https://podminky.urs.cz/item/CS_URS_2023_01/974031666</t>
  </si>
  <si>
    <t>1,69*3</t>
  </si>
  <si>
    <t>64</t>
  </si>
  <si>
    <t>977151127</t>
  </si>
  <si>
    <t>Jádrové vrty diamantovými korunkami do stavebních materiálů D přes 225 do 250 mm</t>
  </si>
  <si>
    <t>501449667</t>
  </si>
  <si>
    <t>Jádrové vrty diamantovými korunkami do stavebních materiálů (železobetonu, betonu, cihel, obkladů, dlažeb, kamene) průměru přes 225 do 250 mm</t>
  </si>
  <si>
    <t>https://podminky.urs.cz/item/CS_URS_2023_01/977151127</t>
  </si>
  <si>
    <t>0,3*2</t>
  </si>
  <si>
    <t>65</t>
  </si>
  <si>
    <t>977211112</t>
  </si>
  <si>
    <t>Řezání stěnovou pilou betonových nebo ŽB kcí s výztuží průměru do 16 mm hl přes 200 do 350 mm</t>
  </si>
  <si>
    <t>1474636186</t>
  </si>
  <si>
    <t>Řezání konstrukcí stěnovou pilou betonových nebo železobetonových průměru řezané výztuže do 16 mm hloubka řezu přes 200 do 350 mm</t>
  </si>
  <si>
    <t>https://podminky.urs.cz/item/CS_URS_2023_01/977211112</t>
  </si>
  <si>
    <t>(1,0+2,1)*2</t>
  </si>
  <si>
    <t>66</t>
  </si>
  <si>
    <t>977211121</t>
  </si>
  <si>
    <t>Řezání stěnovou pilou kcí z cihel nebo tvárnic hl do 200 mm</t>
  </si>
  <si>
    <t>798762051</t>
  </si>
  <si>
    <t>Řezání konstrukcí stěnovou pilou z cihel nebo tvárnic hloubka řezu do 200 mm</t>
  </si>
  <si>
    <t>https://podminky.urs.cz/item/CS_URS_2023_01/977211121</t>
  </si>
  <si>
    <t>(1,0+2,1)*2*2</t>
  </si>
  <si>
    <t>(1,7+2,1)*2</t>
  </si>
  <si>
    <t>(0,6+1,0)*2</t>
  </si>
  <si>
    <t>(3,24*10)+(2,68*2)</t>
  </si>
  <si>
    <t>67</t>
  </si>
  <si>
    <t>977211123</t>
  </si>
  <si>
    <t>Řezání stěnovou pilou kcí z cihel nebo tvárnic hl přes 350 do 420 mm</t>
  </si>
  <si>
    <t>291426893</t>
  </si>
  <si>
    <t>Řezání konstrukcí stěnovou pilou z cihel nebo tvárnic hloubka řezu přes 350 do 420 mm</t>
  </si>
  <si>
    <t>https://podminky.urs.cz/item/CS_URS_2023_01/977211123</t>
  </si>
  <si>
    <t>(1,29+2,4)*2</t>
  </si>
  <si>
    <t>(0,9+0,5+1,0+0,6+0,42+0,42+0,75+0,62+0,75+0,62)*2</t>
  </si>
  <si>
    <t>1,2*2</t>
  </si>
  <si>
    <t>3,24*4</t>
  </si>
  <si>
    <t>68</t>
  </si>
  <si>
    <t>977311111</t>
  </si>
  <si>
    <t>Řezání stávajících betonových mazanin nevyztužených hl do 50 mm</t>
  </si>
  <si>
    <t>-753535874</t>
  </si>
  <si>
    <t>Řezání stávajících betonových mazanin bez vyztužení hloubky do 50 mm</t>
  </si>
  <si>
    <t>https://podminky.urs.cz/item/CS_URS_2023_01/977311111</t>
  </si>
  <si>
    <t>"m.č.014a" (0,8+0,8)*2</t>
  </si>
  <si>
    <t>"m.č.024" (0,9+2,0)*2</t>
  </si>
  <si>
    <t>"m.č.027" (1,8+1,35)*2</t>
  </si>
  <si>
    <t>69</t>
  </si>
  <si>
    <t>977312113</t>
  </si>
  <si>
    <t>Řezání stávajících betonových mazanin vyztužených hl do 150 mm</t>
  </si>
  <si>
    <t>-876043049</t>
  </si>
  <si>
    <t>Řezání stávajících betonových mazanin s vyztužením hloubky přes 100 do 150 mm</t>
  </si>
  <si>
    <t>https://podminky.urs.cz/item/CS_URS_2023_01/977312113</t>
  </si>
  <si>
    <t xml:space="preserve">"pro ležatou kanalizaci" </t>
  </si>
  <si>
    <t>0,8+1,115+2,315+0,5+0,785+1,745+1,29+2,925+2,0+0,8+2,0+2,21+0,8+0,25+2,465+0,755+0,8+0,755+3,43+1,55+0,3+0,2+0,135+0,79+3,91+0,68+1,53+3,395+1,195</t>
  </si>
  <si>
    <t>0,25+0,42+0,25+0,765+1,63+2,47+1,735+1,12+0,72+0,8+0,385+1,12+0,795+1,745+1,0+0,655+2,005+1,56+2,53+1,0+2,305+1,555+3,04+0,92+0,8+3,1</t>
  </si>
  <si>
    <t>1,845+0,795+0,245+2,36+0,105+1,25+0,3+1,7+0,45+1,55+0,535+0,2+0,5+0,6+0,5+0,1+2,465+2,17+0,515+0,8+0,515+1,845+1,3+1,515+0,8+0,645+2,645</t>
  </si>
  <si>
    <t>0,8+2,545+1,645+2,975+1,57+0,885+1,695+0,57+1,95</t>
  </si>
  <si>
    <t>1,075+1,4+1,025+1,0+0,835+1,555</t>
  </si>
  <si>
    <t>"pro RŠ1a" (1,6+1,6)*2</t>
  </si>
  <si>
    <t>70</t>
  </si>
  <si>
    <t>978011141</t>
  </si>
  <si>
    <t>Otlučení (osekání) vnitřní vápenné nebo vápenocementové omítky stropů v rozsahu přes 10 do 30 %</t>
  </si>
  <si>
    <t>1782840792</t>
  </si>
  <si>
    <t>Otlučení vápenných nebo vápenocementových omítek vnitřních ploch stropů, v rozsahu přes 10 do 30 %</t>
  </si>
  <si>
    <t>https://podminky.urs.cz/item/CS_URS_2023_01/978011141</t>
  </si>
  <si>
    <t>71</t>
  </si>
  <si>
    <t>978011191</t>
  </si>
  <si>
    <t>Otlučení (osekání) vnitřní vápenné nebo vápenocementové omítky stropů v rozsahu přes 50 do 100 %</t>
  </si>
  <si>
    <t>-472245064</t>
  </si>
  <si>
    <t>Otlučení vápenných nebo vápenocementových omítek vnitřních ploch stropů, v rozsahu přes 50 do 100 %</t>
  </si>
  <si>
    <t>https://podminky.urs.cz/item/CS_URS_2023_01/978011191</t>
  </si>
  <si>
    <t>"m.č.003" 7,83</t>
  </si>
  <si>
    <t>"m.č.008" 7,24</t>
  </si>
  <si>
    <t>"m.č.014" 13,25*1,6</t>
  </si>
  <si>
    <t>"m.č.016" 3,9</t>
  </si>
  <si>
    <t>"m.č.020" 7,46</t>
  </si>
  <si>
    <t>"m.č.024" 1,64</t>
  </si>
  <si>
    <t>"m.č.027" 4,64</t>
  </si>
  <si>
    <t>72</t>
  </si>
  <si>
    <t>978013141</t>
  </si>
  <si>
    <t>Otlučení (osekání) vnitřní vápenné nebo vápenocementové omítky stěn v rozsahu přes 10 do 30 %</t>
  </si>
  <si>
    <t>-668191081</t>
  </si>
  <si>
    <t>Otlučení vápenných nebo vápenocementových omítek vnitřních ploch stěn s vyškrabáním spar, s očištěním zdiva, v rozsahu přes 10 do 30 %</t>
  </si>
  <si>
    <t>https://podminky.urs.cz/item/CS_URS_2023_01/978013141</t>
  </si>
  <si>
    <t>73</t>
  </si>
  <si>
    <t>978013191</t>
  </si>
  <si>
    <t>Otlučení (osekání) vnitřní vápenné nebo vápenocementové omítky stěn v rozsahu přes 50 do 100 %</t>
  </si>
  <si>
    <t>400228515</t>
  </si>
  <si>
    <t>Otlučení vápenných nebo vápenocementových omítek vnitřních ploch stěn s vyškrabáním spar, s očištěním zdiva, v rozsahu přes 50 do 100 %</t>
  </si>
  <si>
    <t>https://podminky.urs.cz/item/CS_URS_2023_01/978013191</t>
  </si>
  <si>
    <t>"m.č.001" ((8,78+7,26+0,6+0,4+0,4)*2*(3,24-2,0))-(1,75*1,0*5)-(0,93*0,15)-(3,2*(3,24-2,0))+((1,0+1,75+1,0)*0,2*5)</t>
  </si>
  <si>
    <t>"m.č.002" (2,52+0,25)*(3,24-2,0)</t>
  </si>
  <si>
    <t>"m.č.003" ((1,3+5,85)*3,24)-(1,1*1,95)</t>
  </si>
  <si>
    <t>"m.č.004" (2,73+2,18+2,73)*3,24</t>
  </si>
  <si>
    <t>"m.č.005" 0</t>
  </si>
  <si>
    <t>"m.č.006" ((2,88+2,31)*(3,24-2,0))-(0,93*0,15)+((0,15+0,93+0,15)*0,3)</t>
  </si>
  <si>
    <t>"m.č.007" (2,9+0,1)*3,24</t>
  </si>
  <si>
    <t>"m.č.008" 0</t>
  </si>
  <si>
    <t>"m.č.009" (2,0*(3,24-2,0))-(0,58*0,85)+((0,85+0,58+0,85)*0,2)</t>
  </si>
  <si>
    <t>"m.č.010" (0,88*(3,24-1,6))-(0,58*0,85)+((0,85+0,58+0,85)*0,2)</t>
  </si>
  <si>
    <t>"m.č.011" ((0,82+0,4)*(3,24-1,5))-(0,58*0,85)+((0,85+0,58+0,85)*0,2)</t>
  </si>
  <si>
    <t>"m.č.012" ((3,15+1,94)*3,24)+(0,14*(3,24-1,54))-(0,87*0,85)+((0,85+0,87+0,85)*0,2)+(1,8*0,14)</t>
  </si>
  <si>
    <t>"m.č.014" (3,3*((3,24+2,7)/2))+(0,4*2,7)+(1,6*3,24)-(0,8*1,97)-(0,88*0,85)+((0,85+0,88+0,85)*0,2)</t>
  </si>
  <si>
    <t>"m.č.015" ((2,1+2,05+0,4+0,2+0,05)*(3,24-1,5))-(0,8*(2,43-1,5))</t>
  </si>
  <si>
    <t>"m.č.016" ((1,76+2,36+0,2)*(2,68-2,0))-(0,8*(2,43-2,0))-(0,13*0,77)</t>
  </si>
  <si>
    <t>"m.č.017" ((2,15+2,17+0,4)*3,24)-(0,13*1,33*2)-(1,78*0,85)+((0,85+1,78+0,85)*0,1)+(2,15*0,13)</t>
  </si>
  <si>
    <t>"m.č.018" ((2,45+4,0+0,4)*3,42)-(0,13*1,33*2)-(1,79*0,85)+((0,85+1,79+0,85)*0,1)+(2,2*0,13)</t>
  </si>
  <si>
    <t>"m.č.019" ((4,2+1,85)*3,24)-(0,16*1,59)-(0,87*1,48)+((1,48+0,87+1,48)*0,1)+(1,85*0,16)</t>
  </si>
  <si>
    <t>"m.č.020" ((1,61+4,2)*(3,24-2,0))-(0,87*1,07)+((1,07+0,87+1,07)*0,1)-(0,88*0,85)+((0,85+0,88+0,85)*0,2)</t>
  </si>
  <si>
    <t>"m.č.021" 0</t>
  </si>
  <si>
    <t>"m.č.022" 0,22*(3,24-2,0)</t>
  </si>
  <si>
    <t>"m.č.024" 0</t>
  </si>
  <si>
    <t>"m.č.027" ((1,8+2,58)*2,7)-(0,86*0,85)+((0,85+0,86+0,85)*0,1)</t>
  </si>
  <si>
    <t>74</t>
  </si>
  <si>
    <t>978059541</t>
  </si>
  <si>
    <t>Odsekání a odebrání obkladů stěn z vnitřních obkládaček plochy přes 1 m2</t>
  </si>
  <si>
    <t>-895562595</t>
  </si>
  <si>
    <t>Odsekání obkladů stěn včetně otlučení podkladní omítky až na zdivo z obkládaček vnitřních, z jakýchkoliv materiálů, plochy přes 1 m2</t>
  </si>
  <si>
    <t>https://podminky.urs.cz/item/CS_URS_2023_01/978059541</t>
  </si>
  <si>
    <t>"m.č.001"</t>
  </si>
  <si>
    <t>((7,26+8,78)*2*2,0)-(3,2*2,0)-(1,75*(2,0-1,57)*5)-(0,9*2,0)-(0,93*2,0)+(0,6*2,0*2)+(0,4*2,0*4)+((7,26-0,4+8,62)*0,16)-(0,16*1,57*6)+(1,0*2*0,2*5)</t>
  </si>
  <si>
    <t>"m.č.002" (0,8+0,2+0,7+0,1)*2,0</t>
  </si>
  <si>
    <t>"m.č.005" 2,72*2,0</t>
  </si>
  <si>
    <t>"m.č.006" ((2,31+2,88+0,3+0,3)*2,0)-(0,93*2,0)</t>
  </si>
  <si>
    <t>"m.č.009" (2,0*2,0)+(2,0*0,14)</t>
  </si>
  <si>
    <t>"m.č.010" (0,88*1,6)+(0,88*0,14)</t>
  </si>
  <si>
    <t>"m.č.011" ((0,82+0,25)*1,5)+(0,58*0,14)</t>
  </si>
  <si>
    <t>"m.č.015" ((2,05+3,04+0,4)*1,5)-(0,8*1,5)</t>
  </si>
  <si>
    <t>"m.č.016" ((1,76+2,16)*2,0)-(0,8*2,0)+(0,8*0,13)-(0,13*0,77)</t>
  </si>
  <si>
    <t>"m.č.020" ((1,61+1,88)*2,0)+(2,16*(2,0-1,52))+(1,22*0,16)-(0,16*1,59)-(0,16*2,0)-(0,87*0,41)+(0,41*2*0,1)</t>
  </si>
  <si>
    <t>"m.č.022" 0,22*2,0</t>
  </si>
  <si>
    <t>75</t>
  </si>
  <si>
    <t>985331211</t>
  </si>
  <si>
    <t>Dodatečné vlepování betonářské výztuže D 8 mm do chemické malty včetně vyvrtání otvoru</t>
  </si>
  <si>
    <t>1392876785</t>
  </si>
  <si>
    <t>Dodatečné vlepování betonářské výztuže včetně vyvrtání a vyčištění otvoru chemickou maltou průměr výztuže 8 mm</t>
  </si>
  <si>
    <t>https://podminky.urs.cz/item/CS_URS_2023_01/985331211</t>
  </si>
  <si>
    <t>125,875/0,15*0,16*1,05</t>
  </si>
  <si>
    <t>76</t>
  </si>
  <si>
    <t>M</t>
  </si>
  <si>
    <t>13021011</t>
  </si>
  <si>
    <t>tyč ocelová kruhová žebírková DIN 488 jakost B500B (10 505) výztuž do betonu D 8mm</t>
  </si>
  <si>
    <t>-828752879</t>
  </si>
  <si>
    <t>125,875/0,15*0,64*1,05</t>
  </si>
  <si>
    <t>563,92*0,00041 'Přepočtené koeficientem množství</t>
  </si>
  <si>
    <t>997</t>
  </si>
  <si>
    <t>Přesun sutě</t>
  </si>
  <si>
    <t>77</t>
  </si>
  <si>
    <t>997013212</t>
  </si>
  <si>
    <t>Vnitrostaveništní doprava suti a vybouraných hmot pro budovy v přes 6 do 9 m ručně</t>
  </si>
  <si>
    <t>186818204</t>
  </si>
  <si>
    <t>Vnitrostaveništní doprava suti a vybouraných hmot vodorovně do 50 m svisle ručně pro budovy a haly výšky přes 6 do 9 m</t>
  </si>
  <si>
    <t>https://podminky.urs.cz/item/CS_URS_2023_01/997013212</t>
  </si>
  <si>
    <t>78</t>
  </si>
  <si>
    <t>997013501</t>
  </si>
  <si>
    <t>Odvoz suti a vybouraných hmot na skládku nebo meziskládku do 1 km se složením</t>
  </si>
  <si>
    <t>-933805342</t>
  </si>
  <si>
    <t>Odvoz suti a vybouraných hmot na skládku nebo meziskládku se složením, na vzdálenost do 1 km</t>
  </si>
  <si>
    <t>https://podminky.urs.cz/item/CS_URS_2023_01/997013501</t>
  </si>
  <si>
    <t>79</t>
  </si>
  <si>
    <t>997013509</t>
  </si>
  <si>
    <t>Příplatek k odvozu suti a vybouraných hmot na skládku ZKD 1 km přes 1 km</t>
  </si>
  <si>
    <t>-1659927508</t>
  </si>
  <si>
    <t>Odvoz suti a vybouraných hmot na skládku nebo meziskládku se složením, na vzdálenost Příplatek k ceně za každý další i započatý 1 km přes 1 km</t>
  </si>
  <si>
    <t>https://podminky.urs.cz/item/CS_URS_2023_01/997013509</t>
  </si>
  <si>
    <t>222,049*22 'Přepočtené koeficientem množství</t>
  </si>
  <si>
    <t>80</t>
  </si>
  <si>
    <t>997013601</t>
  </si>
  <si>
    <t>Poplatek za uložení na skládce (skládkovné) stavebního odpadu betonového kód odpadu 17 01 01</t>
  </si>
  <si>
    <t>-428715876</t>
  </si>
  <si>
    <t>Poplatek za uložení stavebního odpadu na skládce (skládkovné) z prostého betonu zatříděného do Katalogu odpadů pod kódem 17 01 01</t>
  </si>
  <si>
    <t>https://podminky.urs.cz/item/CS_URS_2023_01/997013601</t>
  </si>
  <si>
    <t>2,983+31,517+0,165+1,122+0,115+1,744+16,054</t>
  </si>
  <si>
    <t>81</t>
  </si>
  <si>
    <t>997013602</t>
  </si>
  <si>
    <t>Poplatek za uložení na skládce (skládkovné) stavebního odpadu železobetonového kód odpadu 17 01 01</t>
  </si>
  <si>
    <t>1876520432</t>
  </si>
  <si>
    <t>Poplatek za uložení stavebního odpadu na skládce (skládkovné) z armovaného betonu zatříděného do Katalogu odpadů pod kódem 17 01 01</t>
  </si>
  <si>
    <t>https://podminky.urs.cz/item/CS_URS_2023_01/997013602</t>
  </si>
  <si>
    <t>3,312+23,602+0,43+1,512+0,119</t>
  </si>
  <si>
    <t>82</t>
  </si>
  <si>
    <t>997013603</t>
  </si>
  <si>
    <t>Poplatek za uložení na skládce (skládkovné) stavebního odpadu cihelného kód odpadu 17 01 02</t>
  </si>
  <si>
    <t>-776077085</t>
  </si>
  <si>
    <t>Poplatek za uložení stavebního odpadu na skládce (skládkovné) cihelného zatříděného do Katalogu odpadů pod kódem 17 01 02</t>
  </si>
  <si>
    <t>https://podminky.urs.cz/item/CS_URS_2023_01/997013603</t>
  </si>
  <si>
    <t>3,547+17,651+45,333+0,925+1,613+6,917+7,832+0,544+1,345+3,533+2,972+1,166+0,33+10,147+1,155+10,109+0,067</t>
  </si>
  <si>
    <t>83</t>
  </si>
  <si>
    <t>997013607</t>
  </si>
  <si>
    <t>Poplatek za uložení na skládce (skládkovné) stavebního odpadu keramického kód odpadu 17 01 03</t>
  </si>
  <si>
    <t>-1580347226</t>
  </si>
  <si>
    <t>Poplatek za uložení stavebního odpadu na skládce (skládkovné) z tašek a keramických výrobků zatříděného do Katalogu odpadů pod kódem 17 01 03</t>
  </si>
  <si>
    <t>https://podminky.urs.cz/item/CS_URS_2023_01/997013607</t>
  </si>
  <si>
    <t>7,225+7,66</t>
  </si>
  <si>
    <t>84</t>
  </si>
  <si>
    <t>997013631</t>
  </si>
  <si>
    <t>Poplatek za uložení na skládce (skládkovné) stavebního odpadu směsného kód odpadu 17 09 04</t>
  </si>
  <si>
    <t>853363401</t>
  </si>
  <si>
    <t>Poplatek za uložení stavebního odpadu na skládce (skládkovné) směsného stavebního a demoličního zatříděného do Katalogu odpadů pod kódem 17 09 04</t>
  </si>
  <si>
    <t>https://podminky.urs.cz/item/CS_URS_2023_01/997013631</t>
  </si>
  <si>
    <t>222,049-53,7-28,975-115,186-14,885-1,479-0,015-0,23</t>
  </si>
  <si>
    <t>85</t>
  </si>
  <si>
    <t>997013645</t>
  </si>
  <si>
    <t>Poplatek za uložení na skládce (skládkovné) odpadu asfaltového bez dehtu kód odpadu 17 03 02</t>
  </si>
  <si>
    <t>140851859</t>
  </si>
  <si>
    <t>Poplatek za uložení stavebního odpadu na skládce (skládkovné) asfaltového bez obsahu dehtu zatříděného do Katalogu odpadů pod kódem 17 03 02</t>
  </si>
  <si>
    <t>https://podminky.urs.cz/item/CS_URS_2023_01/997013645</t>
  </si>
  <si>
    <t>0,846+0,633</t>
  </si>
  <si>
    <t>86</t>
  </si>
  <si>
    <t>997013804</t>
  </si>
  <si>
    <t>Poplatek za uložení na skládce (skládkovné) stavebního odpadu ze skla kód odpadu 17 02 02</t>
  </si>
  <si>
    <t>-795959170</t>
  </si>
  <si>
    <t>Poplatek za uložení stavebního odpadu na skládce (skládkovné) ze skla zatříděného do Katalogu odpadů pod kódem 17 02 02</t>
  </si>
  <si>
    <t>https://podminky.urs.cz/item/CS_URS_2023_01/997013804</t>
  </si>
  <si>
    <t>87</t>
  </si>
  <si>
    <t>997013814</t>
  </si>
  <si>
    <t>Poplatek za uložení na skládce (skládkovné) stavebního odpadu izolací kód odpadu 17 06 04</t>
  </si>
  <si>
    <t>1660499196</t>
  </si>
  <si>
    <t>Poplatek za uložení stavebního odpadu na skládce (skládkovné) z izolačních materiálů zatříděného do Katalogu odpadů pod kódem 17 06 04</t>
  </si>
  <si>
    <t>https://podminky.urs.cz/item/CS_URS_2023_01/997013814</t>
  </si>
  <si>
    <t>998</t>
  </si>
  <si>
    <t>Přesun hmot</t>
  </si>
  <si>
    <t>88</t>
  </si>
  <si>
    <t>998011002</t>
  </si>
  <si>
    <t>Přesun hmot pro budovy zděné v přes 6 do 12 m</t>
  </si>
  <si>
    <t>1704708086</t>
  </si>
  <si>
    <t>Přesun hmot pro budovy občanské výstavby, bydlení, výrobu a služby s nosnou svislou konstrukcí zděnou z cihel, tvárnic nebo kamene vodorovná dopravní vzdálenost do 100 m pro budovy výšky přes 6 do 12 m</t>
  </si>
  <si>
    <t>https://podminky.urs.cz/item/CS_URS_2023_01/998011002</t>
  </si>
  <si>
    <t>PSV</t>
  </si>
  <si>
    <t>Práce a dodávky PSV</t>
  </si>
  <si>
    <t>711</t>
  </si>
  <si>
    <t>Izolace proti vodě, vlhkosti a plynům</t>
  </si>
  <si>
    <t>89</t>
  </si>
  <si>
    <t>711111001</t>
  </si>
  <si>
    <t>Provedení izolace proti zemní vlhkosti vodorovné za studena nátěrem penetračním</t>
  </si>
  <si>
    <t>1040258765</t>
  </si>
  <si>
    <t>Provedení izolace proti zemní vlhkosti natěradly a tmely za studena na ploše vodorovné V nátěrem penetračním</t>
  </si>
  <si>
    <t>https://podminky.urs.cz/item/CS_URS_2023_01/711111001</t>
  </si>
  <si>
    <t>90</t>
  </si>
  <si>
    <t>11163150</t>
  </si>
  <si>
    <t>lak penetrační asfaltový</t>
  </si>
  <si>
    <t>-1173902612</t>
  </si>
  <si>
    <t>211,514*0,0003 'Přepočtené koeficientem množství</t>
  </si>
  <si>
    <t>91</t>
  </si>
  <si>
    <t>711131811</t>
  </si>
  <si>
    <t>Odstranění izolace proti zemní vlhkosti vodorovné</t>
  </si>
  <si>
    <t>-1653618390</t>
  </si>
  <si>
    <t>Odstranění izolace proti zemní vlhkosti na ploše vodorovné V</t>
  </si>
  <si>
    <t>https://podminky.urs.cz/item/CS_URS_2023_01/711131811</t>
  </si>
  <si>
    <t>92</t>
  </si>
  <si>
    <t>711141559</t>
  </si>
  <si>
    <t>Provedení izolace proti zemní vlhkosti pásy přitavením vodorovné NAIP</t>
  </si>
  <si>
    <t>2089337871</t>
  </si>
  <si>
    <t>Provedení izolace proti zemní vlhkosti pásy přitavením NAIP na ploše vodorovné V</t>
  </si>
  <si>
    <t>https://podminky.urs.cz/item/CS_URS_2023_01/711141559</t>
  </si>
  <si>
    <t>211,514*2</t>
  </si>
  <si>
    <t>93</t>
  </si>
  <si>
    <t>62832134.1R</t>
  </si>
  <si>
    <t>pás asfaltový natavitelný oxidovaný tl 5,0mm s vložkou ze skleněné rohože, s jemnozrnným minerálním posypem</t>
  </si>
  <si>
    <t>-2088754861</t>
  </si>
  <si>
    <t>423,028*1,1655 'Přepočtené koeficientem množství</t>
  </si>
  <si>
    <t>94</t>
  </si>
  <si>
    <t>998711202</t>
  </si>
  <si>
    <t>Přesun hmot procentní pro izolace proti vodě, vlhkosti a plynům v objektech v přes 6 do 12 m</t>
  </si>
  <si>
    <t>%</t>
  </si>
  <si>
    <t>-1543660019</t>
  </si>
  <si>
    <t>Přesun hmot pro izolace proti vodě, vlhkosti a plynům stanovený procentní sazbou (%) z ceny vodorovná dopravní vzdálenost do 50 m v objektech výšky přes 6 do 12 m</t>
  </si>
  <si>
    <t>https://podminky.urs.cz/item/CS_URS_2023_01/998711202</t>
  </si>
  <si>
    <t>712</t>
  </si>
  <si>
    <t>Povlakové krytiny</t>
  </si>
  <si>
    <t>95</t>
  </si>
  <si>
    <t>712311101</t>
  </si>
  <si>
    <t>Provedení povlakové krytiny střech do 10° za studena lakem penetračním nebo asfaltovým</t>
  </si>
  <si>
    <t>-1468286849</t>
  </si>
  <si>
    <t>Provedení povlakové krytiny střech plochých do 10° natěradly a tmely za studena nátěrem lakem penetračním nebo asfaltovým</t>
  </si>
  <si>
    <t>https://podminky.urs.cz/item/CS_URS_2023_01/712311101</t>
  </si>
  <si>
    <t>v.č.D1.1.14</t>
  </si>
  <si>
    <t>(2,0*8,0)+(2,5*8,0)+(1,275*1,8)+(1,425*1,8)+(1,75*1,435)</t>
  </si>
  <si>
    <t>96</t>
  </si>
  <si>
    <t>504151054</t>
  </si>
  <si>
    <t>43,371*0,00032 'Přepočtené koeficientem množství</t>
  </si>
  <si>
    <t>97</t>
  </si>
  <si>
    <t>712340832</t>
  </si>
  <si>
    <t>Odstranění povlakové krytiny střech do 10° z pásů NAIP přitavených v plné ploše dvouvrstvé</t>
  </si>
  <si>
    <t>-1898229139</t>
  </si>
  <si>
    <t>Odstranění povlakové krytiny střech plochých do 10° z přitavených pásů NAIP v plné ploše dvouvrstvé</t>
  </si>
  <si>
    <t>https://podminky.urs.cz/item/CS_URS_2023_01/712340832</t>
  </si>
  <si>
    <t>98</t>
  </si>
  <si>
    <t>712341559</t>
  </si>
  <si>
    <t>Provedení povlakové krytiny střech do 10° pásy NAIP přitavením v plné ploše</t>
  </si>
  <si>
    <t>1176924458</t>
  </si>
  <si>
    <t>Provedení povlakové krytiny střech plochých do 10° pásy přitavením NAIP v plné ploše</t>
  </si>
  <si>
    <t>https://podminky.urs.cz/item/CS_URS_2023_01/712341559</t>
  </si>
  <si>
    <t>((2,0*8,0)+(2,5*8,0)+(1,275*1,8)+(1,425*1,8)+(1,75*1,435))*3</t>
  </si>
  <si>
    <t>99</t>
  </si>
  <si>
    <t>62832001</t>
  </si>
  <si>
    <t>pás asfaltový natavitelný oxidovaný tl 3,5mm typu V60 S35 s vložkou ze skleněné rohože, s jemnozrnným minerálním posypem</t>
  </si>
  <si>
    <t>1037023018</t>
  </si>
  <si>
    <t>130,114*1,1655 'Přepočtené koeficientem množství</t>
  </si>
  <si>
    <t>100</t>
  </si>
  <si>
    <t>712341720</t>
  </si>
  <si>
    <t>Provedení povlakové krytiny střech do 10° pásy NAIP přitavením zaizolování prostupů hranatého průřezu pl přes 0,25 do 0,75 m2</t>
  </si>
  <si>
    <t>1356729028</t>
  </si>
  <si>
    <t>Provedení povlakové krytiny střech plochých do 10° pásy přitavením NAIP ostatní činnosti při pokládání pásů (materiál ve specifikaci) zaizolování prostupů střešní rovinou hranatý průřez, vnitřní plochy přes 0,25 m2 do 0,75 m2</t>
  </si>
  <si>
    <t>https://podminky.urs.cz/item/CS_URS_2023_01/712341720</t>
  </si>
  <si>
    <t>"v.č.D1.1.14" 2</t>
  </si>
  <si>
    <t>101</t>
  </si>
  <si>
    <t>mat 712.6070716</t>
  </si>
  <si>
    <t>Těsnící manžeta prostupu střechou</t>
  </si>
  <si>
    <t>-327884196</t>
  </si>
  <si>
    <t>102</t>
  </si>
  <si>
    <t>712363803</t>
  </si>
  <si>
    <t>Odstranění povlakové krytiny mechanicky kotvené do betonu, budova v do 18 m</t>
  </si>
  <si>
    <t>1499620914</t>
  </si>
  <si>
    <t>Odstranění povlakové krytiny střech plochých do 10° s mechanicky kotvenou izolací pro jakoukoli tloušťku izolace budovy výšky do 18 m, kotvené do betonu</t>
  </si>
  <si>
    <t>https://podminky.urs.cz/item/CS_URS_2023_01/712363803</t>
  </si>
  <si>
    <t>103</t>
  </si>
  <si>
    <t>998712202</t>
  </si>
  <si>
    <t>Přesun hmot procentní pro krytiny povlakové v objektech v přes 6 do 12 m</t>
  </si>
  <si>
    <t>-454139353</t>
  </si>
  <si>
    <t>Přesun hmot pro povlakové krytiny stanovený procentní sazbou (%) z ceny vodorovná dopravní vzdálenost do 50 m v objektech výšky přes 6 do 12 m</t>
  </si>
  <si>
    <t>https://podminky.urs.cz/item/CS_URS_2023_01/998712202</t>
  </si>
  <si>
    <t>713</t>
  </si>
  <si>
    <t>Izolace tepelné</t>
  </si>
  <si>
    <t>104</t>
  </si>
  <si>
    <t>713140863</t>
  </si>
  <si>
    <t>Odstranění tepelné izolace střech nadstřešní lepené z polystyrenu suchého tl přes 100 mm</t>
  </si>
  <si>
    <t>-1057352299</t>
  </si>
  <si>
    <t>Odstranění tepelné izolace střech plochých z rohoží, pásů, dílců, desek, bloků nadstřešních izolací připevněných lepením z polystyrenu suchého, tloušťka izolace přes 100 mm</t>
  </si>
  <si>
    <t>https://podminky.urs.cz/item/CS_URS_2023_01/713140863</t>
  </si>
  <si>
    <t>105</t>
  </si>
  <si>
    <t>713141131</t>
  </si>
  <si>
    <t>Montáž izolace tepelné střech plochých lepené za studena plně 1 vrstva rohoží, pásů, dílců, desek</t>
  </si>
  <si>
    <t>798007448</t>
  </si>
  <si>
    <t>Montáž tepelné izolace střech plochých rohožemi, pásy, deskami, dílci, bloky (izolační materiál ve specifikaci) přilepenými za studena zplna, jednovrstvá</t>
  </si>
  <si>
    <t>https://podminky.urs.cz/item/CS_URS_2023_01/713141131</t>
  </si>
  <si>
    <t>((2,0*8,0)+(2,5*8,0)+(1,275*1,8)+(1,425*1,8)+(1,75*1,435))*2</t>
  </si>
  <si>
    <t>106</t>
  </si>
  <si>
    <t>28372312</t>
  </si>
  <si>
    <t>deska EPS 100 pro konstrukce s běžným zatížením λ=0,037 tl 120mm</t>
  </si>
  <si>
    <t>1654119807</t>
  </si>
  <si>
    <t>43,371*1,05 'Přepočtené koeficientem množství</t>
  </si>
  <si>
    <t>107</t>
  </si>
  <si>
    <t>28372207</t>
  </si>
  <si>
    <t>deska EPS 100 kašírovaná asfaltovým pásem V60 S35 tl 160mm</t>
  </si>
  <si>
    <t>-880669207</t>
  </si>
  <si>
    <t>108</t>
  </si>
  <si>
    <t>998713202</t>
  </si>
  <si>
    <t>Přesun hmot procentní pro izolace tepelné v objektech v přes 6 do 12 m</t>
  </si>
  <si>
    <t>-857106830</t>
  </si>
  <si>
    <t>Přesun hmot pro izolace tepelné stanovený procentní sazbou (%) z ceny vodorovná dopravní vzdálenost do 50 m v objektech výšky přes 6 do 12 m</t>
  </si>
  <si>
    <t>https://podminky.urs.cz/item/CS_URS_2023_01/998713202</t>
  </si>
  <si>
    <t>725</t>
  </si>
  <si>
    <t>Zdravotechnika - zařizovací předměty</t>
  </si>
  <si>
    <t>109</t>
  </si>
  <si>
    <t>725220841.1R</t>
  </si>
  <si>
    <t>Demontáž van (vpusť) ocelových osazených v podlaze</t>
  </si>
  <si>
    <t>soubor</t>
  </si>
  <si>
    <t>842852897</t>
  </si>
  <si>
    <t>"m.č.020" 1</t>
  </si>
  <si>
    <t>110</t>
  </si>
  <si>
    <t>998725202</t>
  </si>
  <si>
    <t>Přesun hmot procentní pro zařizovací předměty v objektech v přes 6 do 12 m</t>
  </si>
  <si>
    <t>-1246802442</t>
  </si>
  <si>
    <t>Přesun hmot pro zařizovací předměty stanovený procentní sazbou (%) z ceny vodorovná dopravní vzdálenost do 50 m v objektech výšky přes 6 do 12 m</t>
  </si>
  <si>
    <t>https://podminky.urs.cz/item/CS_URS_2023_01/998725202</t>
  </si>
  <si>
    <t>751</t>
  </si>
  <si>
    <t>Vzduchotechnika</t>
  </si>
  <si>
    <t>111</t>
  </si>
  <si>
    <t>751398856</t>
  </si>
  <si>
    <t>Demontáž protidešťové žaluzie nebo žaluziové klapky z potrubí čtyřhranného průřezu přes 0,750 m2</t>
  </si>
  <si>
    <t>-1820717927</t>
  </si>
  <si>
    <t>Demontáž ostatních zařízení protidešťové žaluzie nebo žaluziové klapky z čtyřhranného potrubí, průřezu přes 0,750 m2</t>
  </si>
  <si>
    <t>https://podminky.urs.cz/item/CS_URS_2023_01/751398856</t>
  </si>
  <si>
    <t>"v.č.D1.1.2" 1</t>
  </si>
  <si>
    <t>112</t>
  </si>
  <si>
    <t>998751201</t>
  </si>
  <si>
    <t>Přesun hmot procentní pro vzduchotechniku v objektech výšky do 12 m</t>
  </si>
  <si>
    <t>759213332</t>
  </si>
  <si>
    <t>Přesun hmot pro vzduchotechniku stanovený procentní sazbou (%) z ceny vodorovná dopravní vzdálenost do 50 m v objektech výšky do 12 m</t>
  </si>
  <si>
    <t>https://podminky.urs.cz/item/CS_URS_2023_01/998751201</t>
  </si>
  <si>
    <t>763</t>
  </si>
  <si>
    <t>Konstrukce suché výstavby</t>
  </si>
  <si>
    <t>113</t>
  </si>
  <si>
    <t>763111411</t>
  </si>
  <si>
    <t>SDK příčka tl 100 mm profil CW+UW 50 desky 2xA 12,5 s izolací EI 60 Rw do 51 dB</t>
  </si>
  <si>
    <t>-1565845289</t>
  </si>
  <si>
    <t>Příčka ze sádrokartonových desek s nosnou konstrukcí z jednoduchých ocelových profilů UW, CW dvojitě opláštěná deskami standardními A tl. 2 x 12,5 mm s izolací, EI 60, příčka tl. 100 mm, profil 50, Rw do 51 dB</t>
  </si>
  <si>
    <t>https://podminky.urs.cz/item/CS_URS_2023_01/763111411</t>
  </si>
  <si>
    <t>(2,73+1,8)*2,64</t>
  </si>
  <si>
    <t>(2,595-0,4)*3,25</t>
  </si>
  <si>
    <t>114</t>
  </si>
  <si>
    <t>763111417</t>
  </si>
  <si>
    <t>SDK příčka tl 150 mm profil CW+UW 100 desky 2xA 12,5 s izolací EI 60 Rw do 56 dB</t>
  </si>
  <si>
    <t>723511664</t>
  </si>
  <si>
    <t>Příčka ze sádrokartonových desek s nosnou konstrukcí z jednoduchých ocelových profilů UW, CW dvojitě opláštěná deskami standardními A tl. 2 x 12,5 mm s izolací, EI 60, příčka tl. 150 mm, profil 100, Rw do 56 dB</t>
  </si>
  <si>
    <t>https://podminky.urs.cz/item/CS_URS_2023_01/763111417</t>
  </si>
  <si>
    <t>(5,38+3,73+1,6+2,57+4,01)*3,25</t>
  </si>
  <si>
    <t>3,665*1,2</t>
  </si>
  <si>
    <t>115</t>
  </si>
  <si>
    <t>763111437</t>
  </si>
  <si>
    <t>SDK příčka tl 150 mm profil CW+UW 100 desky 2xH2 12,5 s izolací EI 60 Rw do 56 dB</t>
  </si>
  <si>
    <t>-1873207419</t>
  </si>
  <si>
    <t>Příčka ze sádrokartonových desek s nosnou konstrukcí z jednoduchých ocelových profilů UW, CW dvojitě opláštěná deskami impregnovanými H2 tl. 2 x 12,5 mm EI 60, příčka tl. 150 mm, profil 100, s izolací, Rw do 56 dB</t>
  </si>
  <si>
    <t>https://podminky.urs.cz/item/CS_URS_2023_01/763111437</t>
  </si>
  <si>
    <t>((3,67*2)+(1,52*3))*3,25</t>
  </si>
  <si>
    <t>116</t>
  </si>
  <si>
    <t>763111717</t>
  </si>
  <si>
    <t>SDK příčka základní penetrační nátěr (oboustranně)</t>
  </si>
  <si>
    <t>-1289881404</t>
  </si>
  <si>
    <t>Příčka ze sádrokartonových desek ostatní konstrukce a práce na příčkách ze sádrokartonových desek základní penetrační nátěr (oboustranný)</t>
  </si>
  <si>
    <t>https://podminky.urs.cz/item/CS_URS_2023_01/763111717</t>
  </si>
  <si>
    <t>19,093+60,591+38,675+19,728+13,0</t>
  </si>
  <si>
    <t>117</t>
  </si>
  <si>
    <t>763111772</t>
  </si>
  <si>
    <t>Příplatek k SDK příčce za rovinnost kvality Q4</t>
  </si>
  <si>
    <t>1893566601</t>
  </si>
  <si>
    <t>Příčka ze sádrokartonových desek Příplatek k cenám za rovinnost celoplošné tmelení kvality Q4</t>
  </si>
  <si>
    <t>https://podminky.urs.cz/item/CS_URS_2023_01/763111772</t>
  </si>
  <si>
    <t>118</t>
  </si>
  <si>
    <t>763112315</t>
  </si>
  <si>
    <t>SDK příčka mezibytová tl 205 mm zdvojený profil CW+UW 75 desky 2xA 12,5 s dvojitou izolací EI 60 Rw do 64 dB</t>
  </si>
  <si>
    <t>233812009</t>
  </si>
  <si>
    <t>Příčka mezibytová ze sádrokartonových desek s nosnou konstrukcí ze zdvojených ocelových profilů UW, CW dvojitě opláštěná deskami standardními A tl. 2 x 12,5 mm s dvojitou izolací, EI 60, příčka tl. 205 mm, profil 75, Rw do 64 dB</t>
  </si>
  <si>
    <t>https://podminky.urs.cz/item/CS_URS_2023_01/763112315</t>
  </si>
  <si>
    <t>6,07*3,25</t>
  </si>
  <si>
    <t>119</t>
  </si>
  <si>
    <t>763113314</t>
  </si>
  <si>
    <t>SDK příčka instalační tl 205 - 700 mm zdvojený profil CW+UW 75 desky 2xA 12,5 s izolací EI 60 Rw do 54 dB</t>
  </si>
  <si>
    <t>-803934222</t>
  </si>
  <si>
    <t>Příčka instalační ze sádrokartonových desek s nosnou konstrukcí ze zdvojených ocelových profilů UW, CW s mezerou, CW profily navzájem spojeny páskem sádry dvojitě opláštěná deskami standardními A tl. 2 x 12,5 mm s izolací, EI 60, Rw do 54 dB, příčka tl. 205 - 700 mm, profil 75</t>
  </si>
  <si>
    <t>https://podminky.urs.cz/item/CS_URS_2023_01/763113314</t>
  </si>
  <si>
    <t>4,0*3,25</t>
  </si>
  <si>
    <t>120</t>
  </si>
  <si>
    <t>763121590</t>
  </si>
  <si>
    <t>SDK stěna předsazená pro osazení závěsného WC tl 150 - 250 mm profil CW+UW 50 desky 2xH2 12,5 bez TI</t>
  </si>
  <si>
    <t>-486913054</t>
  </si>
  <si>
    <t>Stěna předsazená ze sádrokartonových desek pro osazení závěsného WC s nosnou konstrukcí z ocelových profilů CW, UW dvojitě opláštěná deskami impregnovanými H2 tl. 2x12,5 mm bez izolace, stěna tl. 150 - 250 mm, profil 50</t>
  </si>
  <si>
    <t>https://podminky.urs.cz/item/CS_URS_2023_01/763121590</t>
  </si>
  <si>
    <t>(1,22+1,1)*1,5</t>
  </si>
  <si>
    <t>121</t>
  </si>
  <si>
    <t>763121623</t>
  </si>
  <si>
    <t>Montáž desek tl 2x12,5 mm na nosnou kci SDK stěna předsazená</t>
  </si>
  <si>
    <t>-1967768782</t>
  </si>
  <si>
    <t>Stěna předsazená ze sádrokartonových desek montáž desek na nosnou konstrukci, tl. 2 x 12,5 mm</t>
  </si>
  <si>
    <t>https://podminky.urs.cz/item/CS_URS_2023_01/763121623</t>
  </si>
  <si>
    <t>"tl.100 - A" 3,25*0,1</t>
  </si>
  <si>
    <t>"tl.150 - A" (1,5+3,665+1,5+3,25)*0,15</t>
  </si>
  <si>
    <t>122</t>
  </si>
  <si>
    <t>59030021</t>
  </si>
  <si>
    <t>deska SDK A tl 12,5mm</t>
  </si>
  <si>
    <t>2087099438</t>
  </si>
  <si>
    <t>1,812*2,1 'Přepočtené koeficientem množství</t>
  </si>
  <si>
    <t>123</t>
  </si>
  <si>
    <t>763121714</t>
  </si>
  <si>
    <t>SDK stěna předsazená základní penetrační nátěr</t>
  </si>
  <si>
    <t>1608901368</t>
  </si>
  <si>
    <t>Stěna předsazená ze sádrokartonových desek ostatní konstrukce a práce na předsazených stěnách ze sádrokartonových desek základní penetrační nátěr</t>
  </si>
  <si>
    <t>https://podminky.urs.cz/item/CS_URS_2023_01/763121714</t>
  </si>
  <si>
    <t>3,48+1,812+8,353</t>
  </si>
  <si>
    <t>124</t>
  </si>
  <si>
    <t>763121762</t>
  </si>
  <si>
    <t>Příplatek k SDK stěně předsazené za rovinnost kvality Q4</t>
  </si>
  <si>
    <t>-391309610</t>
  </si>
  <si>
    <t>Stěna předsazená ze sádrokartonových desek Příplatek k cenám za rovinnost kvality celoplošné tmelení kvality Q4</t>
  </si>
  <si>
    <t>https://podminky.urs.cz/item/CS_URS_2023_01/763121762</t>
  </si>
  <si>
    <t>125</t>
  </si>
  <si>
    <t>763122423</t>
  </si>
  <si>
    <t>SDK stěna šachtová tl 100 mm profil CW+UW 75 desky 2xDFH2 12,5 bez izolace EI 30</t>
  </si>
  <si>
    <t>-663801341</t>
  </si>
  <si>
    <t>Stěna šachtová ze sádrokartonových desek s nosnou konstrukcí z ocelových profilů CW, UW dvojitě opláštěná deskami protipožárními impregnovanými DFH2 tl. 2 x 12,5 mm bez izolace, EI 30, stěna tl. 100 mm, profil 75</t>
  </si>
  <si>
    <t>https://podminky.urs.cz/item/CS_URS_2023_01/763122423</t>
  </si>
  <si>
    <t>(1,5+0,12+0,215+0,52+0,215)*3,25</t>
  </si>
  <si>
    <t>126</t>
  </si>
  <si>
    <t>763431011</t>
  </si>
  <si>
    <t>Montáž minerálního podhledu s vyjímatelnými panely vel. do 0,36 m2 na zavěšený polozapuštěný rošt</t>
  </si>
  <si>
    <t>-1470064800</t>
  </si>
  <si>
    <t>Montáž podhledu minerálního včetně zavěšeného roštu polozapuštěného s panely vyjímatelnými, velikosti panelů do 0,36 m2</t>
  </si>
  <si>
    <t>https://podminky.urs.cz/item/CS_URS_2023_01/763431011</t>
  </si>
  <si>
    <t>"m.č.1.08" 13,9</t>
  </si>
  <si>
    <t>"m.č.1.09" 1,4</t>
  </si>
  <si>
    <t>"m.č.1.10" 3,2</t>
  </si>
  <si>
    <t>"m.č.1.13" 30,7</t>
  </si>
  <si>
    <t>"m.č.1.14" 6,9</t>
  </si>
  <si>
    <t>"m.č.1.15" 2,6</t>
  </si>
  <si>
    <t>"m.č.1.16" 15,3</t>
  </si>
  <si>
    <t>"m.č.101" 111,14-((5,59+5,56)*1,45)</t>
  </si>
  <si>
    <t>127</t>
  </si>
  <si>
    <t>63126362</t>
  </si>
  <si>
    <t>panel akustický hygienický povrch porézní skelná tkanina hrana zatřená polozapuštěná αw=0,95 A2-s1,d0 polozapuštěný rastr š 24mm bílý tl 15mm</t>
  </si>
  <si>
    <t>-1920368221</t>
  </si>
  <si>
    <t>168,973*1,05 'Přepočtené koeficientem množství</t>
  </si>
  <si>
    <t>128</t>
  </si>
  <si>
    <t>763431702</t>
  </si>
  <si>
    <t>Montáž nevyjímatelných panelů minerálního podhledu na zavěšený rošt</t>
  </si>
  <si>
    <t>684732591</t>
  </si>
  <si>
    <t>Montáž podhledu minerálního panelu připevněného na zavěšený rošt nevyjímatelného</t>
  </si>
  <si>
    <t>https://podminky.urs.cz/item/CS_URS_2023_01/763431702</t>
  </si>
  <si>
    <t>čelo podhledu</t>
  </si>
  <si>
    <t>"m.č.1.13" 1,67*0,5</t>
  </si>
  <si>
    <t>"m.č.101" (5,59+5,56)*0,5</t>
  </si>
  <si>
    <t>129</t>
  </si>
  <si>
    <t>63126319</t>
  </si>
  <si>
    <t>panel akustický povrch velice porézní skelná tkanina hrana zatřená zkosená αw=0,60 A2-s1,d0 šroubovaný bílý tl 20mm</t>
  </si>
  <si>
    <t>216736401</t>
  </si>
  <si>
    <t>6,41*1,05 'Přepočtené koeficientem množství</t>
  </si>
  <si>
    <t>130</t>
  </si>
  <si>
    <t>998763402</t>
  </si>
  <si>
    <t>Přesun hmot procentní pro sádrokartonové konstrukce v objektech v přes 6 do 12 m</t>
  </si>
  <si>
    <t>-1760791479</t>
  </si>
  <si>
    <t>Přesun hmot pro konstrukce montované z desek stanovený procentní sazbou (%) z ceny vodorovná dopravní vzdálenost do 50 m v objektech výšky přes 6 do 12 m</t>
  </si>
  <si>
    <t>https://podminky.urs.cz/item/CS_URS_2023_01/998763402</t>
  </si>
  <si>
    <t>764</t>
  </si>
  <si>
    <t>Konstrukce klempířské</t>
  </si>
  <si>
    <t>131</t>
  </si>
  <si>
    <t>764101R</t>
  </si>
  <si>
    <t>K1 - Oplechování střechy VZT kanálu s prostupem VZT potrubí, hliníkový plech tl. 0,7 mm, RŠ 1265 mm, délka 1,5 m, bližší informace viz tabulka D1.1.19_KLA_KUCH_DPS_ARCH_tabulka prvků</t>
  </si>
  <si>
    <t>-830592483</t>
  </si>
  <si>
    <t>132</t>
  </si>
  <si>
    <t>764102R</t>
  </si>
  <si>
    <t>K2 - Oplechování střechy VZT kanálu s prostupem VZT potrubí, hliníkový plech tl. 0,7 mm, RŠ 280 mm, délka 3,2 m, bližší informace viz tabulka D1.1.19_KLA_KUCH_DPS_ARCH_tabulka prvků</t>
  </si>
  <si>
    <t>1849028659</t>
  </si>
  <si>
    <t>133</t>
  </si>
  <si>
    <t>998764202</t>
  </si>
  <si>
    <t>Přesun hmot procentní pro konstrukce klempířské v objektech v přes 6 do 12 m</t>
  </si>
  <si>
    <t>-1967571561</t>
  </si>
  <si>
    <t>Přesun hmot pro konstrukce klempířské stanovený procentní sazbou (%) z ceny vodorovná dopravní vzdálenost do 50 m v objektech výšky přes 6 do 12 m</t>
  </si>
  <si>
    <t>https://podminky.urs.cz/item/CS_URS_2023_01/998764202</t>
  </si>
  <si>
    <t>766</t>
  </si>
  <si>
    <t>Konstrukce truhlářské</t>
  </si>
  <si>
    <t>134</t>
  </si>
  <si>
    <t>766101R</t>
  </si>
  <si>
    <t>D1 L - Dveře jednokřídlé, otočné, rozměr 700x1970 mm levé, křídlo dřevěné, hladké, plné, PÚ HPL lamino, hrana ABS, zárubeň ocelová s polodrážkou FeZn, bližší informace viz tabulka D1.1.19_KLA_KUCH_DPS_ARCH_tabulka prvků</t>
  </si>
  <si>
    <t>-30940736</t>
  </si>
  <si>
    <t>135</t>
  </si>
  <si>
    <t>766102R</t>
  </si>
  <si>
    <t>D1 P - Dveře jednokřídlé, otočné, rozměr 700x1970 mm pravé, křídlo dřevěné, hladké, plné, PÚ HPL lamino, hrana ABS, zárubeň ocelová s polodrážkou FeZn, bližší informace viz tabulka D1.1.19_KLA_KUCH_DPS_ARCH_tabulka prvků</t>
  </si>
  <si>
    <t>1402172232</t>
  </si>
  <si>
    <t>136</t>
  </si>
  <si>
    <t>766103R</t>
  </si>
  <si>
    <t>D2 L - Dveře jednokřídlé, otočné, rozměr 900x1970 mm  levé, křídlo dřevěné, hladké, plné, PÚ HPL lamino, hrana ABS, zárubeň ocelová s polodrážkou FeZn, bližší informace viz tabulka D1.1.19_KLA_KUCH_DPS_ARCH_tabulka prvků</t>
  </si>
  <si>
    <t>1672074699</t>
  </si>
  <si>
    <t>D2 L - Dveře jednokřídlé, otočné, rozměr 900x1970 mm levé, křídlo dřevěné, hladké, plné, PÚ HPL lamino, hrana ABS, zárubeň ocelová s polodrážkou FeZn, bližší informace viz tabulka D1.1.19_KLA_KUCH_DPS_ARCH_tabulka prvků</t>
  </si>
  <si>
    <t>137</t>
  </si>
  <si>
    <t>766104R</t>
  </si>
  <si>
    <t>D2 P - Dveře jednokřídlé, otočné, rozměr 900x1970 mm pravé, křídlo dřevěné, hladké, plné, PÚ HPL lamino, hrana ABS, zárubeň ocelová s polodrážkou FeZn, bližší informace viz tabulka D1.1.19_KLA_KUCH_DPS_ARCH_tabulka prvků</t>
  </si>
  <si>
    <t>360919217</t>
  </si>
  <si>
    <t>138</t>
  </si>
  <si>
    <t>766105R</t>
  </si>
  <si>
    <t>D3 - Dveře dvoukřídlé, otočné, rozměr 1600x1970 mm, křídlo dřevěné, hladké, plné, PÚ HPL lamino, zárubeň ocelová s polodrážkou FeZn, bližší informace viz tabulka D1.1.19_KLA_KUCH_DPS_ARCH_tabulka prvků</t>
  </si>
  <si>
    <t>1929469996</t>
  </si>
  <si>
    <t>139</t>
  </si>
  <si>
    <t>766106R</t>
  </si>
  <si>
    <t>DP2 - Dveře dvoukřídlé, otočné, rozměr 1450x1970 mm, levé, křídlo dřevěné, hladké, plné, PÚ lamino, P.O.= EW 30 DP3+C+K, zárubeň FeZn s polodrážkou, bližší informace viz tabulka D1.1.19_KLA_KUCH_DPS_ARCH_tabulka prvků</t>
  </si>
  <si>
    <t>1789002392</t>
  </si>
  <si>
    <t>140</t>
  </si>
  <si>
    <t>766107R</t>
  </si>
  <si>
    <t>F01 -  Dveře jednokřídlé, plné, plastové, rozměr 800x2000 mm, Ud = 0,95 W/m2K, plastový rám, bližší informace viz tabulka D1.1.19_KLA_KUCH_DPS_ARCH_tabulka prvků</t>
  </si>
  <si>
    <t>-2053190438</t>
  </si>
  <si>
    <t>F01 - Dveře jednokřídlé, plné, plastové, rozměr 800x2000 mm, Ud = 0,95 W/m2K, plastový rám, bližší informace viz tabulka D1.1.19_KLA_KUCH_DPS_ARCH_tabulka prvků</t>
  </si>
  <si>
    <t>141</t>
  </si>
  <si>
    <t>766108R</t>
  </si>
  <si>
    <t>T01 - Parapetní deska s nosem, MDF deska, tl. 19 mm, PÚ laminát, členěná 180/280x3150 mm, systémové boční krytky, bližší informace viz tabulka D1.1.19_KLA_KUCH_DPS_ARCH_tabulka prvků</t>
  </si>
  <si>
    <t>-1267580702</t>
  </si>
  <si>
    <t>142</t>
  </si>
  <si>
    <t>766109R</t>
  </si>
  <si>
    <t>T02 - Parapetní deska s nosem, MDF deska, tl. 19 mm, PÚ laminát, 180x3860 mm, systémové boční krytky, bližší informace viz tabulka D1.1.19_KLA_KUCH_DPS_ARCH_tabulka prvků</t>
  </si>
  <si>
    <t>-1640160815</t>
  </si>
  <si>
    <t>143</t>
  </si>
  <si>
    <t>766421811</t>
  </si>
  <si>
    <t>Demontáž truhlářského obložení podhledů z panelů plochy do 1,5 m2</t>
  </si>
  <si>
    <t>-2071874266</t>
  </si>
  <si>
    <t>Demontáž obložení podhledů panely, plochy do 1,5 m2</t>
  </si>
  <si>
    <t>https://podminky.urs.cz/item/CS_URS_2023_01/766421811</t>
  </si>
  <si>
    <t>(11,56*0,75)+((8,53+11,56)*0,55)</t>
  </si>
  <si>
    <t>144</t>
  </si>
  <si>
    <t>766421822</t>
  </si>
  <si>
    <t>Demontáž truhlářského obložení podhledů podkladových roštů</t>
  </si>
  <si>
    <t>-1863132376</t>
  </si>
  <si>
    <t>Demontáž obložení podhledů podkladových roštů</t>
  </si>
  <si>
    <t>https://podminky.urs.cz/item/CS_URS_2023_01/766421822</t>
  </si>
  <si>
    <t>145</t>
  </si>
  <si>
    <t>766691921</t>
  </si>
  <si>
    <t>Vyvěšení nebo zavěšení křídel plastových oken jednoduchých pl do 1 m2</t>
  </si>
  <si>
    <t>1394677184</t>
  </si>
  <si>
    <t>Ostatní práce vyvěšení nebo zavěšení křídel plastových okenních s křídly otevíravými, plochy do 1,5 m2</t>
  </si>
  <si>
    <t>https://podminky.urs.cz/item/CS_URS_2023_01/766691921</t>
  </si>
  <si>
    <t>"m.č.020 - vyvěšení + zavěšení pro zasklení" 0,88*0,85*2</t>
  </si>
  <si>
    <t>146</t>
  </si>
  <si>
    <t>998766202</t>
  </si>
  <si>
    <t>Přesun hmot procentní pro kce truhlářské v objektech v přes 6 do 12 m</t>
  </si>
  <si>
    <t>368707706</t>
  </si>
  <si>
    <t>Přesun hmot pro konstrukce truhlářské stanovený procentní sazbou (%) z ceny vodorovná dopravní vzdálenost do 50 m v objektech výšky přes 6 do 12 m</t>
  </si>
  <si>
    <t>https://podminky.urs.cz/item/CS_URS_2023_01/998766202</t>
  </si>
  <si>
    <t>767</t>
  </si>
  <si>
    <t>Konstrukce zámečnické</t>
  </si>
  <si>
    <t>147</t>
  </si>
  <si>
    <t>767101R</t>
  </si>
  <si>
    <t>DP1 L - Dveře jednokřídlé, otočné, rozměr 800x1970 mm levé, křídlo ocelové hladké, plné, P.O.= EI2 30 DP1+C, zárubeň FeZn s polodrážkou, bližší informace viz tabulka D1.1.19_KLA_KUCH_DPS_ARCH_tabulka prvků</t>
  </si>
  <si>
    <t>953773516</t>
  </si>
  <si>
    <t>148</t>
  </si>
  <si>
    <t>767102R</t>
  </si>
  <si>
    <t>DP1 P - Dveře jednokřídlé, otočné, rozměr 800x1970 mm pravé, křídlo ocelové hladké, plné, P.O.= EI2 30 DP1+C, zárubeň FeZn s polodrážkou, bližší informace viz tabulka D1.1.19_KLA_KUCH_DPS_ARCH_tabulka prvků</t>
  </si>
  <si>
    <t>161744893</t>
  </si>
  <si>
    <t>149</t>
  </si>
  <si>
    <t>767103R</t>
  </si>
  <si>
    <t>Z01 - Lemování prohlubně váhy, 800x800 mm, L ocel 40/40/3, bližší informace viz tabulka D1.1.19_KLA_KUCH_DPS_ARCH_tabulka prvků</t>
  </si>
  <si>
    <t>894002230</t>
  </si>
  <si>
    <t>150</t>
  </si>
  <si>
    <t>767104R</t>
  </si>
  <si>
    <t>Z02 - Poklop kanalizační šachty 900x900 mm, AL profily svařované, bez PÚ, bližší informace viz tabulka D1.1.19_KLA_KUCH_DPS_ARCH_tabulka prvků</t>
  </si>
  <si>
    <t>1963917350</t>
  </si>
  <si>
    <t>151</t>
  </si>
  <si>
    <t>767105R</t>
  </si>
  <si>
    <t>Z03 - Vrátka k plošině 1260x900 mm, ocel, antikorozní nátěr, bližší informace viz tabulka D1.1.19_KLA_KUCH_DPS_ARCH_tabulka prvků</t>
  </si>
  <si>
    <t>721262846</t>
  </si>
  <si>
    <t>152</t>
  </si>
  <si>
    <t>767106R</t>
  </si>
  <si>
    <t>Z04 - Zábradlí k rampě 4000x900 mm, ocel, antikorozní nátěr, bližší informace viz tabulka D1.1.19_KLA_KUCH_DPS_ARCH_tabulka prvků</t>
  </si>
  <si>
    <t>-55593864</t>
  </si>
  <si>
    <t>153</t>
  </si>
  <si>
    <t>767107R</t>
  </si>
  <si>
    <t>Z05 - Lemování prohlubně chladícího boxu 1750x1450 mm, ocel L 40/40/3, PÚ antikorozní nátěr, bližší informace viz tabulka D1.1.19_KLA_KUCH_DPS_ARCH_tabulka prvků</t>
  </si>
  <si>
    <t>1044988572</t>
  </si>
  <si>
    <t>154</t>
  </si>
  <si>
    <t>767108R</t>
  </si>
  <si>
    <t>Z06 - Lemování prohlubně chlazeného skladu 3870x2850 mm, ocel L 40/40/3, antikorozní nátěr, bližší informace viz tabulka D1.1.19_KLA_KUCH_DPS_ARCH_tabulka prvků</t>
  </si>
  <si>
    <t>-904882495</t>
  </si>
  <si>
    <t>155</t>
  </si>
  <si>
    <t>767109R</t>
  </si>
  <si>
    <t>Z07 - Odvodňovací žlab + mřížkový rošt 300x300 mm, nerez tl. 1,5 mm, tř. oceli 1.4301 potravinářská, rošt oka 23x23 mm, protiskluzová úprava, bližší informace viz tabulka D1.1.19_KLA_KUCH_DPS_ARCH_tabulka prvků</t>
  </si>
  <si>
    <t>2114320113</t>
  </si>
  <si>
    <t>156</t>
  </si>
  <si>
    <t>767110R</t>
  </si>
  <si>
    <t>Z08 - Odvodňovací žlab + mřížkový rošt 500x500 mm, nerez tl. 1,5 mm, tř. oceli 1.4301 potravinářská, rošt oka 23x23 mm, protiskluzová úprava, bližší informace viz tabulka D1.1.19_KLA_KUCH_DPS_ARCH_tabulka prvků</t>
  </si>
  <si>
    <t>841595859</t>
  </si>
  <si>
    <t>157</t>
  </si>
  <si>
    <t>767111R</t>
  </si>
  <si>
    <t>Z09 - Odvodňovací žlab + mřížkový rošt 600x300 mm, nerez tl. 1,5 mm, tř. oceli 1.4301 potravinářská, rošt oka 23x23 mm, protiskluzová úprava, bližší informace viz tabulka D1.1.19_KLA_KUCH_DPS_ARCH_tabulka prvků</t>
  </si>
  <si>
    <t>1777377231</t>
  </si>
  <si>
    <t>158</t>
  </si>
  <si>
    <t>767112R</t>
  </si>
  <si>
    <t>Z10 - Odvodňovací žlab + mřížkový rošt 800x500 mm, nerez tl. 1,5 mm, tř. oceli 1.4301 potravinářská, rošt oka 23x23 mm, protiskluzová úprava, bližší informace viz tabulka D1.1.19_KLA_KUCH_DPS_ARCH_tabulka prvků</t>
  </si>
  <si>
    <t>1227355475</t>
  </si>
  <si>
    <t>159</t>
  </si>
  <si>
    <t>767113R</t>
  </si>
  <si>
    <t>Z11 - Odvodňovací žlab + mřížkový rošt 1000x300 mm, nerez tl. 1,5 mm, tř. oceli 1.4301 potravinářská, rošt oka 23x23 mm, protiskluzová úprava, bližší informace viz tabulka D1.1.19_KLA_KUCH_DPS_ARCH_tabulka prvků</t>
  </si>
  <si>
    <t>1598277292</t>
  </si>
  <si>
    <t>160</t>
  </si>
  <si>
    <t>767114R</t>
  </si>
  <si>
    <t>Z12 - Odvodňovací žlab + mřížkový rošt 1100x300 mm, nerez tl. 1,5 mm, tř. oceli 1.4301 potravinářská, rošt oka 23x23 mm, protiskluzová úprava, bližší informace viz tabulka D1.1.19_KLA_KUCH_DPS_ARCH_tabulka prvků</t>
  </si>
  <si>
    <t>-2049763669</t>
  </si>
  <si>
    <t>161</t>
  </si>
  <si>
    <t>767115R</t>
  </si>
  <si>
    <t>Z13 - Odvodňovací žlab + mřížkový rošt 1600x400 mm, nerez tl. 1,5 mm, tř. oceli 1.4301 potravinářská, rošt oka 23x23 mm, protiskluzová úprava, bližší informace viz tabulka D1.1.19_KLA_KUCH_DPS_ARCH_tabulka prvků</t>
  </si>
  <si>
    <t>1757716136</t>
  </si>
  <si>
    <t>162</t>
  </si>
  <si>
    <t>767116R</t>
  </si>
  <si>
    <t>Z14 - Odvodňovací žlab + mřížkový rošt 2000x300 mm, nerez tl. 1,5 mm, tř. oceli 1.4301 potravinářská, rošt oka 23x23 mm, protiskluzová úprava, bližší informace viz tabulka D1.1.19_KLA_KUCH_DPS_ARCH_tabulka prvků</t>
  </si>
  <si>
    <t>472755702</t>
  </si>
  <si>
    <t>163</t>
  </si>
  <si>
    <t>767117R</t>
  </si>
  <si>
    <t>Z15 - Stupadlo v revizní šachtě 300x140 mm, PE-HD, bližší informace viz tabulka D1.1.19_KLA_KUCH_DPS_ARCH_tabulka prvků</t>
  </si>
  <si>
    <t>1839832169</t>
  </si>
  <si>
    <t>164</t>
  </si>
  <si>
    <t>767531121.1R</t>
  </si>
  <si>
    <t>Osazení zapuštěného rámu z L profilů v podlaze</t>
  </si>
  <si>
    <t>694875351</t>
  </si>
  <si>
    <t>Montáží rámu zapuštěného z L profilů v podlaze</t>
  </si>
  <si>
    <t>"olemování prohlubní v podlaze 1.NP"</t>
  </si>
  <si>
    <t>"m.č.1.06" (3,685+2,85)*2</t>
  </si>
  <si>
    <t>"m.č.1.12" (1,5+0,9)*2</t>
  </si>
  <si>
    <t>"m.č.1.15" (1,5+1,5)*2</t>
  </si>
  <si>
    <t>"m.č.1.16" (0,8+0,8)*2</t>
  </si>
  <si>
    <t>"m.č.1.17" (1,8+1,35)*2</t>
  </si>
  <si>
    <t>165</t>
  </si>
  <si>
    <t>13010414</t>
  </si>
  <si>
    <t>úhelník ocelový rovnostranný jakost S235JR (11 375) 40x40x4mm</t>
  </si>
  <si>
    <t>2128333090</t>
  </si>
  <si>
    <t>33,37*2,5/1000</t>
  </si>
  <si>
    <t>166</t>
  </si>
  <si>
    <t>767661811</t>
  </si>
  <si>
    <t>Demontáž mříží pevných nebo otevíravých</t>
  </si>
  <si>
    <t>1038162941</t>
  </si>
  <si>
    <t>https://podminky.urs.cz/item/CS_URS_2023_01/767661811</t>
  </si>
  <si>
    <t>"m.č.014a" 1,5*2,7</t>
  </si>
  <si>
    <t>"m.č.024" 2,0*2,7</t>
  </si>
  <si>
    <t>167</t>
  </si>
  <si>
    <t>767995117.1R</t>
  </si>
  <si>
    <t>Montáž atypických zámečnických konstrukcí hm přes 500 do 1000 kg</t>
  </si>
  <si>
    <t>kg</t>
  </si>
  <si>
    <t>426087806</t>
  </si>
  <si>
    <t>Montáž ostatních atypických zámečnických konstrukcí hmotnosti přes 500 do 1000 kg</t>
  </si>
  <si>
    <t>"roznášecí konstrukce pro VZT"</t>
  </si>
  <si>
    <t>"HEB 140" (1,0+6,2)*4*33,7</t>
  </si>
  <si>
    <t>"kotevní plech 300x300x15mm" 4*1,177</t>
  </si>
  <si>
    <t>168</t>
  </si>
  <si>
    <t>13010974</t>
  </si>
  <si>
    <t>ocel profilová jakost S235JR (11 375) průřez HEB 140</t>
  </si>
  <si>
    <t>1310229071</t>
  </si>
  <si>
    <t>"HEB 140" (1,0+6,2)*4*33,7/1000</t>
  </si>
  <si>
    <t>0,971*1,05 'Přepočtené koeficientem množství</t>
  </si>
  <si>
    <t>169</t>
  </si>
  <si>
    <t>13530826</t>
  </si>
  <si>
    <t>ocel široká jakost S235JR 300x15mm</t>
  </si>
  <si>
    <t>-173488092</t>
  </si>
  <si>
    <t>"kotevní plech 300x300x15mm" 4*1,177/1000</t>
  </si>
  <si>
    <t>0,005*1,05 'Přepočtené koeficientem množství</t>
  </si>
  <si>
    <t>170</t>
  </si>
  <si>
    <t>767996701</t>
  </si>
  <si>
    <t>Demontáž atypických zámečnických konstrukcí řezáním hm jednotlivých dílů do 50 kg</t>
  </si>
  <si>
    <t>-1118809663</t>
  </si>
  <si>
    <t>Demontáž ostatních zámečnických konstrukcí řezáním o hmotnosti jednotlivých dílů do 50 kg</t>
  </si>
  <si>
    <t>https://podminky.urs.cz/item/CS_URS_2023_01/767996701</t>
  </si>
  <si>
    <t>"m.č.025 - ocel.rám" 8,4*5,94</t>
  </si>
  <si>
    <t>171</t>
  </si>
  <si>
    <t>998767202</t>
  </si>
  <si>
    <t>Přesun hmot procentní pro zámečnické konstrukce v objektech v přes 6 do 12 m</t>
  </si>
  <si>
    <t>863792372</t>
  </si>
  <si>
    <t>Přesun hmot pro zámečnické konstrukce stanovený procentní sazbou (%) z ceny vodorovná dopravní vzdálenost do 50 m v objektech výšky přes 6 do 12 m</t>
  </si>
  <si>
    <t>https://podminky.urs.cz/item/CS_URS_2023_01/998767202</t>
  </si>
  <si>
    <t>771</t>
  </si>
  <si>
    <t>Podlahy z dlaždic</t>
  </si>
  <si>
    <t>172</t>
  </si>
  <si>
    <t>771111011</t>
  </si>
  <si>
    <t>Vysátí podkladu před pokládkou dlažby</t>
  </si>
  <si>
    <t>991590421</t>
  </si>
  <si>
    <t>Příprava podkladu před provedením dlažby vysátí podlah</t>
  </si>
  <si>
    <t>https://podminky.urs.cz/item/CS_URS_2023_01/771111011</t>
  </si>
  <si>
    <t>"v.č.D1.1.10, Technická zpráva"</t>
  </si>
  <si>
    <t>42,8+17,3+8,6+13,4+17,1+8,3+1,4+3,2+11,6+9,8+30,7+6,9+2,6+15,3+2,4</t>
  </si>
  <si>
    <t>173</t>
  </si>
  <si>
    <t>771121011</t>
  </si>
  <si>
    <t>Nátěr penetrační na podlahu</t>
  </si>
  <si>
    <t>-1607999988</t>
  </si>
  <si>
    <t>Příprava podkladu před provedením dlažby nátěr penetrační na podlahu</t>
  </si>
  <si>
    <t>https://podminky.urs.cz/item/CS_URS_2023_01/771121011</t>
  </si>
  <si>
    <t>174</t>
  </si>
  <si>
    <t>771151022</t>
  </si>
  <si>
    <t>Samonivelační stěrka podlah pevnosti 30 MPa tl přes 3 do 5 mm</t>
  </si>
  <si>
    <t>1060636267</t>
  </si>
  <si>
    <t>Příprava podkladu před provedením dlažby samonivelační stěrka min.pevnosti 30 MPa, tloušťky přes 3 do 5 mm</t>
  </si>
  <si>
    <t>https://podminky.urs.cz/item/CS_URS_2023_01/771151022</t>
  </si>
  <si>
    <t>175</t>
  </si>
  <si>
    <t>771473810</t>
  </si>
  <si>
    <t>Demontáž soklíků z dlaždic keramických lepených rovných</t>
  </si>
  <si>
    <t>-881883621</t>
  </si>
  <si>
    <t>https://podminky.urs.cz/item/CS_URS_2023_01/771473810</t>
  </si>
  <si>
    <t>"m.č.003" 1,3-1,1+0,2+0,2+5,85-0,8</t>
  </si>
  <si>
    <t>"m.č.004" (2,73*2)+2,18-0,8</t>
  </si>
  <si>
    <t>"m.č.007" 2,9+0,1</t>
  </si>
  <si>
    <t>"m.č.012" 3,15+1,94</t>
  </si>
  <si>
    <t>"m.č.014" 4,7-0,8+1,6+0,4+0,4+0,4-1,1+0,1+0,4+0,1</t>
  </si>
  <si>
    <t>"m.č.14a" 1,51+6,3+2,55+0,3+0,5</t>
  </si>
  <si>
    <t>"m.č.017" 2,17+1,78+0,4</t>
  </si>
  <si>
    <t>"m.č.018" 2,45+0,4+3,87</t>
  </si>
  <si>
    <t>"m.č.027" 1,35</t>
  </si>
  <si>
    <t>176</t>
  </si>
  <si>
    <t>771474142</t>
  </si>
  <si>
    <t>Montáž soklů z dlaždic keramických s požlábkem flexibilní lepidlo v přes 90 do 120 mm</t>
  </si>
  <si>
    <t>-985389129</t>
  </si>
  <si>
    <t>Montáž soklů z dlaždic keramických lepených flexibilním lepidlem s požlábkem, výšky přes 90 do 120 mm</t>
  </si>
  <si>
    <t>https://podminky.urs.cz/item/CS_URS_2023_01/771474142</t>
  </si>
  <si>
    <t>"m.č.1.07" ((2,0+4,7)*2)-0,9</t>
  </si>
  <si>
    <t>"m.č.1.13" 3,7+1,6+5,1+1,6+4,05+6,05+2,18+6,05+1,39+2,8-(0,9*5)-(0,7*2)-1,67-1,6-1,0</t>
  </si>
  <si>
    <t>"m.č.1.14" 4,2+0,55+0,41</t>
  </si>
  <si>
    <t>"m.č.1.15" (1,5+1,26)*2</t>
  </si>
  <si>
    <t>"m.č.1.16" 1,51+2,73+2,55+0,41+0,55+0,41+(0,41*3)+0,35+2,6+6,35-1,05-0,9-1,1-0,8</t>
  </si>
  <si>
    <t>177</t>
  </si>
  <si>
    <t>59761280.1R</t>
  </si>
  <si>
    <t>sokl s požlábkem-dlažba keramická slinutá hladká do interiéru i exteriéru 300x100mm</t>
  </si>
  <si>
    <t>-5696423</t>
  </si>
  <si>
    <t>"m.č.1.07" (((2,0+4,7)*2)-0,9)/0,3</t>
  </si>
  <si>
    <t>"m.č.1.13" (3,7+1,6+5,1+1,6+4,05+6,05+2,18+6,05+1,39+2,8-(0,9*5)-(0,7*2)-1,67-1,6-1,0)/0,3</t>
  </si>
  <si>
    <t>"m.č.1.14" (4,2+0,55+0,41)/0,3</t>
  </si>
  <si>
    <t>"m.č.1.15" ((1,5+1,26)*2)/0,3</t>
  </si>
  <si>
    <t>"m.č.1.16" (1,51+2,73+2,55+0,41+0,55+0,41+(0,41*3)+0,35+2,6+6,35-1,05-0,9-1,1-0,8)/0,3</t>
  </si>
  <si>
    <t>207,901*1,1 'Přepočtené koeficientem množství</t>
  </si>
  <si>
    <t>178</t>
  </si>
  <si>
    <t>771573810</t>
  </si>
  <si>
    <t>Demontáž podlah z dlaždic keramických lepených</t>
  </si>
  <si>
    <t>-1577656973</t>
  </si>
  <si>
    <t>https://podminky.urs.cz/item/CS_URS_2023_01/771573810</t>
  </si>
  <si>
    <t>"m.č.014" ((9,7+4,35)*1,6)-(1,0*0,7)</t>
  </si>
  <si>
    <t>"m.č.014a" 14,36</t>
  </si>
  <si>
    <t>179</t>
  </si>
  <si>
    <t>771574262</t>
  </si>
  <si>
    <t>Montáž podlah keramických velkoformát pro mechanické zatížení protiskluzných lepených flexibilním lepidlem přes 4 do 6 ks/m2</t>
  </si>
  <si>
    <t>-259964173</t>
  </si>
  <si>
    <t>Montáž podlah z dlaždic keramických lepených flexibilním lepidlem velkoformátových pro vysoké mechanické zatížení protiskluzných nebo reliéfních (bezbariérových) přes 4 do 6 ks/m2</t>
  </si>
  <si>
    <t>https://podminky.urs.cz/item/CS_URS_2023_01/771574262</t>
  </si>
  <si>
    <t>180</t>
  </si>
  <si>
    <t>59761420</t>
  </si>
  <si>
    <t>dlažba velkoformátová keramická slinutá protiskluzná do interiéru i exteriéru pro vysoké mechanické namáhání přes 4 do 6ks/m2</t>
  </si>
  <si>
    <t>-196341272</t>
  </si>
  <si>
    <t>191,4*1,15 'Přepočtené koeficientem množství</t>
  </si>
  <si>
    <t>181</t>
  </si>
  <si>
    <t>771591112</t>
  </si>
  <si>
    <t>Izolace pod dlažbu nátěrem nebo stěrkou ve dvou vrstvách</t>
  </si>
  <si>
    <t>-1616743081</t>
  </si>
  <si>
    <t>Izolace podlahy pod dlažbu nátěrem nebo stěrkou ve dvou vrstvách</t>
  </si>
  <si>
    <t>https://podminky.urs.cz/item/CS_URS_2023_01/771591112</t>
  </si>
  <si>
    <t>42,8+8,6+13,4+1,4+3,2+11,6+9,8</t>
  </si>
  <si>
    <t>182</t>
  </si>
  <si>
    <t>998771202</t>
  </si>
  <si>
    <t>Přesun hmot procentní pro podlahy z dlaždic v objektech v přes 6 do 12 m</t>
  </si>
  <si>
    <t>-139796205</t>
  </si>
  <si>
    <t>Přesun hmot pro podlahy z dlaždic stanovený procentní sazbou (%) z ceny vodorovná dopravní vzdálenost do 50 m v objektech výšky přes 6 do 12 m</t>
  </si>
  <si>
    <t>https://podminky.urs.cz/item/CS_URS_2023_01/998771202</t>
  </si>
  <si>
    <t>776</t>
  </si>
  <si>
    <t>Podlahy povlakové</t>
  </si>
  <si>
    <t>183</t>
  </si>
  <si>
    <t>776111115</t>
  </si>
  <si>
    <t>Broušení podkladu povlakových podlah před litím stěrky</t>
  </si>
  <si>
    <t>-1720948248</t>
  </si>
  <si>
    <t>Příprava podkladu broušení podlah stávajícího podkladu před litím stěrky</t>
  </si>
  <si>
    <t>https://podminky.urs.cz/item/CS_URS_2023_01/776111115</t>
  </si>
  <si>
    <t>13,9</t>
  </si>
  <si>
    <t>184</t>
  </si>
  <si>
    <t>776111311</t>
  </si>
  <si>
    <t>Vysátí podkladu povlakových podlah</t>
  </si>
  <si>
    <t>2075486598</t>
  </si>
  <si>
    <t>Příprava podkladu vysátí podlah</t>
  </si>
  <si>
    <t>https://podminky.urs.cz/item/CS_URS_2023_01/776111311</t>
  </si>
  <si>
    <t>185</t>
  </si>
  <si>
    <t>776121321</t>
  </si>
  <si>
    <t>Neředěná penetrace savého podkladu povlakových podlah</t>
  </si>
  <si>
    <t>178208466</t>
  </si>
  <si>
    <t>Příprava podkladu penetrace neředěná podlah</t>
  </si>
  <si>
    <t>https://podminky.urs.cz/item/CS_URS_2023_01/776121321</t>
  </si>
  <si>
    <t>186</t>
  </si>
  <si>
    <t>776141122</t>
  </si>
  <si>
    <t>Stěrka podlahová nivelační pro vyrovnání podkladu povlakových podlah pevnosti 30 MPa tl přes 3 do 5 mm</t>
  </si>
  <si>
    <t>-1433338881</t>
  </si>
  <si>
    <t>Příprava podkladu vyrovnání samonivelační stěrkou podlah min.pevnosti 30 MPa, tloušťky přes 3 do 5 mm</t>
  </si>
  <si>
    <t>https://podminky.urs.cz/item/CS_URS_2023_01/776141122</t>
  </si>
  <si>
    <t>187</t>
  </si>
  <si>
    <t>776201812</t>
  </si>
  <si>
    <t>Demontáž lepených povlakových podlah s podložkou ručně</t>
  </si>
  <si>
    <t>240904197</t>
  </si>
  <si>
    <t>Demontáž povlakových podlahovin lepených ručně s podložkou</t>
  </si>
  <si>
    <t>https://podminky.urs.cz/item/CS_URS_2023_01/776201812</t>
  </si>
  <si>
    <t>188</t>
  </si>
  <si>
    <t>776231111</t>
  </si>
  <si>
    <t>Lepení lamel a čtverců z vinylu standardním lepidlem</t>
  </si>
  <si>
    <t>290737484</t>
  </si>
  <si>
    <t>Montáž podlahovin z vinylu lepením lamel nebo čtverců standardním lepidlem</t>
  </si>
  <si>
    <t>https://podminky.urs.cz/item/CS_URS_2023_01/776231111</t>
  </si>
  <si>
    <t>189</t>
  </si>
  <si>
    <t>28411052</t>
  </si>
  <si>
    <t>dílce vinylové tl 3,0mm, nášlapná vrstva 0,70mm, úprava PUR, třída zátěže 23/34/43, otlak 0,05mm, R10, třída otěru T, hořlavost Bfl S1, bez ftalátů</t>
  </si>
  <si>
    <t>-1077755673</t>
  </si>
  <si>
    <t>13,9*1,1 'Přepočtené koeficientem množství</t>
  </si>
  <si>
    <t>190</t>
  </si>
  <si>
    <t>776410811</t>
  </si>
  <si>
    <t>Odstranění soklíků a lišt pryžových nebo plastových</t>
  </si>
  <si>
    <t>-63764514</t>
  </si>
  <si>
    <t>Demontáž soklíků nebo lišt pryžových nebo plastových</t>
  </si>
  <si>
    <t>https://podminky.urs.cz/item/CS_URS_2023_01/776410811</t>
  </si>
  <si>
    <t>"m.č.019" ((1,85+4,04)*2)-0,8</t>
  </si>
  <si>
    <t>191</t>
  </si>
  <si>
    <t>776411212</t>
  </si>
  <si>
    <t>Montáž tahaných obvodových soklíků z PVC výšky do 100 mm</t>
  </si>
  <si>
    <t>615593864</t>
  </si>
  <si>
    <t>Montáž soklíků tahaných (fabiony) z PVC obvodových, výšky přes 80 do 100 mm</t>
  </si>
  <si>
    <t>https://podminky.urs.cz/item/CS_URS_2023_01/776411212</t>
  </si>
  <si>
    <t>((3,39+4,11)*2)-0,9</t>
  </si>
  <si>
    <t>192</t>
  </si>
  <si>
    <t>28411100</t>
  </si>
  <si>
    <t>PVC vinyl homogenní se změkčovadly z přírodního oleje tl 2mm, hm 2580g/m2, hořlavost Bfl-s1, smykové tření µ 0,6, třída zátěže 34/43</t>
  </si>
  <si>
    <t>794447554</t>
  </si>
  <si>
    <t>14,1*0,115 'Přepočtené koeficientem množství</t>
  </si>
  <si>
    <t>193</t>
  </si>
  <si>
    <t>776411213</t>
  </si>
  <si>
    <t>Montáž tahaných soklíků z PVC vnitřních rohů</t>
  </si>
  <si>
    <t>-519988169</t>
  </si>
  <si>
    <t>Montáž soklíků tahaných (fabiony) z PVC vnitřních rohů</t>
  </si>
  <si>
    <t>https://podminky.urs.cz/item/CS_URS_2023_01/776411213</t>
  </si>
  <si>
    <t>194</t>
  </si>
  <si>
    <t>-946799202</t>
  </si>
  <si>
    <t>5*0,02875 'Přepočtené koeficientem množství</t>
  </si>
  <si>
    <t>195</t>
  </si>
  <si>
    <t>776411214</t>
  </si>
  <si>
    <t>Montáž tahaných soklíků z PVC vnějších rohů</t>
  </si>
  <si>
    <t>519961124</t>
  </si>
  <si>
    <t>Montáž soklíků tahaných (fabiony) z PVC vnějších rohů</t>
  </si>
  <si>
    <t>https://podminky.urs.cz/item/CS_URS_2023_01/776411214</t>
  </si>
  <si>
    <t>196</t>
  </si>
  <si>
    <t>-210467378</t>
  </si>
  <si>
    <t>1*0,02875 'Přepočtené koeficientem množství</t>
  </si>
  <si>
    <t>197</t>
  </si>
  <si>
    <t>998776202</t>
  </si>
  <si>
    <t>Přesun hmot procentní pro podlahy povlakové v objektech v přes 6 do 12 m</t>
  </si>
  <si>
    <t>-841481943</t>
  </si>
  <si>
    <t>Přesun hmot pro podlahy povlakové stanovený procentní sazbou (%) z ceny vodorovná dopravní vzdálenost do 50 m v objektech výšky přes 6 do 12 m</t>
  </si>
  <si>
    <t>https://podminky.urs.cz/item/CS_URS_2023_01/998776202</t>
  </si>
  <si>
    <t>781</t>
  </si>
  <si>
    <t>Dokončovací práce - obklady</t>
  </si>
  <si>
    <t>198</t>
  </si>
  <si>
    <t>781121011</t>
  </si>
  <si>
    <t>Nátěr penetrační na stěnu</t>
  </si>
  <si>
    <t>-1464973734</t>
  </si>
  <si>
    <t>Příprava podkladu před provedením obkladu nátěr penetrační na stěnu</t>
  </si>
  <si>
    <t>https://podminky.urs.cz/item/CS_URS_2023_01/781121011</t>
  </si>
  <si>
    <t xml:space="preserve"> ((0,14+0,23+2,36+0,42+0,45+5,55+0,45+0,42+0,45+0,89+6,05+2,595+0,1)*1,52)</t>
  </si>
  <si>
    <t>((0,14+0,23+2,36+0,42+0,6+5,55+0,6++0,42+0,6+1,04+6,2+2,595+0,1)*(2,0-1,52))</t>
  </si>
  <si>
    <t>"m.č.1.02" ((2,46+6,865+2,46+2,595+0,3+0,3)*1,52)+((2,46+7,015+2,46+2,745+0,3+0,3)*(2,0-1,52))-(0,93*2,0)-(0,8*1,97)-(1,75*(2,0-1,5))</t>
  </si>
  <si>
    <t>"m.č.1.03" ((2,25+4,01+1,49+0,19+0,59+0,6)*2,0)</t>
  </si>
  <si>
    <t>"m.č.1.04" ((4,01+3,65)*2*2,0)-(1,0*2,0)</t>
  </si>
  <si>
    <t>"m.č.1.05" ((5,91+2,88)*2*1,49)+((6,07+2,88)*2*(2,0-1,49))-(0,93*2,0)-(1,0*2,0)-(1,2*2,0)</t>
  </si>
  <si>
    <t>"m.č.1.09" ((0,9+1,52)*2*2,0)-(0,8*2,0)</t>
  </si>
  <si>
    <t>"m.č.1.10" ((1,22+1,52+1,1+1,52)*2*2,0)-(0,8*2,0*3)</t>
  </si>
  <si>
    <t>"m.č.1.11" ((4,77+2,46+0,27)*2*1,33)+((4,77+2,59+0,4)*2*(2,0-1,33))-(1,0*2,0)</t>
  </si>
  <si>
    <t>"m.č.1.12" ((3,96+2,58)*2*2,0)-(0,77*0,13)-(0,99*2,0)-(1,0*2,0)</t>
  </si>
  <si>
    <t>"m.č.1.17" ((1,8+2,63)*2*2,0)-(0,86*2,0)+((1,3+1,8+1,3)*0,08)</t>
  </si>
  <si>
    <t>199</t>
  </si>
  <si>
    <t>781131112</t>
  </si>
  <si>
    <t>Izolace pod obklad nátěrem nebo stěrkou ve dvou vrstvách</t>
  </si>
  <si>
    <t>-1923094225</t>
  </si>
  <si>
    <t>Izolace stěny pod obklad izolace nátěrem nebo stěrkou ve dvou vrstvách</t>
  </si>
  <si>
    <t>https://podminky.urs.cz/item/CS_URS_2023_01/781131112</t>
  </si>
  <si>
    <t>200</t>
  </si>
  <si>
    <t>781474154</t>
  </si>
  <si>
    <t>Montáž obkladů vnitřních keramických velkoformátových hladkých přes 4 do 6 ks/m2 lepených flexibilním lepidlem</t>
  </si>
  <si>
    <t>250205613</t>
  </si>
  <si>
    <t>Montáž obkladů vnitřních stěn z dlaždic keramických lepených flexibilním lepidlem velkoformátových hladkých přes 4 do 6 ks/m2</t>
  </si>
  <si>
    <t>https://podminky.urs.cz/item/CS_URS_2023_01/781474154</t>
  </si>
  <si>
    <t>201</t>
  </si>
  <si>
    <t>59761001</t>
  </si>
  <si>
    <t>obklad velkoformátový keramický hladký přes 4 do 6ks/m2</t>
  </si>
  <si>
    <t>1416739084</t>
  </si>
  <si>
    <t>225,606*1,15 'Přepočtené koeficientem množství</t>
  </si>
  <si>
    <t>202</t>
  </si>
  <si>
    <t>998781202</t>
  </si>
  <si>
    <t>Přesun hmot procentní pro obklady keramické v objektech v přes 6 do 12 m</t>
  </si>
  <si>
    <t>2125634863</t>
  </si>
  <si>
    <t>Přesun hmot pro obklady keramické stanovený procentní sazbou (%) z ceny vodorovná dopravní vzdálenost do 50 m v objektech výšky přes 6 do 12 m</t>
  </si>
  <si>
    <t>https://podminky.urs.cz/item/CS_URS_2023_01/998781202</t>
  </si>
  <si>
    <t>783</t>
  </si>
  <si>
    <t>Dokončovací práce - nátěry</t>
  </si>
  <si>
    <t>203</t>
  </si>
  <si>
    <t>783301303</t>
  </si>
  <si>
    <t>Bezoplachové odrezivění zámečnických konstrukcí</t>
  </si>
  <si>
    <t>1270906865</t>
  </si>
  <si>
    <t>Příprava podkladu zámečnických konstrukcí před provedením nátěru odrezivění odrezovačem bezoplachovým</t>
  </si>
  <si>
    <t>https://podminky.urs.cz/item/CS_URS_2023_01/783301303</t>
  </si>
  <si>
    <t>"v.č.D1.1.10"</t>
  </si>
  <si>
    <t>"m.č.1.20 - stávající zábradlí" (1,8+4,4)*1,5</t>
  </si>
  <si>
    <t>204</t>
  </si>
  <si>
    <t>783301313</t>
  </si>
  <si>
    <t>Odmaštění zámečnických konstrukcí ředidlovým odmašťovačem</t>
  </si>
  <si>
    <t>-1580608245</t>
  </si>
  <si>
    <t>Příprava podkladu zámečnických konstrukcí před provedením nátěru odmaštění odmašťovačem ředidlovým</t>
  </si>
  <si>
    <t>https://podminky.urs.cz/item/CS_URS_2023_01/783301313</t>
  </si>
  <si>
    <t>205</t>
  </si>
  <si>
    <t>783314203</t>
  </si>
  <si>
    <t>Základní antikorozní jednonásobný syntetický samozákladující nátěr zámečnických konstrukcí</t>
  </si>
  <si>
    <t>-1003156805</t>
  </si>
  <si>
    <t>Základní antikorozní nátěr zámečnických konstrukcí jednonásobný syntetický samozákladující</t>
  </si>
  <si>
    <t>https://podminky.urs.cz/item/CS_URS_2023_01/783314203</t>
  </si>
  <si>
    <t>206</t>
  </si>
  <si>
    <t>783317101</t>
  </si>
  <si>
    <t>Krycí jednonásobný syntetický standardní nátěr zámečnických konstrukcí</t>
  </si>
  <si>
    <t>1173795412</t>
  </si>
  <si>
    <t>Krycí nátěr (email) zámečnických konstrukcí jednonásobný syntetický standardní</t>
  </si>
  <si>
    <t>https://podminky.urs.cz/item/CS_URS_2023_01/783317101</t>
  </si>
  <si>
    <t>207</t>
  </si>
  <si>
    <t>783801203</t>
  </si>
  <si>
    <t>Okartáčování omítek před provedením nátěru</t>
  </si>
  <si>
    <t>1257513800</t>
  </si>
  <si>
    <t>Příprava podkladu omítek před provedením nátěru okartáčování</t>
  </si>
  <si>
    <t>https://podminky.urs.cz/item/CS_URS_2023_01/783801203</t>
  </si>
  <si>
    <t>"m.č.1.01" 42,8</t>
  </si>
  <si>
    <t>"m.č.1.02" 17,3</t>
  </si>
  <si>
    <t>"m.č.1.03" 8,6</t>
  </si>
  <si>
    <t>"m.č.1.06" ((2,775+0,1)*3,19)+11,4</t>
  </si>
  <si>
    <t>"m.č.1.18"</t>
  </si>
  <si>
    <t>((3,45+4,9+3,45+1,3+0,4+0,45+5,5+1,85+0,35+3,7+0,65+0,5+2,95+2,0+2,3+0,65+0,4+0,65+1,0+0,4+1,0+0,4)*2,64)-(0,7*1,9)-(1,55*2,1)-(1,0*2,1)+47,0</t>
  </si>
  <si>
    <t>"m.č.1.18a" ((3,7+0,68+3,7)*1,36)+((1,85+0,68+1,85)*2,64)-(0,87*0,94)+3,7</t>
  </si>
  <si>
    <t>"kanál VZT" (7,5*0,7)+(6,3*1,2)+((7,5+0,7)*2*1,5)+((6,3+1,2)*2*1,5)</t>
  </si>
  <si>
    <t>208</t>
  </si>
  <si>
    <t>783813101</t>
  </si>
  <si>
    <t>Penetrační syntetický nátěr hladkých betonových povrchů</t>
  </si>
  <si>
    <t>-434030548</t>
  </si>
  <si>
    <t>Penetrační nátěr omítek hladkých betonových povrchů syntetický</t>
  </si>
  <si>
    <t>https://podminky.urs.cz/item/CS_URS_2023_01/783813101</t>
  </si>
  <si>
    <t>"m.č.1.18" 47,0</t>
  </si>
  <si>
    <t>"m.č.1.18a" 3,7</t>
  </si>
  <si>
    <t>"kanál VZT" (7,5*0,7)+(6,3*1,2)</t>
  </si>
  <si>
    <t>209</t>
  </si>
  <si>
    <t>783813141</t>
  </si>
  <si>
    <t>Penetrační syntetický nátěr lícového zdiva</t>
  </si>
  <si>
    <t>-915427016</t>
  </si>
  <si>
    <t>Penetrační nátěr omítek hladkých zdiva lícového syntetický</t>
  </si>
  <si>
    <t>https://podminky.urs.cz/item/CS_URS_2023_01/783813141</t>
  </si>
  <si>
    <t>((3,45+4,9+3,45+1,3+0,4+0,45+5,5+1,85+0,35+3,7+0,65+0,5+2,95+2,0+2,3+0,65+0,4+0,65+1,0+0,4+1,0+0,4)*2,64)-(0,7*1,9)-(1,55*2,1)-(1,0*2,1)</t>
  </si>
  <si>
    <t>"m.č.1.18a" ((3,7+0,68+3,7)*1,36)+((1,85+0,68+1,85)*2,64)-(0,87*0,94)</t>
  </si>
  <si>
    <t>"kanál VZT" ((7,5+0,7)*2*1,5)+((6,3+1,2)*2*1,5)</t>
  </si>
  <si>
    <t>210</t>
  </si>
  <si>
    <t>783817201</t>
  </si>
  <si>
    <t>Krycí jednonásobný syntetický nátěr lícového zdiva</t>
  </si>
  <si>
    <t>101691979</t>
  </si>
  <si>
    <t>Krycí (ochranný ) nátěr omítek jednonásobný hladkých zdiva lícového syntetický</t>
  </si>
  <si>
    <t>https://podminky.urs.cz/item/CS_URS_2023_01/783817201</t>
  </si>
  <si>
    <t>211</t>
  </si>
  <si>
    <t>783817401</t>
  </si>
  <si>
    <t>Krycí dvojnásobný syntetický nátěr hladkých betonových povrchů</t>
  </si>
  <si>
    <t>206381277</t>
  </si>
  <si>
    <t>Krycí (ochranný ) nátěr omítek dvojnásobný hladkých betonových povrchů nebo povrchů z desek na bázi dřeva (dřevovláknitých apod.) syntetický</t>
  </si>
  <si>
    <t>https://podminky.urs.cz/item/CS_URS_2023_01/783817401</t>
  </si>
  <si>
    <t>212</t>
  </si>
  <si>
    <t>783822213</t>
  </si>
  <si>
    <t>Celoplošné vyrovnání omítky před provedením nátěru modifikovanou cementovou stěrkou tl do 3 mm</t>
  </si>
  <si>
    <t>-656438310</t>
  </si>
  <si>
    <t>Vyrovnání omítek před provedením nátěru celoplošné, tloušťky do 3 mm, stěrkou modifikovanou cementovou</t>
  </si>
  <si>
    <t>https://podminky.urs.cz/item/CS_URS_2023_01/783822213</t>
  </si>
  <si>
    <t>213</t>
  </si>
  <si>
    <t>783901453</t>
  </si>
  <si>
    <t>Vysátí betonových podlah před provedením nátěru</t>
  </si>
  <si>
    <t>-1442429356</t>
  </si>
  <si>
    <t>Příprava podkladu betonových podlah před provedením nátěru vysátím</t>
  </si>
  <si>
    <t>https://podminky.urs.cz/item/CS_URS_2023_01/783901453</t>
  </si>
  <si>
    <t>"m.č.1.06" 11,4</t>
  </si>
  <si>
    <t>"m.č.1.18" 47,5</t>
  </si>
  <si>
    <t>214</t>
  </si>
  <si>
    <t>783913151</t>
  </si>
  <si>
    <t>Penetrační syntetický nátěr hladkých betonových podlah</t>
  </si>
  <si>
    <t>-1369408270</t>
  </si>
  <si>
    <t>Penetrační nátěr betonových podlah hladkých (z pohledového nebo gletovaného betonu, stěrky apod.) syntetický</t>
  </si>
  <si>
    <t>https://podminky.urs.cz/item/CS_URS_2023_01/783913151</t>
  </si>
  <si>
    <t>215</t>
  </si>
  <si>
    <t>783917161</t>
  </si>
  <si>
    <t>Krycí dvojnásobný syntetický nátěr betonové podlahy</t>
  </si>
  <si>
    <t>-2456520</t>
  </si>
  <si>
    <t>Krycí (uzavírací) nátěr betonových podlah dvojnásobný syntetický</t>
  </si>
  <si>
    <t>https://podminky.urs.cz/item/CS_URS_2023_01/783917161</t>
  </si>
  <si>
    <t>216</t>
  </si>
  <si>
    <t>783932163</t>
  </si>
  <si>
    <t>Lokální vyrovnání betonové podlahy cementovou stěrkou tl do 3 mm opravované pl přes 10 do 30 %</t>
  </si>
  <si>
    <t>-664947354</t>
  </si>
  <si>
    <t>Vyrovnání podkladu betonových podlah v rozsahu opravované plochy, tloušťky do 3 mm modifikovanou cementovou stěrkou přes 10% do 30%</t>
  </si>
  <si>
    <t>https://podminky.urs.cz/item/CS_URS_2023_01/783932163</t>
  </si>
  <si>
    <t>217</t>
  </si>
  <si>
    <t>783932171</t>
  </si>
  <si>
    <t>Celoplošné vyrovnání betonové podlahy cementovou stěrkou tl do 3 mm</t>
  </si>
  <si>
    <t>-1030454053</t>
  </si>
  <si>
    <t>Vyrovnání podkladu betonových podlah celoplošně, tloušťky do 3 mm modifikovanou cementovou stěrkou</t>
  </si>
  <si>
    <t>https://podminky.urs.cz/item/CS_URS_2023_01/783932171</t>
  </si>
  <si>
    <t>784</t>
  </si>
  <si>
    <t>Dokončovací práce - malby a tapety</t>
  </si>
  <si>
    <t>218</t>
  </si>
  <si>
    <t>784111001</t>
  </si>
  <si>
    <t>Oprášení (ometení ) podkladu v místnostech v do 3,80 m</t>
  </si>
  <si>
    <t>1852782097</t>
  </si>
  <si>
    <t>Oprášení (ometení) podkladu v místnostech výšky do 3,80 m</t>
  </si>
  <si>
    <t>https://podminky.urs.cz/item/CS_URS_2023_01/784111001</t>
  </si>
  <si>
    <t>stěny</t>
  </si>
  <si>
    <t>((0,14+0,23+2,36+0,42+0,6+5,55+0,6+0,42+0,6+1,04+6,2+2,745)*(3,19-2,0))</t>
  </si>
  <si>
    <t>"m.č.1.02" ((2,46+7,015+2,46+0,3+0,3+2,745)*(3,19-2,0))</t>
  </si>
  <si>
    <t>"m.č.1.03" ((2,25+1,49+0,19+0,59+0,6+4,01)*(3,19-2,0))</t>
  </si>
  <si>
    <t>"m.č.1.04" ((3,79+3,65)*2*(3,19-2,0))</t>
  </si>
  <si>
    <t>"m.č.1.05" ((6,07+2,88)*2*(3,19-2,0))</t>
  </si>
  <si>
    <t>"m.č.1.06" ((4,0+2,775+4,0+0,315+0,315)*3,19)-(2,26*3,19)</t>
  </si>
  <si>
    <t>"m.č.1.07" ((4,7+2,15+0,35)*2*3,19)-(1,45*0,16*2)+((4,7-0,42)*0,16)</t>
  </si>
  <si>
    <t>"m.č.1.08" ((3,54+4,25)*2*3,15)-(2,1*0,15*2)-(1,54*0,14*2)+(3,86*0,15)+(3,15*0,14)</t>
  </si>
  <si>
    <t>"m.č.1.09" (0,9+1,52)*2*(3,19-2,0)</t>
  </si>
  <si>
    <t>"m.č.1.10" (1,22+1,52+1,1+1,52)*2*(3,19-2,0)</t>
  </si>
  <si>
    <t>"m.č.1.11" (4,77+2,59+0,4)*2*(3,19-2,0)</t>
  </si>
  <si>
    <t>"m.č.1.12" (3,96+2,58)*2*(3,19-2,0)</t>
  </si>
  <si>
    <t>"m.č.1.13" ((3,7+1,67+5,1+1,6+1,98+0,415+6,05+2,18+6,09+1,35)*3,19)</t>
  </si>
  <si>
    <t>"m.č.1.15" 1,5*3,19</t>
  </si>
  <si>
    <t>"m.č.1.16" ((1,9+2,73+1,51+6,5+2,6+0,3)*2,7)+(0,41*3*2,6)+((0,41+0,55+0,41)*3,19)</t>
  </si>
  <si>
    <t>"m.č.1.17" (1,8+2,63)*2*(2,7-2,0)</t>
  </si>
  <si>
    <t>stropy</t>
  </si>
  <si>
    <t>"m.č.101" ((12,315+9,41+1,45)*2*2,95)-(2,85*2,95)-((1,5+2,0+2,0)*2,0)</t>
  </si>
  <si>
    <t>219</t>
  </si>
  <si>
    <t>784121001</t>
  </si>
  <si>
    <t>Oškrabání malby v mísnostech v do 3,80 m</t>
  </si>
  <si>
    <t>-1553900620</t>
  </si>
  <si>
    <t>Oškrabání malby v místnostech výšky do 3,80 m</t>
  </si>
  <si>
    <t>https://podminky.urs.cz/item/CS_URS_2023_01/784121001</t>
  </si>
  <si>
    <t>((12,36+9,41+1,5)*2*2,95)+111,14</t>
  </si>
  <si>
    <t>((2,08+1,75+2,08)*0,2*4)</t>
  </si>
  <si>
    <t>-((1,75*2,08*4)+(8,94*2,0)+(1,4*1,97*2))</t>
  </si>
  <si>
    <t>220</t>
  </si>
  <si>
    <t>784171101</t>
  </si>
  <si>
    <t>Zakrytí vnitřních podlah včetně pozdějšího odkrytí</t>
  </si>
  <si>
    <t>-1546938491</t>
  </si>
  <si>
    <t>Zakrytí nemalovaných ploch (materiál ve specifikaci) včetně pozdějšího odkrytí podlah</t>
  </si>
  <si>
    <t>https://podminky.urs.cz/item/CS_URS_2023_01/784171101</t>
  </si>
  <si>
    <t>221</t>
  </si>
  <si>
    <t>28323156</t>
  </si>
  <si>
    <t>fólie pro malířské potřeby zakrývací tl 41µ 4x5m</t>
  </si>
  <si>
    <t>1631413775</t>
  </si>
  <si>
    <t>267,9*1,05 'Přepočtené koeficientem množství</t>
  </si>
  <si>
    <t>222</t>
  </si>
  <si>
    <t>784171111</t>
  </si>
  <si>
    <t>Zakrytí vnitřních ploch stěn v místnostech v do 3,80 m</t>
  </si>
  <si>
    <t>674917489</t>
  </si>
  <si>
    <t>Zakrytí nemalovaných ploch (materiál ve specifikaci) včetně pozdějšího odkrytí svislých ploch např. stěn, oken, dveří v místnostech výšky do 3,80</t>
  </si>
  <si>
    <t>https://podminky.urs.cz/item/CS_URS_2023_01/784171111</t>
  </si>
  <si>
    <t>"okna"</t>
  </si>
  <si>
    <t>((1,75*1,5*5)+(0,87*0,85)+(0,58*0,85*3)+(0,88*0,85*2)+(0,87*1,48*2)+(1,78*0,856*2))*2</t>
  </si>
  <si>
    <t>"dveře"</t>
  </si>
  <si>
    <t>(((0,8*1,97*2)+(1,6*1,97)+(0,9*1,97*7)+(0,7*1,97*3))*2)+(1,45*2,01)+(0,8*(1,97+0,46))+(0,8*2,0)+(1,05*2,01)</t>
  </si>
  <si>
    <t>223</t>
  </si>
  <si>
    <t>266123801</t>
  </si>
  <si>
    <t>99,197*1,05 'Přepočtené koeficientem množství</t>
  </si>
  <si>
    <t>224</t>
  </si>
  <si>
    <t>784171121</t>
  </si>
  <si>
    <t>Zakrytí vnitřních ploch konstrukcí nebo prvků v místnostech v do 3,80 m</t>
  </si>
  <si>
    <t>382701339</t>
  </si>
  <si>
    <t>Zakrytí nemalovaných ploch (materiál ve specifikaci) včetně pozdějšího odkrytí konstrukcí nebo samostatných prvků např. schodišť, nábytku, radiátorů, zábradlí v místnostech výšky do 3,80</t>
  </si>
  <si>
    <t>https://podminky.urs.cz/item/CS_URS_2023_01/784171121</t>
  </si>
  <si>
    <t>225</t>
  </si>
  <si>
    <t>796875518</t>
  </si>
  <si>
    <t>50*1,05 'Přepočtené koeficientem množství</t>
  </si>
  <si>
    <t>226</t>
  </si>
  <si>
    <t>784181121</t>
  </si>
  <si>
    <t>Hloubková jednonásobná bezbarvá penetrace podkladu v místnostech v do 3,80 m</t>
  </si>
  <si>
    <t>1519308547</t>
  </si>
  <si>
    <t>Penetrace podkladu jednonásobná hloubková akrylátová bezbarvá v místnostech výšky do 3,80 m</t>
  </si>
  <si>
    <t>https://podminky.urs.cz/item/CS_URS_2023_01/784181121</t>
  </si>
  <si>
    <t>227</t>
  </si>
  <si>
    <t>784191003</t>
  </si>
  <si>
    <t>Čištění vnitřních ploch oken dvojitých nebo zdvojených po provedení malířských prací</t>
  </si>
  <si>
    <t>-1039690577</t>
  </si>
  <si>
    <t>Čištění vnitřních ploch hrubý úklid po provedení malířských prací omytím oken dvojitých nebo zdvojených</t>
  </si>
  <si>
    <t>https://podminky.urs.cz/item/CS_URS_2023_01/784191003</t>
  </si>
  <si>
    <t>(1,75*1,5*5)+(0,87*0,85)+(0,58*0,85*3)+(0,88*0,85*2)+(0,87*1,48*2)+(1,78*0,856*2)</t>
  </si>
  <si>
    <t>228</t>
  </si>
  <si>
    <t>784191005</t>
  </si>
  <si>
    <t>Čištění vnitřních ploch dveří nebo vrat po provedení malířských prací</t>
  </si>
  <si>
    <t>504999137</t>
  </si>
  <si>
    <t>Čištění vnitřních ploch hrubý úklid po provedení malířských prací omytím dveří nebo vrat</t>
  </si>
  <si>
    <t>https://podminky.urs.cz/item/CS_URS_2023_01/784191005</t>
  </si>
  <si>
    <t>(0,8*1,97*2)+(1,6*1,97)+(0,9*1,97*7)+(0,7*1,97*3)+(1,45*2,01)+(0,8*(1,97+0,46))+(0,8*2,0)+(1,05*2,01)</t>
  </si>
  <si>
    <t>229</t>
  </si>
  <si>
    <t>784191007</t>
  </si>
  <si>
    <t>Čištění vnitřních ploch podlah po provedení malířských prací</t>
  </si>
  <si>
    <t>-1263276211</t>
  </si>
  <si>
    <t>Čištění vnitřních ploch hrubý úklid po provedení malířských prací omytím podlah</t>
  </si>
  <si>
    <t>https://podminky.urs.cz/item/CS_URS_2023_01/784191007</t>
  </si>
  <si>
    <t>230</t>
  </si>
  <si>
    <t>784211101</t>
  </si>
  <si>
    <t>Dvojnásobné bílé malby ze směsí za mokra výborně oděruvzdorných v místnostech v do 3,80 m</t>
  </si>
  <si>
    <t>302211889</t>
  </si>
  <si>
    <t>Malby z malířských směsí oděruvzdorných za mokra dvojnásobné, bílé za mokra oděruvzdorné výborně v místnostech výšky do 3,80 m</t>
  </si>
  <si>
    <t>https://podminky.urs.cz/item/CS_URS_2023_01/784211101</t>
  </si>
  <si>
    <t>787</t>
  </si>
  <si>
    <t>Dokončovací práce - zasklívání</t>
  </si>
  <si>
    <t>231</t>
  </si>
  <si>
    <t>787600831</t>
  </si>
  <si>
    <t>Vysklívání oken a dveří izolačního dvojskla</t>
  </si>
  <si>
    <t>-667424859</t>
  </si>
  <si>
    <t>https://podminky.urs.cz/item/CS_URS_2023_01/787600831</t>
  </si>
  <si>
    <t>"m.č.020" 0,88*0,85</t>
  </si>
  <si>
    <t>232</t>
  </si>
  <si>
    <t>787601841</t>
  </si>
  <si>
    <t>Příplatek k vysklívání oken a dveří izolačního dvojskla nebo trojskla za konstrukce s plastovými lištami jednostrannými</t>
  </si>
  <si>
    <t>552053964</t>
  </si>
  <si>
    <t>Vysklívání oken a dveří Příplatek k cenám -0831 a -0833 za konstrukce s plastovými lištami jednostrannými</t>
  </si>
  <si>
    <t>https://podminky.urs.cz/item/CS_URS_2023_01/787601841</t>
  </si>
  <si>
    <t>233</t>
  </si>
  <si>
    <t>787616372</t>
  </si>
  <si>
    <t>Zasklívání oken a dveří na lišty dvojsklem izolačním plastový distanční rámeček tl 6+16+6 mm</t>
  </si>
  <si>
    <t>-261754926</t>
  </si>
  <si>
    <t>Zasklívání oken a dveří deskami plochými plnými dvojsklem na zasklívací lišty, distanční rámeček tl. 16 mm plastový, tl. skel 6+6 mm</t>
  </si>
  <si>
    <t>https://podminky.urs.cz/item/CS_URS_2023_01/787616372</t>
  </si>
  <si>
    <t>234</t>
  </si>
  <si>
    <t>998787202</t>
  </si>
  <si>
    <t>Přesun hmot procentní pro zasklívání v objektech v přes 6 do 12 m</t>
  </si>
  <si>
    <t>1866145199</t>
  </si>
  <si>
    <t>Přesun hmot pro zasklívání stanovený procentní sazbou (%) z ceny vodorovná dopravní vzdálenost do 50 m v objektech výšky přes 6 do 12 m</t>
  </si>
  <si>
    <t>https://podminky.urs.cz/item/CS_URS_2023_01/998787202</t>
  </si>
  <si>
    <t>789</t>
  </si>
  <si>
    <t>Povrchové úpravy ocelových konstrukcí a technologických zařízení</t>
  </si>
  <si>
    <t>235</t>
  </si>
  <si>
    <t>789431545.1R</t>
  </si>
  <si>
    <t>Žárové zinkováné ocelové konstrukce</t>
  </si>
  <si>
    <t>-1522409173</t>
  </si>
  <si>
    <t>OST</t>
  </si>
  <si>
    <t>Ostatní</t>
  </si>
  <si>
    <t>236</t>
  </si>
  <si>
    <t>OS70101R</t>
  </si>
  <si>
    <t>OS 1 D+M Podlahová přechodová lišta hliníková, délka 0,7m</t>
  </si>
  <si>
    <t>-593997718</t>
  </si>
  <si>
    <t>P</t>
  </si>
  <si>
    <t>Poznámka k položce:
se skrytým kotvením, s nízkým profilem - hrana lišty v úrovni podlahy</t>
  </si>
  <si>
    <t>237</t>
  </si>
  <si>
    <t>OS70102R</t>
  </si>
  <si>
    <t>OS 2 D+M Podlahová přechodová lišta hliníková, délka 0,8m</t>
  </si>
  <si>
    <t>1447681137</t>
  </si>
  <si>
    <t>238</t>
  </si>
  <si>
    <t>OS70103R</t>
  </si>
  <si>
    <t>OS 3 D+M Podlahová přechodová lišta hliníková, délka 0,9m</t>
  </si>
  <si>
    <t>-48433728</t>
  </si>
  <si>
    <t>239</t>
  </si>
  <si>
    <t>OS70104R</t>
  </si>
  <si>
    <t>OS 4 D+M Podlahová přechodová lišta hliníková, délka 1,6m</t>
  </si>
  <si>
    <t>-7444617</t>
  </si>
  <si>
    <t>240</t>
  </si>
  <si>
    <t>OS70105R</t>
  </si>
  <si>
    <t>OS 5 D+M DILATAČNÍ LIŠTA, ve stěně a na stropě</t>
  </si>
  <si>
    <t>148558121</t>
  </si>
  <si>
    <t>Poznámka k položce:
podléhá odsouhlasení projektanta, materiál: nerez, nevystupující před stěnu</t>
  </si>
  <si>
    <t>241</t>
  </si>
  <si>
    <t>OS70106R</t>
  </si>
  <si>
    <t>OS 6.1 D+M Zásobník na toaletní papír, provedení nerez</t>
  </si>
  <si>
    <t>-1825940266</t>
  </si>
  <si>
    <t>242</t>
  </si>
  <si>
    <t>OS70107R</t>
  </si>
  <si>
    <t>OS 6.2 D+M Śtětka na WC (souprava), provedení nerez</t>
  </si>
  <si>
    <t>326846682</t>
  </si>
  <si>
    <t>243</t>
  </si>
  <si>
    <t>OS70108R</t>
  </si>
  <si>
    <t>OS 6.3 D+M Hygienický odpadkový koš, provedení nerez</t>
  </si>
  <si>
    <t>1757194673</t>
  </si>
  <si>
    <t>244</t>
  </si>
  <si>
    <t>OS70109R</t>
  </si>
  <si>
    <t>OS 7.1 D+M Dávkovač tekutého mýdla, provedení nerez</t>
  </si>
  <si>
    <t>-155004323</t>
  </si>
  <si>
    <t>245</t>
  </si>
  <si>
    <t>OS70110R</t>
  </si>
  <si>
    <t>OS 7.2 D+M Zrcadlo, provedení nerez</t>
  </si>
  <si>
    <t>-10359350</t>
  </si>
  <si>
    <t>246</t>
  </si>
  <si>
    <t>OS70111R</t>
  </si>
  <si>
    <t>OS 7.3 D+M Zásobník papírových ručníků, provedení nerez</t>
  </si>
  <si>
    <t>1691763035</t>
  </si>
  <si>
    <t>247</t>
  </si>
  <si>
    <t>OS70112R</t>
  </si>
  <si>
    <t>OS 7.4 D+M Odpadkový koš, provedení nerez</t>
  </si>
  <si>
    <t>-1802285719</t>
  </si>
  <si>
    <t>248</t>
  </si>
  <si>
    <t>OS70113R</t>
  </si>
  <si>
    <t>OS 7.5 D+M Polička pod zrcadlo, provedení nerez</t>
  </si>
  <si>
    <t>-1700856200</t>
  </si>
  <si>
    <t>249</t>
  </si>
  <si>
    <t>OS70114R</t>
  </si>
  <si>
    <t>OS 8 D+M Ochranný roh nerez tl.2mm, 150x150mm, délka 2,0m</t>
  </si>
  <si>
    <t>1911902681</t>
  </si>
  <si>
    <t>Poznámka k položce:
upevnění: lepicími vyztuženými pěnovými pásy pomocí univerzálního lepidla</t>
  </si>
  <si>
    <t>250</t>
  </si>
  <si>
    <t>OS70115R</t>
  </si>
  <si>
    <t>OS 9 D+M Hasicí přístroj PG 27A, 144B, C</t>
  </si>
  <si>
    <t>736961279</t>
  </si>
  <si>
    <t>251</t>
  </si>
  <si>
    <t>OS70116R</t>
  </si>
  <si>
    <t>OS 10 D+M Ochrana stěn nerez tl.2mm nerez tl.2mm, šířka 200mm, ve dvou výškách, osa 300 a 700mm nad čistou podlahou</t>
  </si>
  <si>
    <t>1907480240</t>
  </si>
  <si>
    <t>Poznámka k položce:
povrch hladký, barva dle výběru projektanta, před zadáním do výroby nutno zaměřit</t>
  </si>
  <si>
    <t>252</t>
  </si>
  <si>
    <t>OS70117R</t>
  </si>
  <si>
    <t>OS 11 D+M Ochrana čela příčky nerez tl.2mm, U 150x150x150mm, délka 2,0m</t>
  </si>
  <si>
    <t>879662133</t>
  </si>
  <si>
    <t>Poznámka k položce:
povrch hladký,upevnění: lepicími vyztuženými pěnovými pásy pomocí univerzálního lepidla</t>
  </si>
  <si>
    <t>253</t>
  </si>
  <si>
    <t>OS70118R</t>
  </si>
  <si>
    <t>OS 12 D+M Podlahová přechodová lišta hliníková, délka 1,45m</t>
  </si>
  <si>
    <t>-1646972429</t>
  </si>
  <si>
    <t>254</t>
  </si>
  <si>
    <t>OS998R</t>
  </si>
  <si>
    <t>Přesun hmot procentní pro ostatní v objektech v přes 6 do 12 m</t>
  </si>
  <si>
    <t>258280289</t>
  </si>
  <si>
    <t>Přesun hmot pro ostatní stanovený procentní sazbou (%) z ceny vodorovná dopravní vzdálenost do 50 m v objektech výšky přes 6 do 12 m</t>
  </si>
  <si>
    <t>D1.4.1 - ZTI</t>
  </si>
  <si>
    <t>Soupis:</t>
  </si>
  <si>
    <t>D.1.4.1.1 - Vodovod</t>
  </si>
  <si>
    <t xml:space="preserve">    722 - Zdravotechnika - vnitřní vodovod</t>
  </si>
  <si>
    <t>713463411</t>
  </si>
  <si>
    <t>Montáž izolace tepelné potrubí a ohybů návlekovými izolačními pouzdry</t>
  </si>
  <si>
    <t>-1098532333</t>
  </si>
  <si>
    <t>Montáž izolace tepelné potrubí a ohybů tvarovkami nebo deskami potrubními pouzdry návlekovými izolačními hadicemi potrubí a ohybů</t>
  </si>
  <si>
    <t>https://podminky.urs.cz/item/CS_URS_2023_01/713463411</t>
  </si>
  <si>
    <t>"Studená voda" 80+50+16+14+6</t>
  </si>
  <si>
    <t>"Teplá voda" 5+55+10+25+8</t>
  </si>
  <si>
    <t>Součet</t>
  </si>
  <si>
    <t>28377104</t>
  </si>
  <si>
    <t>pouzdro izolační potrubní z pěnového polyetylenu 22/13mm</t>
  </si>
  <si>
    <t>-816372575</t>
  </si>
  <si>
    <t>28377112</t>
  </si>
  <si>
    <t>pouzdro izolační potrubní z pěnového polyetylenu 28/13mm</t>
  </si>
  <si>
    <t>-945084697</t>
  </si>
  <si>
    <t>28377116</t>
  </si>
  <si>
    <t>pouzdro izolační potrubní z pěnového polyetylenu 35/13mm</t>
  </si>
  <si>
    <t>-494628861</t>
  </si>
  <si>
    <t>28377058</t>
  </si>
  <si>
    <t>pouzdro izolační potrubní z pěnového polyetylenu 40/13mm</t>
  </si>
  <si>
    <t>783307546</t>
  </si>
  <si>
    <t>28377017</t>
  </si>
  <si>
    <t>pouzdro izolační potrubní z pěnového polyetylenu 50/13mm</t>
  </si>
  <si>
    <t>-436615678</t>
  </si>
  <si>
    <t>28377106</t>
  </si>
  <si>
    <t>pouzdro izolační potrubní z pěnového polyetylenu 18/20mm</t>
  </si>
  <si>
    <t>-1177429657</t>
  </si>
  <si>
    <t>28377046</t>
  </si>
  <si>
    <t>pouzdro izolační potrubní z pěnového polyetylenu 22/25mm</t>
  </si>
  <si>
    <t>1614351324</t>
  </si>
  <si>
    <t>28377049</t>
  </si>
  <si>
    <t>pouzdro izolační potrubní z pěnového polyetylenu 28/25mm</t>
  </si>
  <si>
    <t>-1546394450</t>
  </si>
  <si>
    <t>28377056</t>
  </si>
  <si>
    <t>pouzdro izolační potrubní z pěnového polyetylenu 35/25mm</t>
  </si>
  <si>
    <t>-367197528</t>
  </si>
  <si>
    <t>28377060</t>
  </si>
  <si>
    <t>pouzdro izolační potrubní z pěnového polyetylenu 40/25mm</t>
  </si>
  <si>
    <t>1270630689</t>
  </si>
  <si>
    <t>722</t>
  </si>
  <si>
    <t>Zdravotechnika - vnitřní vodovod</t>
  </si>
  <si>
    <t>722130235</t>
  </si>
  <si>
    <t>Potrubí vodovodní ocelové závitové pozinkované svařované běžné DN 40</t>
  </si>
  <si>
    <t>89526690</t>
  </si>
  <si>
    <t>Potrubí z ocelových trubek pozinkovaných závitových svařovaných běžných DN 40</t>
  </si>
  <si>
    <t>https://podminky.urs.cz/item/CS_URS_2023_01/722130235</t>
  </si>
  <si>
    <t>722130236</t>
  </si>
  <si>
    <t>Potrubí vodovodní ocelové závitové pozinkované svařované běžné DN 50</t>
  </si>
  <si>
    <t>619436464</t>
  </si>
  <si>
    <t>Potrubí z ocelových trubek pozinkovaných závitových svařovaných běžných DN 50</t>
  </si>
  <si>
    <t>https://podminky.urs.cz/item/CS_URS_2023_01/722130236</t>
  </si>
  <si>
    <t>722130801</t>
  </si>
  <si>
    <t>Demontáž potrubí ocelové pozinkované závitové DN do 25</t>
  </si>
  <si>
    <t>2059598749</t>
  </si>
  <si>
    <t>Demontáž potrubí z ocelových trubek pozinkovaných závitových do DN 25</t>
  </si>
  <si>
    <t>https://podminky.urs.cz/item/CS_URS_2023_01/722130801</t>
  </si>
  <si>
    <t>722174071</t>
  </si>
  <si>
    <t>Potrubí vodovodní plastové kompenzační smyčka PPR svar polyfúze PN 20 D 16x2,7 mm</t>
  </si>
  <si>
    <t>-185731856</t>
  </si>
  <si>
    <t>Potrubí z plastových trubek z polypropylenu PPR svařovaných polyfúzně kompenzační smyčky na potrubí (PPR) D 16 x 2,7</t>
  </si>
  <si>
    <t>https://podminky.urs.cz/item/CS_URS_2023_01/722174071</t>
  </si>
  <si>
    <t>722174072</t>
  </si>
  <si>
    <t>Potrubí vodovodní plastové kompenzační smyčka PPR svar polyfúze PN 20 D 20x3,4 mm</t>
  </si>
  <si>
    <t>1995825923</t>
  </si>
  <si>
    <t>Potrubí z plastových trubek z polypropylenu PPR svařovaných polyfúzně kompenzační smyčky na potrubí (PPR) D 20 x 3,4</t>
  </si>
  <si>
    <t>https://podminky.urs.cz/item/CS_URS_2023_01/722174072</t>
  </si>
  <si>
    <t>722174073</t>
  </si>
  <si>
    <t>Potrubí vodovodní plastové kompenzační smyčka PPR svar polyfúze PN 20 D 25x4,2 mm</t>
  </si>
  <si>
    <t>1111776714</t>
  </si>
  <si>
    <t>Potrubí z plastových trubek z polypropylenu PPR svařovaných polyfúzně kompenzační smyčky na potrubí (PPR) D 25 x 4,2</t>
  </si>
  <si>
    <t>https://podminky.urs.cz/item/CS_URS_2023_01/722174073</t>
  </si>
  <si>
    <t>722174074</t>
  </si>
  <si>
    <t>Potrubí vodovodní plastové kompenzační smyčka PPR svar polyfúze PN 20 D 32x5,4 mm</t>
  </si>
  <si>
    <t>175875231</t>
  </si>
  <si>
    <t>Potrubí z plastových trubek z polypropylenu PPR svařovaných polyfúzně kompenzační smyčky na potrubí (PPR) D 32 x 5,4</t>
  </si>
  <si>
    <t>https://podminky.urs.cz/item/CS_URS_2023_01/722174074</t>
  </si>
  <si>
    <t>722174075</t>
  </si>
  <si>
    <t>Potrubí vodovodní plastové kompenzační smyčka PPR svar polyfúze PN 20 D 40x6,7 mm</t>
  </si>
  <si>
    <t>1035116003</t>
  </si>
  <si>
    <t>Potrubí z plastových trubek z polypropylenu PPR svařovaných polyfúzně kompenzační smyčky na potrubí (PPR) D 40 x 6,7</t>
  </si>
  <si>
    <t>https://podminky.urs.cz/item/CS_URS_2023_01/722174075</t>
  </si>
  <si>
    <t>722175002</t>
  </si>
  <si>
    <t>Potrubí vodovodní plastové PP-RCT svar polyfúze D 20x2,8 mm</t>
  </si>
  <si>
    <t>-1424056393</t>
  </si>
  <si>
    <t>Potrubí z plastových trubek z polypropylenu PP-RCT svařovaných polyfúzně D 20 x 2,8</t>
  </si>
  <si>
    <t>https://podminky.urs.cz/item/CS_URS_2023_01/722175002</t>
  </si>
  <si>
    <t>722175003</t>
  </si>
  <si>
    <t>Potrubí vodovodní plastové PP-RCT svar polyfúze D 25x3,5 mm</t>
  </si>
  <si>
    <t>746843739</t>
  </si>
  <si>
    <t>Potrubí z plastových trubek z polypropylenu PP-RCT svařovaných polyfúzně D 25 x 3,5</t>
  </si>
  <si>
    <t>https://podminky.urs.cz/item/CS_URS_2023_01/722175003</t>
  </si>
  <si>
    <t>722175004</t>
  </si>
  <si>
    <t>Potrubí vodovodní plastové PP-RCT svar polyfúze D 32x4,4 mm</t>
  </si>
  <si>
    <t>757180407</t>
  </si>
  <si>
    <t>Potrubí z plastových trubek z polypropylenu PP-RCT svařovaných polyfúzně D 32 x 4,4</t>
  </si>
  <si>
    <t>https://podminky.urs.cz/item/CS_URS_2023_01/722175004</t>
  </si>
  <si>
    <t>722175005</t>
  </si>
  <si>
    <t>Potrubí vodovodní plastové PP-RCT svar polyfúze D 40x5,5 mm</t>
  </si>
  <si>
    <t>1830263539</t>
  </si>
  <si>
    <t>Potrubí z plastových trubek z polypropylenu PP-RCT svařovaných polyfúzně D 40 x 5,5</t>
  </si>
  <si>
    <t>https://podminky.urs.cz/item/CS_URS_2023_01/722175005</t>
  </si>
  <si>
    <t>722175006</t>
  </si>
  <si>
    <t>Potrubí vodovodní plastové PP-RCT svar polyfúze D 50x6,9 mm</t>
  </si>
  <si>
    <t>-607165151</t>
  </si>
  <si>
    <t>Potrubí z plastových trubek z polypropylenu PP-RCT svařovaných polyfúzně D 50 x 6,9</t>
  </si>
  <si>
    <t>https://podminky.urs.cz/item/CS_URS_2023_01/722175006</t>
  </si>
  <si>
    <t>72217600R</t>
  </si>
  <si>
    <t>Napojení na stávající rozvod vody v chodbě pod stropem</t>
  </si>
  <si>
    <t>kpl</t>
  </si>
  <si>
    <t>1004855926</t>
  </si>
  <si>
    <t>722230101</t>
  </si>
  <si>
    <t>Ventil přímý G 1/2" se dvěma závity</t>
  </si>
  <si>
    <t>-1961172577</t>
  </si>
  <si>
    <t>Armatury se dvěma závity ventily přímé G 1/2"</t>
  </si>
  <si>
    <t>https://podminky.urs.cz/item/CS_URS_2023_01/722230101</t>
  </si>
  <si>
    <t>31942700</t>
  </si>
  <si>
    <t>redukce mosaz 1/2"x1/4"</t>
  </si>
  <si>
    <t>-1840324163</t>
  </si>
  <si>
    <t>55111982</t>
  </si>
  <si>
    <t>ventil rohový pračkový 3/4"</t>
  </si>
  <si>
    <t>2014843759</t>
  </si>
  <si>
    <t>722230102</t>
  </si>
  <si>
    <t>Ventil přímý G 3/4" se dvěma závity</t>
  </si>
  <si>
    <t>-1951501439</t>
  </si>
  <si>
    <t>Armatury se dvěma závity ventily přímé G 3/4"</t>
  </si>
  <si>
    <t>https://podminky.urs.cz/item/CS_URS_2023_01/722230102</t>
  </si>
  <si>
    <t>722250143</t>
  </si>
  <si>
    <t>Hydrantový systém s tvarově stálou hadicí D 25 x 30 m prosklený</t>
  </si>
  <si>
    <t>-1775971629</t>
  </si>
  <si>
    <t>Požární příslušenství a armatury hydrantový systém s tvarově stálou hadicí prosklený D 25 x 30 m</t>
  </si>
  <si>
    <t>https://podminky.urs.cz/item/CS_URS_2023_01/722250143</t>
  </si>
  <si>
    <t>722263211</t>
  </si>
  <si>
    <t>Vodoměr závitový vícevtokový mokroběžný do 100°C G 3/4"x 160 mm Qn 1,5 m3/h horizontální</t>
  </si>
  <si>
    <t>186790211</t>
  </si>
  <si>
    <t>Vodoměry pro vodu do 100°C závitové horizontální vícevtokové mokroběžné G 3/4"x 160 mm Qn 1,5</t>
  </si>
  <si>
    <t>https://podminky.urs.cz/item/CS_URS_2023_01/722263211</t>
  </si>
  <si>
    <t>722263212</t>
  </si>
  <si>
    <t>Vodoměr závitový vícevtokový mokroběžný do 100°C G 3/4"x 190 mm Qn 2,5 m3/h horizontální</t>
  </si>
  <si>
    <t>-422534032</t>
  </si>
  <si>
    <t>Vodoměry pro vodu do 100°C závitové horizontální vícevtokové mokroběžné G 3/4"x 190 mm Qn 2,5</t>
  </si>
  <si>
    <t>https://podminky.urs.cz/item/CS_URS_2023_01/722263212</t>
  </si>
  <si>
    <t>72229022R</t>
  </si>
  <si>
    <t>Tlaková zkouška pitného a požárního vodovodu</t>
  </si>
  <si>
    <t>-1360047009</t>
  </si>
  <si>
    <t>72229023R</t>
  </si>
  <si>
    <t>Proplach a dezinfekce potrubí</t>
  </si>
  <si>
    <t>-1472753539</t>
  </si>
  <si>
    <t>72510800R</t>
  </si>
  <si>
    <t xml:space="preserve">Demontáž a likvidace stávajících zařizovacích předmětů a baterií </t>
  </si>
  <si>
    <t>-1100900979</t>
  </si>
  <si>
    <t>76715400R</t>
  </si>
  <si>
    <t>Závěsný systém pro rozvod vody</t>
  </si>
  <si>
    <t>-817801248</t>
  </si>
  <si>
    <t>D.1.4.1.2 - Splašková kanalizace</t>
  </si>
  <si>
    <t xml:space="preserve">    721 - Zdravotechnika - vnitřní kanalizace</t>
  </si>
  <si>
    <t>-317126023</t>
  </si>
  <si>
    <t>91*0,8*1,1</t>
  </si>
  <si>
    <t>162211311</t>
  </si>
  <si>
    <t>Vodorovné přemístění výkopku z horniny třídy těžitelnosti I skupiny 1 až 3 stavebním kolečkem do 10 m</t>
  </si>
  <si>
    <t>2044393953</t>
  </si>
  <si>
    <t>Vodorovné přemístění výkopku nebo sypaniny stavebním kolečkem s vyprázdněním kolečka na hromady nebo do dopravního prostředku na vzdálenost do 10 m z horniny třídy těžitelnosti I, skupiny 1 až 3</t>
  </si>
  <si>
    <t>https://podminky.urs.cz/item/CS_URS_2023_01/162211311</t>
  </si>
  <si>
    <t>(80,08-21,84)*2</t>
  </si>
  <si>
    <t>175111101</t>
  </si>
  <si>
    <t>Obsypání potrubí ručně sypaninou bez prohození, uloženou do 3 m</t>
  </si>
  <si>
    <t>-1522941514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</si>
  <si>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</si>
  <si>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https://podminky.urs.cz/item/CS_URS_2023_01/175111101</t>
  </si>
  <si>
    <t>80,08-21,84</t>
  </si>
  <si>
    <t>359901212</t>
  </si>
  <si>
    <t>Monitoring stoky jakékoli výšky na stávající kanalizaci</t>
  </si>
  <si>
    <t>264124648</t>
  </si>
  <si>
    <t>Monitoring stok (kamerový systém) jakékoli výšky stávající kanalizace</t>
  </si>
  <si>
    <t>https://podminky.urs.cz/item/CS_URS_2023_01/359901212</t>
  </si>
  <si>
    <t>451541111</t>
  </si>
  <si>
    <t>Lože pod potrubí otevřený výkop ze štěrkodrtě</t>
  </si>
  <si>
    <t>2005238396</t>
  </si>
  <si>
    <t>Lože pod potrubí, stoky a drobné objekty v otevřeném výkopu ze štěrkodrtě 0-63 mm</t>
  </si>
  <si>
    <t>https://podminky.urs.cz/item/CS_URS_2023_01/451541111</t>
  </si>
  <si>
    <t>91*0,8*0,3</t>
  </si>
  <si>
    <t>871275811</t>
  </si>
  <si>
    <t>Bourání stávajícího potrubí z PVC nebo PP DN 150</t>
  </si>
  <si>
    <t>1164464678</t>
  </si>
  <si>
    <t>Bourání stávajícího potrubí z PVC nebo polypropylenu PP v otevřeném výkopu DN do 150</t>
  </si>
  <si>
    <t>https://podminky.urs.cz/item/CS_URS_2023_01/871275811</t>
  </si>
  <si>
    <t>977151124</t>
  </si>
  <si>
    <t>Jádrové vrty diamantovými korunkami do stavebních materiálů D přes 150 do 180 mm</t>
  </si>
  <si>
    <t>-2025370263</t>
  </si>
  <si>
    <t>Jádrové vrty diamantovými korunkami do stavebních materiálů (železobetonu, betonu, cihel, obkladů, dlažeb, kamene) průměru přes 150 do 180 mm</t>
  </si>
  <si>
    <t>https://podminky.urs.cz/item/CS_URS_2023_01/977151124</t>
  </si>
  <si>
    <t>72191092R</t>
  </si>
  <si>
    <t>Vyčištění, odvoz a likvidace kalu ze stávajícího lapolu</t>
  </si>
  <si>
    <t>637208744</t>
  </si>
  <si>
    <t>72191093R</t>
  </si>
  <si>
    <t>Vybourání a likvidace stávajícího lapolu</t>
  </si>
  <si>
    <t>-544243013</t>
  </si>
  <si>
    <t>-1762422700</t>
  </si>
  <si>
    <t>(91*0,8*0,3)*1,6</t>
  </si>
  <si>
    <t>-1333761857</t>
  </si>
  <si>
    <t>34,944*10 'Přepočtené koeficientem množství</t>
  </si>
  <si>
    <t>997013873</t>
  </si>
  <si>
    <t>Poplatek za uložení stavebního odpadu na recyklační skládce (skládkovné) zeminy a kamení zatříděného do Katalogu odpadů pod kódem 17 05 04</t>
  </si>
  <si>
    <t>-1452173159</t>
  </si>
  <si>
    <t>https://podminky.urs.cz/item/CS_URS_2023_01/997013873</t>
  </si>
  <si>
    <t>721</t>
  </si>
  <si>
    <t>Zdravotechnika - vnitřní kanalizace</t>
  </si>
  <si>
    <t>55161315</t>
  </si>
  <si>
    <t>uzávěrka zápachová umyvadlová podomítková DN 40/50</t>
  </si>
  <si>
    <t>892668519</t>
  </si>
  <si>
    <t>5516131R</t>
  </si>
  <si>
    <t>Zápachová uzávěra pro VZT jednotky</t>
  </si>
  <si>
    <t>-184928383</t>
  </si>
  <si>
    <t>5516132r</t>
  </si>
  <si>
    <t>Kalich se suchou zápachovou uzávěrkou pro úkapy kondenzátu z chladícího zařízení</t>
  </si>
  <si>
    <t>-1541031729</t>
  </si>
  <si>
    <t>5624115R</t>
  </si>
  <si>
    <t>Revizní šachta tukové kanalizace RŠ1, 1000x1000x1000 mm, včetně těsného poklopu pro zadláždění 600x900 mm</t>
  </si>
  <si>
    <t>1633382983</t>
  </si>
  <si>
    <t>56241550</t>
  </si>
  <si>
    <t>odlučovač tuků plastový průtok 4L/s poklopy do 3,5t</t>
  </si>
  <si>
    <t>-1368580718</t>
  </si>
  <si>
    <t>55161118</t>
  </si>
  <si>
    <t>uzávěrka zápachová dřezová nábytková s přípojkou pro myčku a pračku DN 50</t>
  </si>
  <si>
    <t>1276696319</t>
  </si>
  <si>
    <t>55147047</t>
  </si>
  <si>
    <t>splachovač WC automatický podomítkové nádržky nerez</t>
  </si>
  <si>
    <t>-1178619911</t>
  </si>
  <si>
    <t>55161772</t>
  </si>
  <si>
    <t>vpusť podlahová nerezová teleskopické nastavení 212-242mm DN 100</t>
  </si>
  <si>
    <t>-1597239122</t>
  </si>
  <si>
    <t>56245704</t>
  </si>
  <si>
    <t>dvířka revizní 500x500 bílá se zámkem</t>
  </si>
  <si>
    <t>1753982295</t>
  </si>
  <si>
    <t>721173401</t>
  </si>
  <si>
    <t>Potrubí kanalizační z PVC SN 4 svodné DN 110</t>
  </si>
  <si>
    <t>1524631603</t>
  </si>
  <si>
    <t>Potrubí z trub PVC SN4 svodné (ležaté) DN 110</t>
  </si>
  <si>
    <t>https://podminky.urs.cz/item/CS_URS_2023_01/721173401</t>
  </si>
  <si>
    <t>28611502</t>
  </si>
  <si>
    <t>redukce kanalizační PVC 125/110</t>
  </si>
  <si>
    <t>-284212821</t>
  </si>
  <si>
    <t>28611506</t>
  </si>
  <si>
    <t>redukce kanalizační PVC 160/125</t>
  </si>
  <si>
    <t>1668138608</t>
  </si>
  <si>
    <t>28615651</t>
  </si>
  <si>
    <t>čistící kus kanalizační PP DN 110</t>
  </si>
  <si>
    <t>1298335568</t>
  </si>
  <si>
    <t>28611351</t>
  </si>
  <si>
    <t>koleno kanalizační PVC KG 110x45°</t>
  </si>
  <si>
    <t>37388578</t>
  </si>
  <si>
    <t>28611356</t>
  </si>
  <si>
    <t>koleno kanalizační PVC KG 125x45°</t>
  </si>
  <si>
    <t>-1295607068</t>
  </si>
  <si>
    <t>28611389</t>
  </si>
  <si>
    <t>odbočka kanalizační PVC s hrdlem 125/125/45°</t>
  </si>
  <si>
    <t>763984235</t>
  </si>
  <si>
    <t>28611391</t>
  </si>
  <si>
    <t>odbočka kanalizační plastová s hrdlem KG 150/125/45°</t>
  </si>
  <si>
    <t>-675926561</t>
  </si>
  <si>
    <t>721173402</t>
  </si>
  <si>
    <t>Potrubí kanalizační z PVC SN 4 svodné DN 125</t>
  </si>
  <si>
    <t>1311704688</t>
  </si>
  <si>
    <t>Potrubí z trub PVC SN4 svodné (ležaté) DN 125</t>
  </si>
  <si>
    <t>https://podminky.urs.cz/item/CS_URS_2023_01/721173402</t>
  </si>
  <si>
    <t>28615637</t>
  </si>
  <si>
    <t>redukce kanalizační nesouosá PP dlouhá DN 110/75 pro vysoké teploty</t>
  </si>
  <si>
    <t>1390966050</t>
  </si>
  <si>
    <t>28615612</t>
  </si>
  <si>
    <t>koleno kanalizační PP úhel 45° DN 110 pro vysoké teploty</t>
  </si>
  <si>
    <t>-1889417552</t>
  </si>
  <si>
    <t>28615613</t>
  </si>
  <si>
    <t>koleno kanalizační PP úhel 45° DN 125 pro vysoké teploty</t>
  </si>
  <si>
    <t>1145410200</t>
  </si>
  <si>
    <t>28615614</t>
  </si>
  <si>
    <t>koleno kanalizační PP úhel 45° DN 160 pro vysoké teploty</t>
  </si>
  <si>
    <t>1755742097</t>
  </si>
  <si>
    <t>28615683</t>
  </si>
  <si>
    <t>koleno kanalizační PP úhel 30° DN 160 pro vysoké teploty</t>
  </si>
  <si>
    <t>-1086763560</t>
  </si>
  <si>
    <t>28615625</t>
  </si>
  <si>
    <t>odbočka HTEA úhel 45° DN 110/110</t>
  </si>
  <si>
    <t>-1925361130</t>
  </si>
  <si>
    <t>28615574</t>
  </si>
  <si>
    <t>odbočka HTEA úhel 87° DN 110/110</t>
  </si>
  <si>
    <t>1684958081</t>
  </si>
  <si>
    <t>28615626</t>
  </si>
  <si>
    <t>odbočka HTEA úhel 45° DN 125/125</t>
  </si>
  <si>
    <t>549656627</t>
  </si>
  <si>
    <t>28615638</t>
  </si>
  <si>
    <t>redukce kanalizační nesouosá PP dlouhá DN 125/110 pro vysoké teploty</t>
  </si>
  <si>
    <t>1664708041</t>
  </si>
  <si>
    <t>28615639</t>
  </si>
  <si>
    <t>redukce kanalizační nesouosá PP dlouhá DN 160/125 pro vysoké teploty</t>
  </si>
  <si>
    <t>1806597959</t>
  </si>
  <si>
    <t>28615636</t>
  </si>
  <si>
    <t>redukce nesouosá HTR DN 75/50</t>
  </si>
  <si>
    <t>427049136</t>
  </si>
  <si>
    <t>28615603</t>
  </si>
  <si>
    <t>čistící tvarovka odpadní PP DN 110 pro vysoké teploty</t>
  </si>
  <si>
    <t>-2025408627</t>
  </si>
  <si>
    <t>28615686</t>
  </si>
  <si>
    <t>koleno kanalizační PP úhel 67° DN 50 pro vysoké teploty</t>
  </si>
  <si>
    <t>-176438357</t>
  </si>
  <si>
    <t>28615554</t>
  </si>
  <si>
    <t>odbočka HTEA úhel 45° DN 125/110</t>
  </si>
  <si>
    <t>206679679</t>
  </si>
  <si>
    <t>28615555</t>
  </si>
  <si>
    <t>odbočka HTEA úhel 45° DN 160/110</t>
  </si>
  <si>
    <t>-593200157</t>
  </si>
  <si>
    <t>28615061</t>
  </si>
  <si>
    <t>trubka kanalizační HTEM s hrdlem DN 50x1000mm</t>
  </si>
  <si>
    <t>-1077197682</t>
  </si>
  <si>
    <t>28615063</t>
  </si>
  <si>
    <t>trubka kanalizační HTEM s hrdlem DN 110x1000mm</t>
  </si>
  <si>
    <t>-338784267</t>
  </si>
  <si>
    <t>28615064</t>
  </si>
  <si>
    <t>trubka kanalizační HTEM s hrdlem DN 125x1000mm</t>
  </si>
  <si>
    <t>1413950173</t>
  </si>
  <si>
    <t>28615065</t>
  </si>
  <si>
    <t>trubka kanalizační HTEM s hrdlem DN 160x1000mm</t>
  </si>
  <si>
    <t>-525964004</t>
  </si>
  <si>
    <t>28615617</t>
  </si>
  <si>
    <t>koleno kanalizační PP úhel 87° DN 50 pro vysoké teploty</t>
  </si>
  <si>
    <t>-340996154</t>
  </si>
  <si>
    <t>721173403</t>
  </si>
  <si>
    <t>Potrubí kanalizační z PVC SN 4 svodné DN 160</t>
  </si>
  <si>
    <t>-597294587</t>
  </si>
  <si>
    <t>Potrubí z trub PVC SN4 svodné (ležaté) DN 160</t>
  </si>
  <si>
    <t>https://podminky.urs.cz/item/CS_URS_2023_01/721173403</t>
  </si>
  <si>
    <t>721173723</t>
  </si>
  <si>
    <t>Potrubí kanalizační z PE připojovací DN 50</t>
  </si>
  <si>
    <t>-1944637131</t>
  </si>
  <si>
    <t>Potrubí z trub polyetylenových svařované připojovací DN 50</t>
  </si>
  <si>
    <t>https://podminky.urs.cz/item/CS_URS_2023_01/721173723</t>
  </si>
  <si>
    <t>721174005</t>
  </si>
  <si>
    <t>Potrubí kanalizační z PP svodné DN 110</t>
  </si>
  <si>
    <t>1046073454</t>
  </si>
  <si>
    <t>Potrubí z trub polypropylenových svodné (ležaté) DN 110</t>
  </si>
  <si>
    <t>https://podminky.urs.cz/item/CS_URS_2023_01/721174005</t>
  </si>
  <si>
    <t>63131331R</t>
  </si>
  <si>
    <t>Vyspravení stávající revizní šachty RŠ 2, včetně těsného poklopu pro zadláždění 600x900 mm</t>
  </si>
  <si>
    <t>-1318707297</t>
  </si>
  <si>
    <t>63131332R</t>
  </si>
  <si>
    <t>Repase stávající revizní šachty RŠ 3, včetně těsného poklopu pro zadláždění 600x900 mm</t>
  </si>
  <si>
    <t>-1200783597</t>
  </si>
  <si>
    <t>721290111</t>
  </si>
  <si>
    <t>Zkouška těsnosti potrubí kanalizace vodou DN do 125</t>
  </si>
  <si>
    <t>-2110766084</t>
  </si>
  <si>
    <t>Zkouška těsnosti kanalizace v objektech vodou do DN 125</t>
  </si>
  <si>
    <t>https://podminky.urs.cz/item/CS_URS_2023_01/721290111</t>
  </si>
  <si>
    <t>721290112</t>
  </si>
  <si>
    <t>Zkouška těsnosti potrubí kanalizace vodou DN 150/DN 200</t>
  </si>
  <si>
    <t>-814304349</t>
  </si>
  <si>
    <t>Zkouška těsnosti kanalizace v objektech vodou DN 150 nebo DN 200</t>
  </si>
  <si>
    <t>https://podminky.urs.cz/item/CS_URS_2023_01/721290112</t>
  </si>
  <si>
    <t>87131312R</t>
  </si>
  <si>
    <t>Napojení na stávající rozvody v revizních šachtách</t>
  </si>
  <si>
    <t>-938189918</t>
  </si>
  <si>
    <t>87131313R</t>
  </si>
  <si>
    <t>Zaslepení stávajících rozvodů splaškové a tukové kanalizace v zemi</t>
  </si>
  <si>
    <t>1846556871</t>
  </si>
  <si>
    <t>725211603</t>
  </si>
  <si>
    <t>Umyvadlo keramické bílé šířky 600 mm bez krytu na sifon připevněné na stěnu šrouby</t>
  </si>
  <si>
    <t>704677727</t>
  </si>
  <si>
    <t>Umyvadla keramická bílá bez výtokových armatur připevněná na stěnu šrouby bez sloupu nebo krytu na sifon, šířka umyvadla 600 mm</t>
  </si>
  <si>
    <t>https://podminky.urs.cz/item/CS_URS_2023_01/725211603</t>
  </si>
  <si>
    <t>725219101</t>
  </si>
  <si>
    <t>Montáž umyvadla připevněného na konzoly</t>
  </si>
  <si>
    <t>-1215978251</t>
  </si>
  <si>
    <t>Umyvadla montáž umyvadel ostatních typů na konzoly</t>
  </si>
  <si>
    <t>https://podminky.urs.cz/item/CS_URS_2023_01/725219101</t>
  </si>
  <si>
    <t>725331111</t>
  </si>
  <si>
    <t>Výlevka bez výtokových armatur keramická se sklopnou plastovou mřížkou 500 mm</t>
  </si>
  <si>
    <t>67238059</t>
  </si>
  <si>
    <t>Výlevky bez výtokových armatur a splachovací nádrže keramické se sklopnou plastovou mřížkou 425 mm</t>
  </si>
  <si>
    <t>https://podminky.urs.cz/item/CS_URS_2023_01/725331111</t>
  </si>
  <si>
    <t>725822613</t>
  </si>
  <si>
    <t>Baterie umyvadlová stojánková páková s výpustí</t>
  </si>
  <si>
    <t>-846119595</t>
  </si>
  <si>
    <t>Baterie umyvadlové stojánkové pákové s výpustí</t>
  </si>
  <si>
    <t>https://podminky.urs.cz/item/CS_URS_2023_01/725822613</t>
  </si>
  <si>
    <t>725839112</t>
  </si>
  <si>
    <t>Montáž baterie kombinované pro vanu a umyvadlo ostatní typ</t>
  </si>
  <si>
    <t>1783730306</t>
  </si>
  <si>
    <t>Baterie kombinované montáž baterií kombinovaných ostatních typů pro vanu a umyvadlo</t>
  </si>
  <si>
    <t>https://podminky.urs.cz/item/CS_URS_2023_01/725839112</t>
  </si>
  <si>
    <t>55145611</t>
  </si>
  <si>
    <t>baterie umyvadlová nástěnná páková s otočným ramínkem s prodlouženou pákou 150mm chrom (lékařská)</t>
  </si>
  <si>
    <t>1494941022</t>
  </si>
  <si>
    <t>64240160</t>
  </si>
  <si>
    <t>mísa závěsného wc se zabudovanou bidetovou tryskou 360x400x495mm</t>
  </si>
  <si>
    <t>-189206953</t>
  </si>
  <si>
    <t>01325400R</t>
  </si>
  <si>
    <t>Stavební přípomoce</t>
  </si>
  <si>
    <t>-484162550</t>
  </si>
  <si>
    <t>D1.4.2 - VZT+ chlazení</t>
  </si>
  <si>
    <t>751.1 - VZT 1</t>
  </si>
  <si>
    <t>D1 - Demontáž stávající VZT</t>
  </si>
  <si>
    <t>VZT 01 -  Větrání kuchyně</t>
  </si>
  <si>
    <t>D1</t>
  </si>
  <si>
    <t>Demontáž stávající VZT</t>
  </si>
  <si>
    <t>751101R</t>
  </si>
  <si>
    <t>D1.01 Demontáž stávájících VZT jednotek ve strojovnách</t>
  </si>
  <si>
    <t>751102R</t>
  </si>
  <si>
    <t>D1.02 Demontáž stávajících zákrytů ve varně</t>
  </si>
  <si>
    <t>751103R</t>
  </si>
  <si>
    <t>D1.03 Demontáž VZT potrubí ve strojovnách, šachtách a jednotlivých patrech dle pokynů odpovědné osoby</t>
  </si>
  <si>
    <t>751104R</t>
  </si>
  <si>
    <t>D1.04 Demontáž zbylého vedení a zařízení ve strojovnách</t>
  </si>
  <si>
    <t>hod</t>
  </si>
  <si>
    <t>751105R</t>
  </si>
  <si>
    <t>D1.05 Demontáž rozvodů tepla a chladu (ZZT)</t>
  </si>
  <si>
    <t>751106R</t>
  </si>
  <si>
    <t>D1.06 Demontáž stávajících ventilátorů včetně rozvodů</t>
  </si>
  <si>
    <t>751107R</t>
  </si>
  <si>
    <t>D1.07 Demontáž stávajících distribučních přívodních a odvodních elementů</t>
  </si>
  <si>
    <t>751108R</t>
  </si>
  <si>
    <t>D1.08 Pojízdné vnitřní lešení</t>
  </si>
  <si>
    <t>dny</t>
  </si>
  <si>
    <t>751109R</t>
  </si>
  <si>
    <t>D1.09 Venkovní lešení - výška 10 m</t>
  </si>
  <si>
    <t>751110R</t>
  </si>
  <si>
    <t>D1.10 Jeřábová technika - výška 26 m</t>
  </si>
  <si>
    <t>751111R</t>
  </si>
  <si>
    <t>D1.11 Nakládání hmot demontovaného VZT na dopravní prostředky</t>
  </si>
  <si>
    <t>751112R</t>
  </si>
  <si>
    <t>D1.12 Odvoz hmot demontovaného VZT do sběrny druhotných surovin nebo na skládku</t>
  </si>
  <si>
    <t>751113R</t>
  </si>
  <si>
    <t>D1.13 Ekologická likvidace hmot demontovaného VZT (poplatky za uložení odpadu na skládce - skládkovné)</t>
  </si>
  <si>
    <t>VZT 01</t>
  </si>
  <si>
    <t xml:space="preserve"> Větrání kuchyně</t>
  </si>
  <si>
    <t>751114R</t>
  </si>
  <si>
    <t>1.01 D+M Vzduchotechnická jednotka s rekuperací tepla</t>
  </si>
  <si>
    <t>Poznámka k položce:
S kapalinovým výměníkem včetně hydromodulu, včetně příslušenství, filtrů vzduchu, výměníků tepla a ventilátorů, viz příloha TZ tabulka zařízení, integrovaný systém M+R, autorizované zprovoznění systému</t>
  </si>
  <si>
    <t>751115R</t>
  </si>
  <si>
    <t>1.02 D+M Kompresorová jednotka přímého chlazení</t>
  </si>
  <si>
    <t>751116R</t>
  </si>
  <si>
    <t>1.02a D+M Kit pro přímý výpar do vzduchotechniky kompatibilní s poz.1.02, rozměr, 300x400x200</t>
  </si>
  <si>
    <t>Poznámka k položce:
Obsahuje PC board, transformátor a teplotní čidla výměníku</t>
  </si>
  <si>
    <t>751117R</t>
  </si>
  <si>
    <t>1.02b D+M PMV ventil chladiva</t>
  </si>
  <si>
    <t>751118R</t>
  </si>
  <si>
    <t>1.02c D+M Model pro centrální sběr dat 0-10V</t>
  </si>
  <si>
    <t>Poznámka k položce:
Kompatibilita s dodaným zařízením</t>
  </si>
  <si>
    <t>751119R</t>
  </si>
  <si>
    <t>1.02d D+M Systém detekce úniku chladiva</t>
  </si>
  <si>
    <t>Poznámka k položce:
Kompatibilita s dodaným zařízením, včetně ventilů</t>
  </si>
  <si>
    <t>751120R</t>
  </si>
  <si>
    <t>1.03 D+M Integrovaný strop</t>
  </si>
  <si>
    <t>Poznámka k položce:
Integrovaný rastrový tzv. otevřený stropní systém s vyjímatelnými lapači tuku pro přívod a odvod vzduchu ve tvaru kazet – velikost gastronorma 50 x 50 cm, příp. 25 x 50 cm. Kazety jsou speciální konstrukce z hladkého kartáčovaného nerez plechu s kulisami pro odlučování a zachytávání nečistot. Pro lokální odloučení většího množství nečistot jsou zde speciální odlučovače. Svítidla jsou zabudována v rastru a v případě umístění v odtahové komoře mohou být konstrukčně řešena s ventilem pro přívod vzduchu. Stropní systém je rozdělen svislými přepážkami na přívodní a odtahové komory. Systém je charakteristický laminárním prouděním vzduchu. Převážná část komponentů je plně snímatelná.</t>
  </si>
  <si>
    <t>751121R</t>
  </si>
  <si>
    <t>1.04 D+M Tlumič hluku buňkový, rozměr, 1000x600/2000</t>
  </si>
  <si>
    <t>751122R</t>
  </si>
  <si>
    <t>1.05 D+M Tlumič hluku buňkový, rozměr, 1000x800/1000</t>
  </si>
  <si>
    <t>751123R</t>
  </si>
  <si>
    <t>1.06 D+M Tlumič hluku buňkový, rozměr, 1000x800/1500</t>
  </si>
  <si>
    <t>751124R</t>
  </si>
  <si>
    <t>1.07 D+M Protidešťová žaluzie s tlumičem hluku a sítem, rozměr, 1000x630/300</t>
  </si>
  <si>
    <t>751125R</t>
  </si>
  <si>
    <t>1.08 D+M Klapka regulační ruční, rozměr, 630x315/150</t>
  </si>
  <si>
    <t>751126R</t>
  </si>
  <si>
    <t>1.09 D+M Klapka regulační ruční, rozměr, 500x500/150</t>
  </si>
  <si>
    <t>751127R</t>
  </si>
  <si>
    <t>1.10 D+M Klapka regulační ruční, rozměr, 710x315/150</t>
  </si>
  <si>
    <t>751128R</t>
  </si>
  <si>
    <t>1.11 D+M Klapka regulační ruční, rozměr, 630x400/150</t>
  </si>
  <si>
    <t>751129R</t>
  </si>
  <si>
    <t>1.12 D+M Klapka regulační ruční, rozměr, d100</t>
  </si>
  <si>
    <t>751130R</t>
  </si>
  <si>
    <t>1.13 D+M Krycí mřížka, rozměr, 630x315</t>
  </si>
  <si>
    <t>751131R</t>
  </si>
  <si>
    <t>1.14 D+M Krycí mřížka, rozměr, 500x500</t>
  </si>
  <si>
    <t>751132R</t>
  </si>
  <si>
    <t>1.15 D+M Krycí mřížka, rozměr, 710x315</t>
  </si>
  <si>
    <t>751133R</t>
  </si>
  <si>
    <t>1.16 D+M Krycí mřížka, rozměr, 630x400</t>
  </si>
  <si>
    <t>751134R</t>
  </si>
  <si>
    <t>1.17 D+M Výfukový kus se sítem, rozměr, 600x1000</t>
  </si>
  <si>
    <t>751135R</t>
  </si>
  <si>
    <t>1.18 D+M Potrubí kruhové SPIRO s gumou, rozměr, d100</t>
  </si>
  <si>
    <t>Poznámka k položce:
18% tvarovek</t>
  </si>
  <si>
    <t>751136R</t>
  </si>
  <si>
    <t>1P.1 D+M Potrubí čtyřhranné rovné upravený vzduch</t>
  </si>
  <si>
    <t>Poznámka k položce:
Žárově pozinkované, sk. I</t>
  </si>
  <si>
    <t>751137R</t>
  </si>
  <si>
    <t>Potrubí čtyřhranné tvarovky</t>
  </si>
  <si>
    <t>751138R</t>
  </si>
  <si>
    <t>I.1 D+M Izolace kaučuková, rozměr, 20mm</t>
  </si>
  <si>
    <t>751139R</t>
  </si>
  <si>
    <t>1P.2 D+M Potrubí čtyřhranné rovné venkovní vzduch</t>
  </si>
  <si>
    <t>751140R</t>
  </si>
  <si>
    <t>D+M Potrubí čtyřhranné tvarovky</t>
  </si>
  <si>
    <t>751141R</t>
  </si>
  <si>
    <t>Montáž zařízení neuvedená v položkách</t>
  </si>
  <si>
    <t>751142R</t>
  </si>
  <si>
    <t>Montáž VZT potrubí neuvedená v položkách</t>
  </si>
  <si>
    <t>751143R</t>
  </si>
  <si>
    <t>D+M Podložení jednotek (vyrovnání sklonu, pryž …)</t>
  </si>
  <si>
    <t>751144R</t>
  </si>
  <si>
    <t>D+M Závěsový materiál</t>
  </si>
  <si>
    <t>751145R</t>
  </si>
  <si>
    <t>D+M Spojovací materiál</t>
  </si>
  <si>
    <t>751146R</t>
  </si>
  <si>
    <t>D+M Těsnící materiál (tmel)</t>
  </si>
  <si>
    <t>751147R</t>
  </si>
  <si>
    <t>Doprava materiálu na pracoviště</t>
  </si>
  <si>
    <t>751148R</t>
  </si>
  <si>
    <t>Doprava pracovníků na pracoviště</t>
  </si>
  <si>
    <t>751149R</t>
  </si>
  <si>
    <t>Pojízdné vnitřní lešení - max. výška místnosti 5 m</t>
  </si>
  <si>
    <t>751150R</t>
  </si>
  <si>
    <t>Jeřábová technika - výška budovy 26 m</t>
  </si>
  <si>
    <t>751152R</t>
  </si>
  <si>
    <t>Zaregulování zařízení včetně protokolu</t>
  </si>
  <si>
    <t>751153R</t>
  </si>
  <si>
    <t>Zkušební provoz</t>
  </si>
  <si>
    <t>751.2 - VZT 2</t>
  </si>
  <si>
    <t xml:space="preserve">D2 - Demontáže stávající VZT </t>
  </si>
  <si>
    <t>VZT 02 - Větrání zázemí kuchyně</t>
  </si>
  <si>
    <t>D2</t>
  </si>
  <si>
    <t xml:space="preserve">Demontáže stávající VZT </t>
  </si>
  <si>
    <t>751201R</t>
  </si>
  <si>
    <t>D2.01 Demontáž stávájících VZT jednotek ve strojovnách</t>
  </si>
  <si>
    <t>751202R</t>
  </si>
  <si>
    <t>D2.03 Demontáž VZT potrubí ve strojovnách, šachtách a jednotlivých patrech dle pokynů odpovědné osoby</t>
  </si>
  <si>
    <t>751203R</t>
  </si>
  <si>
    <t>D2.04 Demontáž zbylého vedení a zařízení ve strojovnách</t>
  </si>
  <si>
    <t>751204R</t>
  </si>
  <si>
    <t>D2.05 Demontáž rozvodů tepla a chladu (ZZT)</t>
  </si>
  <si>
    <t>751205R</t>
  </si>
  <si>
    <t>D2.06 Demontáž stávajících ventilátorů včetně rozvodů</t>
  </si>
  <si>
    <t>751206R</t>
  </si>
  <si>
    <t>D2.07 Demontáž stávajících distribučních přívodních a odvodních elementů</t>
  </si>
  <si>
    <t>751207R</t>
  </si>
  <si>
    <t>D2.08 Pojízdné vnitřní lešení</t>
  </si>
  <si>
    <t>751208R</t>
  </si>
  <si>
    <t>D2.09 Venkovní lešení - výška 10 m</t>
  </si>
  <si>
    <t>751209R</t>
  </si>
  <si>
    <t>D2.10 Jeřábová technika - výška 26 m</t>
  </si>
  <si>
    <t>751210R</t>
  </si>
  <si>
    <t>D2.11 Nakládání hmot demontovaného VZT na dopravní prostředky</t>
  </si>
  <si>
    <t>751211R</t>
  </si>
  <si>
    <t>D2.12 Odvoz hmot demontovaného VZT do sběrny druhotných surovin nebo na skládku</t>
  </si>
  <si>
    <t>751212R</t>
  </si>
  <si>
    <t>D2.13 Ekologická likvidace hmot demontovaného VZT (poplatky za uložení odpadu na skládce - skládkovné)</t>
  </si>
  <si>
    <t>VZT 02</t>
  </si>
  <si>
    <t>Větrání zázemí kuchyně</t>
  </si>
  <si>
    <t>751213R</t>
  </si>
  <si>
    <t>2.01 D+M Vzduchotechnická jednotka s rekuperací tepla</t>
  </si>
  <si>
    <t>751214R</t>
  </si>
  <si>
    <t>2.02 D+M Kuchyňská didestoř s přívodem vzduchu, rozměr, 3000x1300</t>
  </si>
  <si>
    <t>Poznámka k položce:
Kuchyňské digestoře s přívodem se dodávají jako komplety, jsou zhotoveny, z nerezového plechu ČSN 17240 (AISI 304), s kazetovými tukovými filtry rozměru 400 x 400 mm s účinností záchytu až 90 %. Digestoře jsou standardně osazeny vestavěným zářivkovým osvětlením</t>
  </si>
  <si>
    <t>751215R</t>
  </si>
  <si>
    <t>2.03 D+M Tlumič hluku buňkový, rozměr, 1000x400/1000</t>
  </si>
  <si>
    <t>751216R</t>
  </si>
  <si>
    <t>2.04 D+M Klapka uzavírací těsná ruční, rozměr, 200x200/150</t>
  </si>
  <si>
    <t>751217R</t>
  </si>
  <si>
    <t>2.05 D+M Klapka regulační ruční, rozměr, 200x200/150</t>
  </si>
  <si>
    <t>751218R</t>
  </si>
  <si>
    <t>2.06 D+M Klapka regulační ruční, rozměr, d250</t>
  </si>
  <si>
    <t>751219R</t>
  </si>
  <si>
    <t>2.07 D+M Klapka regulační ruční, rozměr, d200</t>
  </si>
  <si>
    <t>751220R</t>
  </si>
  <si>
    <t>2.08 D+M Klapka regulační ruční, rozměr, d100</t>
  </si>
  <si>
    <t>751221R</t>
  </si>
  <si>
    <t>2.09 D+M Klapka regulační ruční, rozměr, 315x315/150</t>
  </si>
  <si>
    <t>751222R</t>
  </si>
  <si>
    <t>2.10 D+M Přívodní anemostat , rozměr, 600x600</t>
  </si>
  <si>
    <t>Poznámka k položce:
24 lamel, horizontální připojení s klapkou</t>
  </si>
  <si>
    <t>751223R</t>
  </si>
  <si>
    <t>2.11 D+M Talířový ventil odvodní, rozměr, d 100</t>
  </si>
  <si>
    <t>751224R</t>
  </si>
  <si>
    <t>2.12 D+M stěnová vyústka RAL, rozměr, 200x200</t>
  </si>
  <si>
    <t>751225R</t>
  </si>
  <si>
    <t>2.13 D+M ohebné potrubí izolované, rozměr, d250</t>
  </si>
  <si>
    <t>751226R</t>
  </si>
  <si>
    <t>2.14 D+M Potrubí kruhové SPIRO s gumou 10% tvarovek, rozměr, d100</t>
  </si>
  <si>
    <t>751227R</t>
  </si>
  <si>
    <t>2.14 D+M Potrubí kruhové SPIRO s gumou 10% tvarovek, rozměr, d200</t>
  </si>
  <si>
    <t>751228R</t>
  </si>
  <si>
    <t>2.14 D+M Potrubí kruhové SPIRO s gumou 30% tvarovek, rozměr, d250</t>
  </si>
  <si>
    <t>751229R</t>
  </si>
  <si>
    <t>2P.1 D+M Potrubí čtyřhranné rovné upravený vzduch</t>
  </si>
  <si>
    <t>751230R</t>
  </si>
  <si>
    <t>751231R</t>
  </si>
  <si>
    <t>751232R</t>
  </si>
  <si>
    <t>751233R</t>
  </si>
  <si>
    <t>751234R</t>
  </si>
  <si>
    <t>751235R</t>
  </si>
  <si>
    <t>751236R</t>
  </si>
  <si>
    <t>751237R</t>
  </si>
  <si>
    <t>751238R</t>
  </si>
  <si>
    <t>751239R</t>
  </si>
  <si>
    <t>751240R</t>
  </si>
  <si>
    <t>751241R</t>
  </si>
  <si>
    <t>751243R</t>
  </si>
  <si>
    <t>751244R</t>
  </si>
  <si>
    <t>751.3 - VZT 3</t>
  </si>
  <si>
    <t>D3 - Demontáže VZT</t>
  </si>
  <si>
    <t>VZT03 - Klimatizace jídelna</t>
  </si>
  <si>
    <t>D3</t>
  </si>
  <si>
    <t>Demontáže VZT</t>
  </si>
  <si>
    <t>751301R</t>
  </si>
  <si>
    <t>0.1Demontáž VZT potrubí jídelna</t>
  </si>
  <si>
    <t>751302R</t>
  </si>
  <si>
    <t>0.2Demontáž VZT potrubí ostatní</t>
  </si>
  <si>
    <t>751303R</t>
  </si>
  <si>
    <t>0.3Demontáž stávajících distribučních přívodních a odvodních elementů na streše</t>
  </si>
  <si>
    <t>h</t>
  </si>
  <si>
    <t>751304R</t>
  </si>
  <si>
    <t>0.4 Nakládání hmot demontovaného VZT na dopravní prostředky</t>
  </si>
  <si>
    <t>751305R</t>
  </si>
  <si>
    <t>0.5 Odvoz hmot demontovaného VZT do sběrny druhotných surovin nebo na skládku</t>
  </si>
  <si>
    <t>751306R</t>
  </si>
  <si>
    <t>0.6 Ekologická likvidace hmot demontovaného VZT (poplatky za uložení odpadu na skládce - skládkovné)</t>
  </si>
  <si>
    <t>VZT03</t>
  </si>
  <si>
    <t>Klimatizace jídelna</t>
  </si>
  <si>
    <t>751307R</t>
  </si>
  <si>
    <t>3.01 D+M Vzduchotechnická jednotka s rekuperací tepla</t>
  </si>
  <si>
    <t>Poznámka k položce:
S rotačním výměníkem ZZT, včetně příslušenství, filtrů vzduchu, výměníků tepla a ventilátorů, viz příloha TZ, integrovaný systém M+R, autorizované zprovoznění systému</t>
  </si>
  <si>
    <t>751308R</t>
  </si>
  <si>
    <t>3.02 D+M Kompresorová jednotka přímého chlazení</t>
  </si>
  <si>
    <t>Poznámka k položce:
S kapalinovým výměníkem včetně hydromodulu, včetně příslušenství, filtrů vzduchu, výměníků tepla a ventilátorů,  viz příloha TZ tabulka zařízení, integrovaný systém M+R</t>
  </si>
  <si>
    <t>751309R</t>
  </si>
  <si>
    <t>3.02a D+M Kit pro přímý výpar do vzduchotechniky kompatibilní s poz.3.02, rozměr, 300x400x200</t>
  </si>
  <si>
    <t>751310R</t>
  </si>
  <si>
    <t>3.02b D+M PMV ventil chladiva</t>
  </si>
  <si>
    <t>751311R</t>
  </si>
  <si>
    <t>3.02c D+M Model pro centrální sběr dat 0-10V</t>
  </si>
  <si>
    <t>751312R</t>
  </si>
  <si>
    <t>1.09 D+M Systém detekce úniku chladiva</t>
  </si>
  <si>
    <t>751313R</t>
  </si>
  <si>
    <t>3.03 D+M Tlumič hluku buňkový, rozměr, 500x600/1000</t>
  </si>
  <si>
    <t>751314R</t>
  </si>
  <si>
    <t>3.04 D+M Klapka regulační ruční, rozměr, d250</t>
  </si>
  <si>
    <t>Poznámka k položce:
S ručním ovládáním</t>
  </si>
  <si>
    <t>751315R</t>
  </si>
  <si>
    <t>3.05 D+M Regulační klapka kruhová, rozměr, d 250/150</t>
  </si>
  <si>
    <t>751316R</t>
  </si>
  <si>
    <t>3.06 D+M Regulační klapka kruhová, rozměr, d 280/100</t>
  </si>
  <si>
    <t>751317R</t>
  </si>
  <si>
    <t>3.08a D+M Vířivá vyústka vertikální připojení, rozměr, 600x600/24</t>
  </si>
  <si>
    <t>Poznámka k položce:
2-lak</t>
  </si>
  <si>
    <t>751318R</t>
  </si>
  <si>
    <t>3.09 D+M Vyústka velká jednořadá, rozměr, 825x280/40</t>
  </si>
  <si>
    <t>Poznámka k položce:
Do čtyřhranného potrubí</t>
  </si>
  <si>
    <t>751319R</t>
  </si>
  <si>
    <t>3.10 D+M Akusticky a tepelně izolovaná vzduchotechnická hadice, rozměr, d 250</t>
  </si>
  <si>
    <t>751320R</t>
  </si>
  <si>
    <t>3.11 D+M Potrubí kruhové SPIRO s gumou, rovné, tvarovky 22%, rozměr, d 250</t>
  </si>
  <si>
    <t>751321R</t>
  </si>
  <si>
    <t>3.11 D+M Potrubí kruhové SPIRO s gumou, rovne, tvarovky 20%, rozměr, d 280</t>
  </si>
  <si>
    <t>751322R</t>
  </si>
  <si>
    <t>3.12 D+M Potrubí čtyřhranné rovné</t>
  </si>
  <si>
    <t>751323R</t>
  </si>
  <si>
    <t>3.12 D+M Potrubí čtyřhranné tvarovky</t>
  </si>
  <si>
    <t>751324R</t>
  </si>
  <si>
    <t>3.13 D+M Tepelna izolace s minerálním polepem oplechovani přívodní potrubí na střeše, rozměr, 60mm</t>
  </si>
  <si>
    <t>751325R</t>
  </si>
  <si>
    <t>3.14 D+M Izolace kaučukové přívodní potrubí jídelna, rozměr, 20mm</t>
  </si>
  <si>
    <t>751326R</t>
  </si>
  <si>
    <t>751327R</t>
  </si>
  <si>
    <t>751328R</t>
  </si>
  <si>
    <t>751329R</t>
  </si>
  <si>
    <t>751330R</t>
  </si>
  <si>
    <t>751331R</t>
  </si>
  <si>
    <t>751332R</t>
  </si>
  <si>
    <t>751333R</t>
  </si>
  <si>
    <t>751334R</t>
  </si>
  <si>
    <t>751335R</t>
  </si>
  <si>
    <t>751337R</t>
  </si>
  <si>
    <t>kpl.</t>
  </si>
  <si>
    <t>751338R</t>
  </si>
  <si>
    <t>751.4 - ECONET</t>
  </si>
  <si>
    <t>ZZT ECONET - Rozvod kapalinových okruhů - rekuperace VZT (nemrznoucí směsi)</t>
  </si>
  <si>
    <t>ZZT ECONET</t>
  </si>
  <si>
    <t>Rozvod kapalinových okruhů - rekuperace VZT (nemrznoucí směsi)</t>
  </si>
  <si>
    <t>D+M Potrubí vhodné pro uzavřené soustavy nemrznoucí směsi (přívodní + vratné) vč tvarovek, rozměr, DN25</t>
  </si>
  <si>
    <t>Poznámka k položce:
Teplonosná látka propylenglykol 30 %, rozměr, DN 15</t>
  </si>
  <si>
    <t>Tepelná izolace vhodná pro izolování rozvodů nemrznoucí směsi dle průměru potrubí a dle tloušťky izolace, rozměr, DN 25 / 25</t>
  </si>
  <si>
    <t>Poznámka k položce:
Např. tepelná izolace na bázi syntetického kaučuku s uzavřenými buňkami</t>
  </si>
  <si>
    <t>Kulový kohout, kulový ventil, uzavírací ventil, uzavření, rozměr, DN25</t>
  </si>
  <si>
    <t>Poznámka k položce:
Teplonosná látka propylenglykol 30 %</t>
  </si>
  <si>
    <t>Vypouštěcí (napouštěcí) kohout, rozměr, DN15</t>
  </si>
  <si>
    <t>751143R.1</t>
  </si>
  <si>
    <t>Vodní filtr, rozměr, DN 25</t>
  </si>
  <si>
    <t>Odvzdušňovací ventil pro mikrobubliny včetně tepelné izolace vhodné pro izolování nemrznoucí směsi, rozměr, DN 25</t>
  </si>
  <si>
    <t>Náplň kapalinových okruhů - nemrznoucí směs, rozměr, ppg30%</t>
  </si>
  <si>
    <t>l</t>
  </si>
  <si>
    <t>Samostatná nádoba pro svedení odkapu od ventilů (pojistných a vypouštěcích) pro etylenglykol 30%</t>
  </si>
  <si>
    <t>Montážní, spojovací, závěsový a těsnící materiál</t>
  </si>
  <si>
    <t>Montáž zařízení</t>
  </si>
  <si>
    <t>Pronájem pojízdného vnitřního lešení</t>
  </si>
  <si>
    <t>den</t>
  </si>
  <si>
    <t>751151R</t>
  </si>
  <si>
    <t>Montážní přípomoce</t>
  </si>
  <si>
    <t>Nepředvídatelné práce</t>
  </si>
  <si>
    <t>751154R</t>
  </si>
  <si>
    <t>Proplach potrubí, rozměr, DN 25</t>
  </si>
  <si>
    <t>751155R</t>
  </si>
  <si>
    <t>Proplach potrubí, rozměr, DN 15</t>
  </si>
  <si>
    <t>751156R</t>
  </si>
  <si>
    <t>Zkouška těsnosti, rozměr, do DN 25</t>
  </si>
  <si>
    <t>751157R</t>
  </si>
  <si>
    <t>Zkouška těsnosti, rozměr, do DN 15</t>
  </si>
  <si>
    <t>751159R</t>
  </si>
  <si>
    <t>Zprovoznění, zaškolení obsluhy, předání a revize</t>
  </si>
  <si>
    <t>D1.4.3 - Elektro</t>
  </si>
  <si>
    <t>741.0 - ESIL-KABELY-HACCP</t>
  </si>
  <si>
    <t>741 - kabelový rozvod haccp</t>
  </si>
  <si>
    <t>741</t>
  </si>
  <si>
    <t>kabelový rozvod haccp</t>
  </si>
  <si>
    <t>741001R</t>
  </si>
  <si>
    <t>1 - D+M FTP kabel min. cat5e, LSOH</t>
  </si>
  <si>
    <t>741002R</t>
  </si>
  <si>
    <t>2 - D+M Korugovaná ohebná trubka EN 20 bezhalogenová, pevnost 750N/ 5cm - instalace podhled a zdi.</t>
  </si>
  <si>
    <t>741003R</t>
  </si>
  <si>
    <t>3 - D+M Příchytka na strop bezhalogenová pro trubky EN20 včetně šroubu do betonu</t>
  </si>
  <si>
    <t>ks</t>
  </si>
  <si>
    <t>741004R</t>
  </si>
  <si>
    <t>4 - D+M Ohebná spirálová trubka z pozinkované oceli opláštěná samozhášivým PVC pro instalace IP55, vnitřní průměr min 14,9mm,  minimální pevnost 1000N/ 5cm  - instalace do podlahy nebo do zdi a vývod z podlahy</t>
  </si>
  <si>
    <t>4 - D+M Ohebná spirálová trubka z pozinkované oceli opláštěná samozhášivým PVC pro instalace IP55, vnitřní průměr min 14,9mm, minimální pevnost 1000N/ 5cm - instalace do podlahy nebo do zdi a vývod z podlahy</t>
  </si>
  <si>
    <t>741005R</t>
  </si>
  <si>
    <t>5 - D+M Vývodka pro šroubovicovou trubku - ochrana vývodu kabelu proti proříznutí.</t>
  </si>
  <si>
    <t>741006R</t>
  </si>
  <si>
    <t>6 - D+M Nerezová příruba průchozí  pro trubku do průměru 22mm s 3 dírami pro připevnění do podlahy včetně šroubů.  Výška minimálně 35mm. Slouží k ochraně vývodů trubky z podlahy proti useknutí při instalaci a stěhování zařízení.</t>
  </si>
  <si>
    <t>6 - D+M Nerezová příruba průchozí pro trubku do průměru 22mm s 3 dírami pro připevnění do podlahy včetně šroubů. Výška minimálně 35mm. Slouží k ochraně vývodů trubky z podlahy proti useknutí při instalaci a stěhování zařízení.</t>
  </si>
  <si>
    <t>741007R</t>
  </si>
  <si>
    <t>7 - D+M Přístrojová instalační krabice do zdi, rozteč děr 71mm</t>
  </si>
  <si>
    <t>741008R</t>
  </si>
  <si>
    <t>8 - D+M Instalační krabice protahovací do zdi včetně víka, rozměr min.  100 x 100 x 50mm,</t>
  </si>
  <si>
    <t>8 - D+M Instalační krabice protahovací do zdi včetně víka, rozměr min. 100 x 100 x 50mm,</t>
  </si>
  <si>
    <t>741009R</t>
  </si>
  <si>
    <t>9 - D+M Pevná trubka EN 20 bezhalogenová, pevnost 750N/ 5cm - instalace podhled a zdi.</t>
  </si>
  <si>
    <t>741010R</t>
  </si>
  <si>
    <t>10 - D+M Zásuvka IP66 pro až 2xRJ45 na omítku včetně kestone. Prachotěsná a odolná proti intenzivně tryskající vodě, vhodná do vnějšího, vlhkého a prašného prostředí IP66 krytí zachované i při připojení kabelů</t>
  </si>
  <si>
    <t>741011R</t>
  </si>
  <si>
    <t>11 - Přesun materiálu, lešení,úklid pracoviště a ostatní související náklady</t>
  </si>
  <si>
    <t>741012R</t>
  </si>
  <si>
    <t>12 - D+M Pomocný materiál</t>
  </si>
  <si>
    <t>741.1 - ESIL-KABELY-REGULACE</t>
  </si>
  <si>
    <t>741.1 - ESLB-kabely regulace</t>
  </si>
  <si>
    <t>ESLB-kabely regulace</t>
  </si>
  <si>
    <t>Elektrický konvektomat 10 x GN 1/1</t>
  </si>
  <si>
    <t>Elektrický bojlerový konvektomat 20 x GN 1/1</t>
  </si>
  <si>
    <t>Rychlovarný kotel 150l</t>
  </si>
  <si>
    <t>Indukční sporák - 4 varné plochy</t>
  </si>
  <si>
    <t>Elektrické multifunkční zařízení 2 x 25 l</t>
  </si>
  <si>
    <t>Tlaková multifunkční pánev 150l</t>
  </si>
  <si>
    <t>Poznámka k položce:
"Tunelový mycí stroj" 2,0
"Myčka černého nádobí" 1,0
"Elektrický konvektomat 10 x GN 1/1" 1,0
"Elektrický bojlerový konvektomat 20 x GN 1/1" 1,0
"Rychlovarný kotel 150 litrů" 1,0
"Rychlovarný kotel 150 litrů" 1,0
"Tlaková multifunkční pánev 150 litrů" 1,0
"Myčka stolního nádobí" 1,0</t>
  </si>
  <si>
    <t>741.2 - ESIL-DRAC</t>
  </si>
  <si>
    <t>741.2.21R</t>
  </si>
  <si>
    <t>Vypnutí a zajištění pracoviště před zahájením demontážních prací (hod)</t>
  </si>
  <si>
    <t>741.2.22R</t>
  </si>
  <si>
    <t>Demontáž rozvaděče RH (hod)</t>
  </si>
  <si>
    <t>741.2.23R</t>
  </si>
  <si>
    <t>Demontáže stávajících zařizovacích a koncových el. předmětů (hod.)</t>
  </si>
  <si>
    <t>741.2.24R</t>
  </si>
  <si>
    <t>Demontáže rozvodů pod omítkou a dvojitých stropech (hod.)</t>
  </si>
  <si>
    <t>741.2.25R</t>
  </si>
  <si>
    <t>Demontáže ostatních stávajících koncových prvků (hod.)</t>
  </si>
  <si>
    <t>741.2.26R</t>
  </si>
  <si>
    <t>Demontáže stávajících podružných rozvaděčů (hod.)</t>
  </si>
  <si>
    <t>741.2.27R</t>
  </si>
  <si>
    <t>Demontáže stávajících kabelových rozvodů (hod.)</t>
  </si>
  <si>
    <t>741.2.28R</t>
  </si>
  <si>
    <t>Demontáže ostatních zařizovacích prvků (hod.)</t>
  </si>
  <si>
    <t>741.2.29R</t>
  </si>
  <si>
    <t>Ekologická likvidace nebezpečného odpadu elektro (m3)</t>
  </si>
  <si>
    <t>741.2.30R</t>
  </si>
  <si>
    <t>Dodávka a montáž rozvaděče RH rozměr, typ, zapojení a výzbroj dle TZ a výkresové části DPS</t>
  </si>
  <si>
    <t>741.2.31R</t>
  </si>
  <si>
    <t>Zpracování dílenské dokumentace rozvaděče RH</t>
  </si>
  <si>
    <t>741.2.32R</t>
  </si>
  <si>
    <t>Připojení stávajícího přívodního kabelu AYKY 3x240+120 vč. kabelové koncovky</t>
  </si>
  <si>
    <t>741.2.33R</t>
  </si>
  <si>
    <t>Připojení stávajících podružných rozvaděčů v objektu napájených z rozvaděče RH (hod)</t>
  </si>
  <si>
    <t>741.2.34R</t>
  </si>
  <si>
    <t>Tlačítko CENTRAL STOP</t>
  </si>
  <si>
    <t>741.2.35R</t>
  </si>
  <si>
    <t>Kabel CXKH-V-O 3x1,5 P60-R B2cas1d0.</t>
  </si>
  <si>
    <t>741.2.36R</t>
  </si>
  <si>
    <t>Rozvaděč RM-01 rozměr, typ, zapojení a výzbroj dle TZ a výkresové části DPS</t>
  </si>
  <si>
    <t>741.2.37R</t>
  </si>
  <si>
    <t>Zpracování dílenské dokumentace rozvaděče RM-01</t>
  </si>
  <si>
    <t>741.2.38R</t>
  </si>
  <si>
    <t>Vypínač, s instal. krabicí, komplet (typ a provedení dle projektu interiéru)</t>
  </si>
  <si>
    <t>741.2.39R</t>
  </si>
  <si>
    <t>Vypínač schodišťový, s instal. krabicí, komplet (typ a provedení dle projektu interiéru)</t>
  </si>
  <si>
    <t>741.2.40R</t>
  </si>
  <si>
    <t>Vypínač schodišťový dvojitý, s instal. krabicí, komplet (typ a provedení dle projektu interiéru)</t>
  </si>
  <si>
    <t>741.2.41R</t>
  </si>
  <si>
    <t>Vypínač křížový, s instal. krabicí, komplet (typ a provedení dle projektu interiéru)</t>
  </si>
  <si>
    <t>741.2.42R</t>
  </si>
  <si>
    <t>Zásuvka 230V/16A jednoduchá s instal. krabicí, komplet (typ a provedení dle projektu interiéru)</t>
  </si>
  <si>
    <t>741.2.43R</t>
  </si>
  <si>
    <t>Zásuvka vestavná 400V, IP44, 16A, 5-pól, vč. instal. krabice</t>
  </si>
  <si>
    <t>741.2.44R</t>
  </si>
  <si>
    <t>KOMBI zásuvka s vypínačem  32A 5P 400V červená IP44</t>
  </si>
  <si>
    <t>KOMBI zásuvka s vypínačem 32A 5P 400V červená IP44</t>
  </si>
  <si>
    <t>741.2.45R</t>
  </si>
  <si>
    <t>Tlačítko STOP</t>
  </si>
  <si>
    <t>741.2.46R</t>
  </si>
  <si>
    <t>Svítidlo LED stropní panel 600x600 mm, zapuštěné provedení do kazetového podhledu (instalace kuchyně)</t>
  </si>
  <si>
    <t>741.2.47R</t>
  </si>
  <si>
    <t>Svítidlo LED stropní panel 600x600 mm, zapuštěné provedení do kazetového podhledu (instalace jídelna) - napojení svítidel na stávající kabelový přívod jídelny</t>
  </si>
  <si>
    <t>741.2.48R</t>
  </si>
  <si>
    <t>Svítidlo LED stropní</t>
  </si>
  <si>
    <t>741.2.49R</t>
  </si>
  <si>
    <t>Svítidlo LED stropní lineární</t>
  </si>
  <si>
    <t>741.2.50R</t>
  </si>
  <si>
    <t>Nouzové svítidlo LED se směrovou tabulkou, vč. aku, 30 min.</t>
  </si>
  <si>
    <t>741.2.51R</t>
  </si>
  <si>
    <t>Kabel CYKY-J 3x95+50</t>
  </si>
  <si>
    <t>741.2.52R</t>
  </si>
  <si>
    <t>Kabel CYKY-J 5x16</t>
  </si>
  <si>
    <t>741.2.53R</t>
  </si>
  <si>
    <t>Kabel CYKY-J 5x10</t>
  </si>
  <si>
    <t>741.2.54R</t>
  </si>
  <si>
    <t>Kabel CYKY-J 5x6</t>
  </si>
  <si>
    <t>741.2.55R</t>
  </si>
  <si>
    <t>Kabel CYKY-J 5x4</t>
  </si>
  <si>
    <t>741.2.56R</t>
  </si>
  <si>
    <t>Kabel CYKY-J 5x2,5</t>
  </si>
  <si>
    <t>741.2.57R</t>
  </si>
  <si>
    <t>Kabel CYKY-J 3x2,5</t>
  </si>
  <si>
    <t>741.2.58R</t>
  </si>
  <si>
    <t>Kabel CYKY-J 7x1,5</t>
  </si>
  <si>
    <t>741.2.59R</t>
  </si>
  <si>
    <t>Kabel CYKY-J 5x1,5</t>
  </si>
  <si>
    <t>741.2.60R</t>
  </si>
  <si>
    <t>Kabel CYKY-J 3x1,5</t>
  </si>
  <si>
    <t>741.2.61R</t>
  </si>
  <si>
    <t>Vodič H07V-K 35 mm2 zžl.</t>
  </si>
  <si>
    <t>741.2.62R</t>
  </si>
  <si>
    <t>Vodič H07V-K 25 mm2 zžl.</t>
  </si>
  <si>
    <t>741.2.63R</t>
  </si>
  <si>
    <t>Vodič H07V-K 16 mm2 zžl.</t>
  </si>
  <si>
    <t>741.2.64R</t>
  </si>
  <si>
    <t>Vodič H07V-K 10 mm2 zžl.</t>
  </si>
  <si>
    <t>741.2.65R</t>
  </si>
  <si>
    <t>Vodič H07V-K 6 mm2 zžl.</t>
  </si>
  <si>
    <t>741.2.66R</t>
  </si>
  <si>
    <t>Vodič H07V-K 4 mm2 zžl.</t>
  </si>
  <si>
    <t>741.2.67R</t>
  </si>
  <si>
    <t>Krabice Acidur</t>
  </si>
  <si>
    <t>741.2.68R</t>
  </si>
  <si>
    <t>Krabice OBO</t>
  </si>
  <si>
    <t>741.2.69R</t>
  </si>
  <si>
    <t>Krabice KR 68 vč. víčka</t>
  </si>
  <si>
    <t>741.2.70R</t>
  </si>
  <si>
    <t>Krabice KT 250</t>
  </si>
  <si>
    <t>741.2.71R</t>
  </si>
  <si>
    <t>Krabice KT 125</t>
  </si>
  <si>
    <t>741.2.72R</t>
  </si>
  <si>
    <t>Připojení koncového spotřebiče (gastro, chl. jednotka, atd.)</t>
  </si>
  <si>
    <t>741.2.73R</t>
  </si>
  <si>
    <t>Připojení koncového spotřebiče (gastro, chl. jednotka, atd.)zařízení TZB (VZT, chl. atd.) (hod)</t>
  </si>
  <si>
    <t>741.2.74R</t>
  </si>
  <si>
    <t>Trubka ohebná/pevná 16-48 mm - D+M vč. úchytů</t>
  </si>
  <si>
    <t>741.2.75R</t>
  </si>
  <si>
    <t>Kabelový drátěný žlab 150/100 vč. příslušenství (bm)</t>
  </si>
  <si>
    <t>741.2.76R</t>
  </si>
  <si>
    <t>Kabelový drátěný žlab 100/50 vč. příslušenství (bm)</t>
  </si>
  <si>
    <t>741.2.77R</t>
  </si>
  <si>
    <t>Kabelový drátěný žlab 50/50 vč. příslušenství (bm)</t>
  </si>
  <si>
    <t>741.2.78R</t>
  </si>
  <si>
    <t>Úprava stávající jímací soustavy (drát FeZn 8 mm vč. podpěr (bm)</t>
  </si>
  <si>
    <t>741.2.79R</t>
  </si>
  <si>
    <t>Oddálený jímač 2m vč. stojánku a přvodního drátu FeZn, 6m (kpl)</t>
  </si>
  <si>
    <t>741.2.80R</t>
  </si>
  <si>
    <t>Revize úpravy hromosvodu (hod)</t>
  </si>
  <si>
    <t>741.2.81R</t>
  </si>
  <si>
    <t>Sekání drážky do 100x100 mm (bm)</t>
  </si>
  <si>
    <t>741.2.82R</t>
  </si>
  <si>
    <t>Sekání drážky do 150x150 mm (bm)</t>
  </si>
  <si>
    <t>741.2.83R</t>
  </si>
  <si>
    <t>Průraz do 150x150 mm</t>
  </si>
  <si>
    <t>741.2.84R</t>
  </si>
  <si>
    <t>Vrtání orvoru pr. 32 mm do 300 mm</t>
  </si>
  <si>
    <t>741.2.85R</t>
  </si>
  <si>
    <t>Drobný instalační a spojovací materiál</t>
  </si>
  <si>
    <t>741.2.86R</t>
  </si>
  <si>
    <t>Požární ucpávky (m2)</t>
  </si>
  <si>
    <t>741.2.87R</t>
  </si>
  <si>
    <t>Stavební přípomoce (opravy po sekání, niky, průrazy, opravy SDK konstrukcí, zapravení drážek pro kabely, drobné stavební práce)</t>
  </si>
  <si>
    <t>741.2.88R</t>
  </si>
  <si>
    <t>Koordinační práce s připojením zařízení gastrotechnologie a nastavením systému sicotronic</t>
  </si>
  <si>
    <t>741.2.89R</t>
  </si>
  <si>
    <t>Koordinace s ostatními profesemi (hod.)</t>
  </si>
  <si>
    <t>741.2.90R</t>
  </si>
  <si>
    <t>Zprovoznění a předání díla (hod.)</t>
  </si>
  <si>
    <t>741.2.91R</t>
  </si>
  <si>
    <t>Výchozí revize systému, protokol o výchozí zkoušce systému (hod.)</t>
  </si>
  <si>
    <t>741.2.92R</t>
  </si>
  <si>
    <t>Měření osvětelní dle ČSN vč. vypracování měřícího protokolu (hod.)</t>
  </si>
  <si>
    <t>741.2.94R</t>
  </si>
  <si>
    <t>Zaškolení obsluhy (hod)</t>
  </si>
  <si>
    <t>742.0 - ESLB-MONITORING-HACCP</t>
  </si>
  <si>
    <t>742.1 - Zavedení systému HACCP</t>
  </si>
  <si>
    <t>742.2 - Montáž</t>
  </si>
  <si>
    <t>742.3 - Materiál</t>
  </si>
  <si>
    <t>742.4 - Software</t>
  </si>
  <si>
    <t>742.5 - Ruční a přenosná měřidla</t>
  </si>
  <si>
    <t>742.7 - Ostatní vybavení</t>
  </si>
  <si>
    <t>Zavedení systému HACCP</t>
  </si>
  <si>
    <t>742001R</t>
  </si>
  <si>
    <t>POŘ - Provozně organizační řád</t>
  </si>
  <si>
    <t>742002R</t>
  </si>
  <si>
    <t>HGS - Počítačový program</t>
  </si>
  <si>
    <t>742003R</t>
  </si>
  <si>
    <t>HGS - Instalace programu</t>
  </si>
  <si>
    <t>742004R</t>
  </si>
  <si>
    <t>HGS - Licence programu</t>
  </si>
  <si>
    <t>742005R</t>
  </si>
  <si>
    <t>HGS - Doprovodné programové úpravy</t>
  </si>
  <si>
    <t>742006R</t>
  </si>
  <si>
    <t>HACCP - Zavedení systému HACCP - instalace programu HGS, SW úpravy, definice SW a trénink zaměstnanců v rozsahu</t>
  </si>
  <si>
    <t>742007R</t>
  </si>
  <si>
    <t>AUD - Audit do 3 měsíců od zavedení systému HACCP</t>
  </si>
  <si>
    <t>Montáž</t>
  </si>
  <si>
    <t>742008R</t>
  </si>
  <si>
    <t>TBI - Montáž čidla QiTB</t>
  </si>
  <si>
    <t>742009R</t>
  </si>
  <si>
    <t>TVI - Montáž čidla QiTV</t>
  </si>
  <si>
    <t>742010R</t>
  </si>
  <si>
    <t>TCI - Montáž čidla QiTC (do chl skříně, do vozíku, výdejního pultu)</t>
  </si>
  <si>
    <t>742011R</t>
  </si>
  <si>
    <t>SI - Montáž teplotní sondy do zařízení</t>
  </si>
  <si>
    <t>742012R</t>
  </si>
  <si>
    <t>R1I - Montáž  převodníku R1 do zařízení</t>
  </si>
  <si>
    <t>R1I - Montáž převodníku R1 do zařízení</t>
  </si>
  <si>
    <t>742013R</t>
  </si>
  <si>
    <t>M2I - Montáž skříně M2</t>
  </si>
  <si>
    <t>742014R</t>
  </si>
  <si>
    <t>IKRI - Montáž zásuvky, konektoru a kabelu  pro IKR (např. ELE, CAREL,…)</t>
  </si>
  <si>
    <t>IKRI - Montáž zásuvky, konektoru a kabelu pro IKR (např. ELE, CAREL,…)</t>
  </si>
  <si>
    <t>742015R</t>
  </si>
  <si>
    <t>RI - Instalace komunikačního převodníku (RE, R3)</t>
  </si>
  <si>
    <t>742016R</t>
  </si>
  <si>
    <t>TQI - Montáž teplotního čidla pro TQI</t>
  </si>
  <si>
    <t>742017R</t>
  </si>
  <si>
    <t>JRI - instalace externího kontaktu (jaz. relé, pom. relé)</t>
  </si>
  <si>
    <t>Materiál</t>
  </si>
  <si>
    <t>742018R</t>
  </si>
  <si>
    <t>TB - QiTB:Prostorový teploměr, -55…125°C, vodotěsný do chladících boxů</t>
  </si>
  <si>
    <t>742019R</t>
  </si>
  <si>
    <t>TV - QiTV: prostorový vlhkoměr s teploměrem</t>
  </si>
  <si>
    <t>742020R</t>
  </si>
  <si>
    <t>TC - QiTC: Teploměr pro montáž do zařízení (konektorované kabelové čidlo)</t>
  </si>
  <si>
    <t>742021R</t>
  </si>
  <si>
    <t>R1 - Převodník pT100/RS485</t>
  </si>
  <si>
    <t>742022R</t>
  </si>
  <si>
    <t>M2 - Montážní skříň na stěnu</t>
  </si>
  <si>
    <t>742023R</t>
  </si>
  <si>
    <t>IKR - Vodotěsná zásuvka na stěně pro připojení k internímu komunikačnímu rozhraní</t>
  </si>
  <si>
    <t>742024R</t>
  </si>
  <si>
    <t>TG8 - Teplotní čidlo pT100 -55….200°C</t>
  </si>
  <si>
    <t>742025R</t>
  </si>
  <si>
    <t>Z1000 - Napájecí zdroj 15V/1A</t>
  </si>
  <si>
    <t>742026R</t>
  </si>
  <si>
    <t>RE - Převodník RS485/Ethernet</t>
  </si>
  <si>
    <t>742027R</t>
  </si>
  <si>
    <t>QR22 - QiTQ kombinovaný adaptér 1 teploměr + 2 DI + 2 DO (nebo T+3DI), RS485 nebo USB</t>
  </si>
  <si>
    <t>742028R</t>
  </si>
  <si>
    <t>JR - Jazýčkové relé nebo pomocné relé</t>
  </si>
  <si>
    <t>742.4</t>
  </si>
  <si>
    <t>Software</t>
  </si>
  <si>
    <t>742029R</t>
  </si>
  <si>
    <t>QMW - QiMonWeb (webové rozhraní pro QiMonitor)</t>
  </si>
  <si>
    <t>742030R</t>
  </si>
  <si>
    <t>QIM - QiMonitor</t>
  </si>
  <si>
    <t>742031R</t>
  </si>
  <si>
    <t>LQI - Licence pro připojení QiTx, R1, RTR (Kč/ks)</t>
  </si>
  <si>
    <t>742032R</t>
  </si>
  <si>
    <t>LAI - Licence pro připojení analogového vstupu (ELE, Kupp, Lainox, Rational, LAE)</t>
  </si>
  <si>
    <t>742033R</t>
  </si>
  <si>
    <t>LDI - Licence pro připojení digitálního vstupu</t>
  </si>
  <si>
    <t>742034R</t>
  </si>
  <si>
    <t>SWI - Instalace software, nastavení , oživení</t>
  </si>
  <si>
    <t>742.5</t>
  </si>
  <si>
    <t>Ruční a přenosná měřidla</t>
  </si>
  <si>
    <t>742035R</t>
  </si>
  <si>
    <t>DFP - Vpichový teploměr DFP450W</t>
  </si>
  <si>
    <t>742036R</t>
  </si>
  <si>
    <t>37100 - HACCP manager 37100, kit</t>
  </si>
  <si>
    <t>742.7</t>
  </si>
  <si>
    <t>Ostatní vybavení</t>
  </si>
  <si>
    <t>742038R</t>
  </si>
  <si>
    <t>PC  - Pracovní stanice PC, 24"LCD, laserová tiskárna</t>
  </si>
  <si>
    <t>PC - Pracovní stanice PC, 24"LCD, laserová tiskárna</t>
  </si>
  <si>
    <t>742039R</t>
  </si>
  <si>
    <t>GSM - GSM/GPRS adaptér, USB</t>
  </si>
  <si>
    <t>742040R</t>
  </si>
  <si>
    <t>ESW - Ethernetový přepínač (switch)</t>
  </si>
  <si>
    <t>742.1 - ESLB-SICO</t>
  </si>
  <si>
    <t>742.1 - ESLBP-SICO</t>
  </si>
  <si>
    <t>ESLBP-SICO</t>
  </si>
  <si>
    <t>742101R</t>
  </si>
  <si>
    <t>ZE6000 - Inteligentní systém řízení energie - centrální jednotka</t>
  </si>
  <si>
    <t>742102R</t>
  </si>
  <si>
    <t>EAM-N - BUS modul pro dva elektrotermické obvody (sleduje stav spotřebiče + spínání pomocí kontaktu relé)</t>
  </si>
  <si>
    <t>742103R</t>
  </si>
  <si>
    <t>SVEBUS - Napájecí zdroj sběrnice</t>
  </si>
  <si>
    <t>742104R</t>
  </si>
  <si>
    <t>GW-ASL - LON modul pro omezení výkonu, alarm/chyba, větrání</t>
  </si>
  <si>
    <t>742105R</t>
  </si>
  <si>
    <t>SCH - Rozvaděč VxŠxH, cca 1200x600x300 mm, plně osazen moduly vč. poz. 1 až 4, kabely napojeny do modulů, přívod vedení se shora, vč. dokumentace a přepravy do ČR</t>
  </si>
  <si>
    <t>742106R</t>
  </si>
  <si>
    <t>SWA - Proudový transformátor IPA40 ??A/5A</t>
  </si>
  <si>
    <t>742107R</t>
  </si>
  <si>
    <t>MUGMCLON - Aktivní měřicí převodník výkonu pro třífázové napájení</t>
  </si>
  <si>
    <t>742108R</t>
  </si>
  <si>
    <t>LINK - Software pro dálkové ovládání</t>
  </si>
  <si>
    <t>742109R</t>
  </si>
  <si>
    <t>PROV - Uvedení do provozu včetně nákladů spojených s instalacemi modulů a nastavením systému</t>
  </si>
  <si>
    <t>742110R</t>
  </si>
  <si>
    <t>ŠKO - Zaškolení zaměstnanců</t>
  </si>
  <si>
    <t>742111R</t>
  </si>
  <si>
    <t>MON - Montáž zařízení vč. zapojení ve spotřebičích</t>
  </si>
  <si>
    <t>742.2 - ESLB-EPS</t>
  </si>
  <si>
    <t>742201R</t>
  </si>
  <si>
    <t>D+M Adresný optický hlásič kouře, vč. patice hlásiče a instal. mat. (MHG-262)</t>
  </si>
  <si>
    <t>742202R</t>
  </si>
  <si>
    <t>D+M Adresny teplotní hlásič, vč. patice hlásiče a instal. mat. (MHG-362)</t>
  </si>
  <si>
    <t>742203R</t>
  </si>
  <si>
    <t>D+M Adresný tlačítkový hlásič červený, komplet vč. instal. mat. (MHA-142)</t>
  </si>
  <si>
    <t>742204R</t>
  </si>
  <si>
    <t>D+M Sirena EPS červená, kompatibilní s Lites, akust. výkon min. 100 dB, vnitřní provedení, instal. mat.</t>
  </si>
  <si>
    <t>742205R</t>
  </si>
  <si>
    <t>D+M Adresná jednotka 2 výstupů, vč. krytu a instal. materiálu (MHY 924)</t>
  </si>
  <si>
    <t>742206R</t>
  </si>
  <si>
    <t>D+M Adresná jednotka 2 vstupy / 2 výstupů, vč. krytu a instal. materiálu (MHY 926)</t>
  </si>
  <si>
    <t>742207R</t>
  </si>
  <si>
    <t>D+M Zálohovaný spínaný napájecí zdroj 27,6 Vss / 5A,  aku 2x17 Ah, certifikovaný dle EN54-4 (systémy EPS) a EN12101-10 (systémy požárního odvětrávání). Min. 2 nezávislé, jištěné napájecí výstupy, jištění akumulátorů pojistkou. Indikační LED pro signalizac</t>
  </si>
  <si>
    <t>D+M Zálohovaný spínaný napájecí zdroj 27,6 Vss / 5A, aku 2x17 Ah, certifikovaný dle EN54-4 (systémy EPS) a EN12101-10 (systémy požárního odvětrávání). Min. 2 nezávislé, jištěné napájecí výstupy, jištění akumulátorů pojistkou. Indikační LED pro signalizaci provozních a poruchových stavů zdroje, bezpotenciálový NC/NO poruchový výstup. Včetně 2 ks AKU 17 Ah, životnost až 5 let</t>
  </si>
  <si>
    <t>742208R</t>
  </si>
  <si>
    <t>D+M Sdělovací vnitřní kabel 20x2x0.8 s Al stíněním, polohově stáčené, pro požární signalizaci, rudý</t>
  </si>
  <si>
    <t>742209R</t>
  </si>
  <si>
    <t>D+M Ohniodolný kabel 4x0,5 180min., bezhalogenový, plamen nešířící, silový 300/500V, stíněný, dle ZP27/2010: PH120-R, EN 50399 - B2cas1d0, Vyhlášky MV č. 23/2008 Sb., ČSN IEC 60331, ČSN EN 50200-PH120 a BS 5839, certifikované dle EZÚ a PAVUS</t>
  </si>
  <si>
    <t>742210R</t>
  </si>
  <si>
    <t>D+M Ohniodolný kabel 2x0,5 180min., bezhalogenový, plamen nešířící, silový 300/500V, stíněný, dle ZP27/2010: PH120-R, EN 50399 - B2cas1d0, Vyhlášky MV č. 23/2008 Sb., ČSN IEC 60331, ČSN EN 50200-PH120 a BS 5839, certifikované dle EZÚ a PAVUS</t>
  </si>
  <si>
    <t>742211R</t>
  </si>
  <si>
    <t>D+M Linka hlásičů - shodný kabel se současnými rozvody, resp. sdělovacím kabelem s červeným pláštěm 2x2x0,8 pro EPS</t>
  </si>
  <si>
    <t>742212R</t>
  </si>
  <si>
    <t>D+M Trubka ohebná/pevná 16-48 mm - D+M vč. úchytů</t>
  </si>
  <si>
    <t>742213R</t>
  </si>
  <si>
    <t>D+M Kabelový žlab s integrovanou spojkou 60x75 vč. víka, držáků a příslušenství (stoupačka z 1.NP do 4.NP)</t>
  </si>
  <si>
    <t>742214R</t>
  </si>
  <si>
    <t>D+M Kabelový žlab s integrovanou spojkou 85x150 vč. držáků a příslušenství (horizontální trasy)</t>
  </si>
  <si>
    <t>742215R</t>
  </si>
  <si>
    <t>Koordinace a spolupráce při napojování EPS a rozvodů se stávajícím správcem EPS (hod.)</t>
  </si>
  <si>
    <t>742216R</t>
  </si>
  <si>
    <t>742217R</t>
  </si>
  <si>
    <t>D+M Drobný instalační a spojovací materiál 2% z celkové ceny dodávek a montáží</t>
  </si>
  <si>
    <t>742218R</t>
  </si>
  <si>
    <t>D+M Protipožární ucpávky (m2)</t>
  </si>
  <si>
    <t>742219R</t>
  </si>
  <si>
    <t>Stavební přípomoce (sekání, průrazy, opravy SDK konstrukcí, zapravení drážek pro kabely, drobné stavební práce (15% z celkové ceny dodávek a montáží)</t>
  </si>
  <si>
    <t>742220R</t>
  </si>
  <si>
    <t>742221R</t>
  </si>
  <si>
    <t>Funkční zkouška systému EPS, protokol o zkoušce systému (hod.)</t>
  </si>
  <si>
    <t>742223R</t>
  </si>
  <si>
    <t>742.3 - ESLB-Strukt.kabeláž</t>
  </si>
  <si>
    <t>742.3 - ESLB-Strukturovaná kabeláž</t>
  </si>
  <si>
    <t>ESLB-Strukturovaná kabeláž</t>
  </si>
  <si>
    <t>742301R</t>
  </si>
  <si>
    <t>D+M Datová dvojzásuvka UTP Cat.6 - provedení shodné se silnoproudem, vč. instal. krabice</t>
  </si>
  <si>
    <t>742302R</t>
  </si>
  <si>
    <t>D+M Datová jednozásuvka UTP Cat.6 - provedení shodné se silnoproudem (pro Wi-Fi), vč. instal. krabice</t>
  </si>
  <si>
    <t>742303R</t>
  </si>
  <si>
    <t>D+M Datový kabel UTP Cat.6</t>
  </si>
  <si>
    <t>742304R</t>
  </si>
  <si>
    <t>D+M Rozvaděč datový RACK nástěnný 19" 15U, 600 x 400 mm, dveře prosklené se zámkem, komplet se zemněním</t>
  </si>
  <si>
    <t>742305R</t>
  </si>
  <si>
    <t>D+M Patch panel 24 port, UTP Cat.6, 1U</t>
  </si>
  <si>
    <t>742306R</t>
  </si>
  <si>
    <t>D+M managment vyvazovací panel 1U</t>
  </si>
  <si>
    <t>742307R</t>
  </si>
  <si>
    <t>D+M Přístupový bod (Access point) WiFi  802.11ax, Wi-Fi 6, MU-MIMO 4x4, 2,4/5GHz, 5,3Gbps, PoE+ 802.3af, až 1 Gb/s, napájení PoE, montáž strop/zeď</t>
  </si>
  <si>
    <t>D+M Přístupový bod (Access point) WiFi 802.11ax, Wi-Fi 6, MU-MIMO 4x4, 2,4/5GHz, 5,3Gbps, PoE+ 802.3af, až 1 Gb/s, napájení PoE, montáž strop/zeď</t>
  </si>
  <si>
    <t>742308R</t>
  </si>
  <si>
    <t>D+M 19" Switch, 24x Gbit LAN, 2x SFP, 24x PoE+, 802.3af/at, spotřeba 250W, management, vrstva OSI L2</t>
  </si>
  <si>
    <t>742309R</t>
  </si>
  <si>
    <t>D+M Optický modul, SFP, multi-mode, 1Gbit, sada 2 kusů</t>
  </si>
  <si>
    <t>742310R</t>
  </si>
  <si>
    <t>D+M Optický kabel 62,5/125 4 vl. MM, vnitřní</t>
  </si>
  <si>
    <t>742311R</t>
  </si>
  <si>
    <t>742312R</t>
  </si>
  <si>
    <t>Koordinace a spolupráce při napojování dat. technologií a rozvodů se stávajícím správcem datové sítě (hod.)</t>
  </si>
  <si>
    <t>742313R</t>
  </si>
  <si>
    <t>742314R</t>
  </si>
  <si>
    <t>742315R</t>
  </si>
  <si>
    <t>742316R</t>
  </si>
  <si>
    <t>742317R</t>
  </si>
  <si>
    <t>742318R</t>
  </si>
  <si>
    <t>Měření datových propojů dle ČSN vč. vypracování měřícího protokolu (hod.)</t>
  </si>
  <si>
    <t>742319R</t>
  </si>
  <si>
    <t>742321R</t>
  </si>
  <si>
    <t>D1.4.4 - Vytápění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</si>
  <si>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</si>
  <si>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</si>
  <si>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</si>
  <si>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-671893313</t>
  </si>
  <si>
    <t>"15x1" 75</t>
  </si>
  <si>
    <t>"22x1" 85</t>
  </si>
  <si>
    <t>"28x1,5" 13</t>
  </si>
  <si>
    <t>"35x1,5" 40</t>
  </si>
  <si>
    <t>28377095</t>
  </si>
  <si>
    <t>pouzdro izolační potrubní z pěnového polyetylenu 15/13mm</t>
  </si>
  <si>
    <t>-1623363989</t>
  </si>
  <si>
    <t>-1779546126</t>
  </si>
  <si>
    <t>-1184623687</t>
  </si>
  <si>
    <t>1809745343</t>
  </si>
  <si>
    <t>733</t>
  </si>
  <si>
    <t>Ústřední vytápění - rozvodné potrubí</t>
  </si>
  <si>
    <t>733120815</t>
  </si>
  <si>
    <t>Demontáž potrubí ocelového hladkého D do 38</t>
  </si>
  <si>
    <t>-497976194</t>
  </si>
  <si>
    <t>Demontáž potrubí z trubek ocelových hladkých Ø do 38</t>
  </si>
  <si>
    <t>https://podminky.urs.cz/item/CS_URS_2023_01/733120815</t>
  </si>
  <si>
    <t>733120819</t>
  </si>
  <si>
    <t>Demontáž potrubí ocelového hladkého D přes 38 do 60,3</t>
  </si>
  <si>
    <t>259755318</t>
  </si>
  <si>
    <t>Demontáž potrubí z trubek ocelových hladkých Ø přes 38 do 60,3</t>
  </si>
  <si>
    <t>https://podminky.urs.cz/item/CS_URS_2023_01/733120819</t>
  </si>
  <si>
    <t>733223102</t>
  </si>
  <si>
    <t>Potrubí měděné tvrdé spojované měkkým pájením D 15x1 mm</t>
  </si>
  <si>
    <t>-532747065</t>
  </si>
  <si>
    <t>Potrubí z trubek měděných tvrdých spojovaných měkkým pájením Ø 15/1</t>
  </si>
  <si>
    <t>https://podminky.urs.cz/item/CS_URS_2023_01/733223102</t>
  </si>
  <si>
    <t>733223104</t>
  </si>
  <si>
    <t>Potrubí měděné tvrdé spojované měkkým pájením D 22x1 mm</t>
  </si>
  <si>
    <t>-1675201636</t>
  </si>
  <si>
    <t>Potrubí z trubek měděných tvrdých spojovaných měkkým pájením Ø 22/1</t>
  </si>
  <si>
    <t>https://podminky.urs.cz/item/CS_URS_2023_01/733223104</t>
  </si>
  <si>
    <t>733223105</t>
  </si>
  <si>
    <t>Potrubí měděné tvrdé spojované měkkým pájením D 28x1,5 mm</t>
  </si>
  <si>
    <t>1724626030</t>
  </si>
  <si>
    <t>Potrubí z trubek měděných tvrdých spojovaných měkkým pájením Ø 28/1,5</t>
  </si>
  <si>
    <t>https://podminky.urs.cz/item/CS_URS_2023_01/733223105</t>
  </si>
  <si>
    <t>733223106</t>
  </si>
  <si>
    <t>Potrubí měděné tvrdé spojované měkkým pájením D 35x1,5 mm</t>
  </si>
  <si>
    <t>828289146</t>
  </si>
  <si>
    <t>Potrubí z trubek měděných tvrdých spojovaných měkkým pájením Ø 35/1,5</t>
  </si>
  <si>
    <t>https://podminky.urs.cz/item/CS_URS_2023_01/733223106</t>
  </si>
  <si>
    <t>733291101</t>
  </si>
  <si>
    <t>Zkouška těsnosti potrubí měděné D do 35x1,5</t>
  </si>
  <si>
    <t>-1025118763</t>
  </si>
  <si>
    <t>Zkoušky těsnosti potrubí z trubek měděných Ø do 35/1,5</t>
  </si>
  <si>
    <t>https://podminky.urs.cz/item/CS_URS_2023_01/733291101</t>
  </si>
  <si>
    <t>75+85+13+40</t>
  </si>
  <si>
    <t>73329110R</t>
  </si>
  <si>
    <t>Topná zkouška</t>
  </si>
  <si>
    <t>-20261904</t>
  </si>
  <si>
    <t xml:space="preserve">Topná zkouška
</t>
  </si>
  <si>
    <t>734</t>
  </si>
  <si>
    <t>Ústřední vytápění - armatury</t>
  </si>
  <si>
    <t>734221532</t>
  </si>
  <si>
    <t>Ventil závitový termostatický rohový jednoregulační G 1/2 PN 16 do 110°C bez hlavice ovládání</t>
  </si>
  <si>
    <t>-1803102165</t>
  </si>
  <si>
    <t>Ventily regulační závitové termostatické, bez hlavice ovládání PN 16 do 110°C rohové jednoregulační G 1/2</t>
  </si>
  <si>
    <t>https://podminky.urs.cz/item/CS_URS_2023_01/734221532</t>
  </si>
  <si>
    <t>734221682</t>
  </si>
  <si>
    <t>Termostatická hlavice kapalinová PN 10 do 110°C otopných těles VK</t>
  </si>
  <si>
    <t>-1314068748</t>
  </si>
  <si>
    <t>Ventily regulační závitové hlavice termostatické, pro ovládání ventilů PN 10 do 110°C kapalinové otopných těles VK</t>
  </si>
  <si>
    <t>https://podminky.urs.cz/item/CS_URS_2023_01/734221682</t>
  </si>
  <si>
    <t>734261233</t>
  </si>
  <si>
    <t>Šroubení topenářské přímé G 1/2 PN 16 do 120°C</t>
  </si>
  <si>
    <t>256198719</t>
  </si>
  <si>
    <t>Šroubení topenářské PN 16 do 120°C přímé G 1/2</t>
  </si>
  <si>
    <t>https://podminky.urs.cz/item/CS_URS_2023_01/734261233</t>
  </si>
  <si>
    <t>734292715</t>
  </si>
  <si>
    <t>Kohout kulový přímý G 1 PN 42 do 185°C vnitřní závit</t>
  </si>
  <si>
    <t>-1250047840</t>
  </si>
  <si>
    <t>Ostatní armatury kulové kohouty PN 42 do 185°C přímé vnitřní závit G 1</t>
  </si>
  <si>
    <t>https://podminky.urs.cz/item/CS_URS_2023_01/734292715</t>
  </si>
  <si>
    <t>734292716</t>
  </si>
  <si>
    <t>Kohout kulový přímý G 1 1/4 PN 42 do 185°C vnitřní závit</t>
  </si>
  <si>
    <t>-1811776964</t>
  </si>
  <si>
    <t>Ostatní armatury kulové kohouty PN 42 do 185°C přímé vnitřní závit G 1 1/4</t>
  </si>
  <si>
    <t>https://podminky.urs.cz/item/CS_URS_2023_01/734292716</t>
  </si>
  <si>
    <t>735</t>
  </si>
  <si>
    <t>Ústřední vytápění - otopná tělesa</t>
  </si>
  <si>
    <t>735151373</t>
  </si>
  <si>
    <t>Otopné těleso panelové dvoudeskové bez přídavné přestupní plochy výška/délka 600/600 mm výkon 587 W</t>
  </si>
  <si>
    <t>653556352</t>
  </si>
  <si>
    <t>Otopná tělesa panelová dvoudesková PN 1,0 MPa, T do 110°C bez přídavné přestupní plochy výšky tělesa 600 mm stavební délky / výkonu 600 mm / 587 W</t>
  </si>
  <si>
    <t>https://podminky.urs.cz/item/CS_URS_2023_01/735151373</t>
  </si>
  <si>
    <t>735151376</t>
  </si>
  <si>
    <t>Otopné těleso panelové dvoudeskové bez přídavné přestupní plochy výška/délka 600/900 mm výkon 880 W</t>
  </si>
  <si>
    <t>277212190</t>
  </si>
  <si>
    <t>Otopná tělesa panelová dvoudesková PN 1,0 MPa, T do 110°C bez přídavné přestupní plochy výšky tělesa 600 mm stavební délky / výkonu 900 mm / 880 W</t>
  </si>
  <si>
    <t>https://podminky.urs.cz/item/CS_URS_2023_01/735151376</t>
  </si>
  <si>
    <t>735151381</t>
  </si>
  <si>
    <t>Otopné těleso panelové dvoudeskové bez přídavné přestupní plochy výška/délka 600/1600 mm výkon 1565 W</t>
  </si>
  <si>
    <t>814014997</t>
  </si>
  <si>
    <t>Otopná tělesa panelová dvoudesková PN 1,0 MPa, T do 110°C bez přídavné přestupní plochy výšky tělesa 600 mm stavební délky / výkonu 1600 mm / 1565 W</t>
  </si>
  <si>
    <t>https://podminky.urs.cz/item/CS_URS_2023_01/735151381</t>
  </si>
  <si>
    <t>735151821</t>
  </si>
  <si>
    <t>Demontáž otopného tělesa panelového dvouřadého dl do 1500 mm</t>
  </si>
  <si>
    <t>-630035174</t>
  </si>
  <si>
    <t>Demontáž otopných těles panelových dvouřadých stavební délky do 1500 mm</t>
  </si>
  <si>
    <t>https://podminky.urs.cz/item/CS_URS_2023_01/735151821</t>
  </si>
  <si>
    <t>73549481R</t>
  </si>
  <si>
    <t>Vypuštění a napuštění otopného systému (příslušné otopné větve)</t>
  </si>
  <si>
    <t>-1464172097</t>
  </si>
  <si>
    <t>73549482R</t>
  </si>
  <si>
    <t>Opětnovné napojení stávajicích, zachovávaných stoupaček pro 2.NP</t>
  </si>
  <si>
    <t>1506433848</t>
  </si>
  <si>
    <t xml:space="preserve">Opětnovné napojení stávajicích, zachovávaných stoupaček pro 2.NP
</t>
  </si>
  <si>
    <t>1106422516</t>
  </si>
  <si>
    <t>1024</t>
  </si>
  <si>
    <t>-184699283</t>
  </si>
  <si>
    <t>092203000</t>
  </si>
  <si>
    <t>Náklady na zaškolení</t>
  </si>
  <si>
    <t>1833849313</t>
  </si>
  <si>
    <t>https://podminky.urs.cz/item/CS_URS_2023_01/092203000</t>
  </si>
  <si>
    <t>D2.1 - Gastrotechnologie</t>
  </si>
  <si>
    <t>HSV - HSV</t>
  </si>
  <si>
    <t xml:space="preserve">    G7 - Gastrovybavení</t>
  </si>
  <si>
    <t>G7</t>
  </si>
  <si>
    <t>Gastrovybavení</t>
  </si>
  <si>
    <t>G700501R</t>
  </si>
  <si>
    <t>Váha příjmová 300 kg, zabudovaná do podlahy, rozměr můstku 800x800 mm, konstrukce ocel, včetně ES ověření, rozměr, 800 x 800, bližší popis viz soupis kuchyňské vybavení</t>
  </si>
  <si>
    <t>G700502R</t>
  </si>
  <si>
    <t>Chladící box-připojení na HACCP, rozměr, 1300 x 1800 , bližší popis viz soupis kuchyňské vybavení</t>
  </si>
  <si>
    <t>G700503R</t>
  </si>
  <si>
    <t>Agregát, bližší popis viz soupis kuchyňské vybavení</t>
  </si>
  <si>
    <t>G700504R</t>
  </si>
  <si>
    <t>Sprcha tlaková předoplachová nástěnná, rozměr, 250 x 255 x 1200, bližší popis viz soupis kuchyňské vybavení</t>
  </si>
  <si>
    <t>G700505R</t>
  </si>
  <si>
    <t>Kombinovaná výlevka s umyvadlem s baterií, rozměr, 500 x 700 x 900, bližší popis viz soupis kuchyňské vybavení</t>
  </si>
  <si>
    <t>G700506R</t>
  </si>
  <si>
    <t>Mycí stůl s lisovaným dřezem (1000x500x375) prolisovaná deska, otvor na baterii, rozměr, 1300 x 700 x 900, bližší popis viz soupis kuchyňské vybavení</t>
  </si>
  <si>
    <t>G700507R</t>
  </si>
  <si>
    <t>Sprcha tlaková předoplachová stolní s ramínkem a baterií, rozměr, 250 x 255 x 1200, bližší popis viz soupis kuchyňské vybavení</t>
  </si>
  <si>
    <t>G700508R</t>
  </si>
  <si>
    <t>Regál nerezový čtyřpolicový, rozměr, 1000 x 400 x 1800, bližší popis viz soupis kuchyňské vybavení</t>
  </si>
  <si>
    <t>G700509R</t>
  </si>
  <si>
    <t>Škrabka brambor, nerezové provedení, náplň min. 40 kg, rozměr, 780 x 880 x 1000, bližší popis viz soupis kuchyňské vybavení</t>
  </si>
  <si>
    <t>G700510R</t>
  </si>
  <si>
    <t>Lapač šlupek a škrobu ke škrabce 40 kg, bližší popis viz soupis kuchyňské vybavení</t>
  </si>
  <si>
    <t>G700511R</t>
  </si>
  <si>
    <t>Vozík na zeleninu vanový GN 2/1, rozměr, 790 x 655 x 600, bližší popis viz soupis kuchyňské vybavení</t>
  </si>
  <si>
    <t>G700512R</t>
  </si>
  <si>
    <t>Paleta plastová, rozměr, 1200 x 800, bližší popis viz soupis kuchyňské vybavení</t>
  </si>
  <si>
    <t>G700513R</t>
  </si>
  <si>
    <t>Regál skladový, komaxit bílý, rozměr, 960 x 430 x 1800, bližší popis viz soupis kuchyňské vybavení</t>
  </si>
  <si>
    <t>G700514R</t>
  </si>
  <si>
    <t>Truhlicová mraznička 404 litrů, rozměr, 1465 x 702 x 825, bližší popis viz soupis kuchyňské vybavení</t>
  </si>
  <si>
    <t>G700515R</t>
  </si>
  <si>
    <t>Chladnička GN 2/1 s objemem 597 litrů, rozměr, 700 x 830 x 2120, bližší popis viz soupis kuchyňské vybavení</t>
  </si>
  <si>
    <t>G700516R</t>
  </si>
  <si>
    <t>Pojizdný pracovní stolek policový, rozměr, 815 x 640 x 900, bližší popis viz soupis kuchyňské vybavení</t>
  </si>
  <si>
    <t>G700517R</t>
  </si>
  <si>
    <t>Chladící box-připojení na HACCP, rozměr, 2800 x 2000 , bližší popis viz soupis kuchyňské vybavení</t>
  </si>
  <si>
    <t>G700518R</t>
  </si>
  <si>
    <t>G700519R</t>
  </si>
  <si>
    <t>Modulární regálový systém v duralovém provedení, 5 plastových polic, rozměr, 2600 x 475 x 1700, bližší popis viz soupis kuchyňské vybavení</t>
  </si>
  <si>
    <t>G700520R</t>
  </si>
  <si>
    <t>Mixer-kutr stolní,variabilní rychlost nastavitelná od 300 do 3000 ot./min., objem 17,5 l, vč.dvou sad nožů, vč. originálního kompatibilního mobilního nerezového podstavce, rozměr, 416 x 680 x 1293, bližší popis viz soupis kuchyňské vybavení</t>
  </si>
  <si>
    <t>G700521R</t>
  </si>
  <si>
    <t>Mycí stůl s dřezem (500x500), policový, rozměr, 1200 x 700 x 900, bližší popis viz soupis kuchyňské vybavení</t>
  </si>
  <si>
    <t>G700522R</t>
  </si>
  <si>
    <t>G700523R</t>
  </si>
  <si>
    <t>Odpadní nádoba pojízdná 50L, CNS, bližší popis viz soupis kuchyňské vybavení</t>
  </si>
  <si>
    <t>G700524R</t>
  </si>
  <si>
    <t>Řeznický špalek dřevěný s podstavcem, rozměr vrchní dřevěné desky 700 x 700 x 200 mm, rozměr, 700 x 700 x 900, bližší popis viz soupis kuchyňské vybavení</t>
  </si>
  <si>
    <t>G700525R</t>
  </si>
  <si>
    <t>Pracovní stůl policový se zásuvkovým blokem, rozměr, 1300 x 700 x 900, bližší popis viz soupis kuchyňské vybavení</t>
  </si>
  <si>
    <t>G700526R</t>
  </si>
  <si>
    <t>G700527R</t>
  </si>
  <si>
    <t>Váha stolní 15 kg, platforma 222x306, provedení plast,kryt nerez, je snadno přenosná., rozměr, , bližší popis viz soupis kuchyňské vybavení</t>
  </si>
  <si>
    <t>G700528R</t>
  </si>
  <si>
    <t>Mlýnek na maso, výkon 500 kg/hod, pohon šnekový, vybavení: mlecí hlava  (1× nůž, 1× šajba), šajby  2; 3; 3,5; 4,5; 6 mm, rozměr, 355 x 557 x 690, bližší popis viz soupis kuchyňské vybavení</t>
  </si>
  <si>
    <t>Mlýnek na maso, výkon 500 kg/hod, pohon šnekový, vybavení: mlecí hlava (1× nůž, 1× šajba), šajby 2; 3; 3,5; 4,5; 6 mm, rozměr, 355 x 557 x 690, bližší popis viz soupis kuchyňské vybavení</t>
  </si>
  <si>
    <t>G700529R</t>
  </si>
  <si>
    <t>Pracovní stůl policový, rozměr, 1300 x 700 x 900, bližší popis viz soupis kuchyňské vybavení</t>
  </si>
  <si>
    <t>G700530R</t>
  </si>
  <si>
    <t>Police dvoupatrová, rozměr, 1300 x 300, bližší popis viz soupis kuchyňské vybavení</t>
  </si>
  <si>
    <t>G700531R</t>
  </si>
  <si>
    <t>Mycí stůl s dřezem (400x400), s prostorem pro podstolovou lednici, rozměr, 1300 x 700 x 900, bližší popis viz soupis kuchyňské vybavení</t>
  </si>
  <si>
    <t>G700532R</t>
  </si>
  <si>
    <t>Baterie stolní s pákovým ovládáním, robustní nerezové provedení, otočné ramínko, páka dlouhá 310 mm, bližší popis viz soupis kuchyňské vybavení</t>
  </si>
  <si>
    <t>G700533R</t>
  </si>
  <si>
    <t>G700534R</t>
  </si>
  <si>
    <t>Podstavná chladnička 134 litrů, ventilační chladicí systém, rozsah chlazení: + 1 / + 15 °C, rozměr, 600 x 615 x 830, bližší popis viz soupis kuchyňské vybavení</t>
  </si>
  <si>
    <t>G700535R</t>
  </si>
  <si>
    <t>G700536R</t>
  </si>
  <si>
    <t>G700537R</t>
  </si>
  <si>
    <t>G700538R</t>
  </si>
  <si>
    <t>Mycí stůl s dřezem (500x400), prolisovaná deska, vedení pro koše, rozměr, 1200 x 700 x 900, bližší popis viz soupis kuchyňské vybavení</t>
  </si>
  <si>
    <t>G700539R</t>
  </si>
  <si>
    <t>Sprcha tlaková předoplachová stolní s ramínkem, délka hadice 1100 mm, rozměr, 200 x 340 x 1080, bližší popis viz soupis kuchyňské vybavení</t>
  </si>
  <si>
    <t>G700540R</t>
  </si>
  <si>
    <t>Police na koše do myčky, rozměr, 1200, bližší popis viz soupis kuchyňské vybavení</t>
  </si>
  <si>
    <t>G700541R</t>
  </si>
  <si>
    <t>Kompaktní tunelový mycí stroj s automatickým posunem košů- směr posuvu zleva-doprava, rozměr, 2195 x 871,5 x 1870, bližší popis viz soupis kuchyňské vybavení</t>
  </si>
  <si>
    <t>G700542R</t>
  </si>
  <si>
    <t>Výstupní stůl k myčce válečkový, rozměr, 1700 x 600 x 910, bližší popis viz soupis kuchyňské vybavení</t>
  </si>
  <si>
    <t>G700543R</t>
  </si>
  <si>
    <t>Mycí stůl otevřený s roštem 2x dřez 600x500x300, rozměr, 1600 x 800 x 900, bližší popis viz soupis kuchyňské vybavení</t>
  </si>
  <si>
    <t>G700544R</t>
  </si>
  <si>
    <t>G700545R</t>
  </si>
  <si>
    <t>Myčka černého nádobí-zásuvná výška minimálně 800 mm-vnitřní rozměry koše minimálně 1300 x 670 mm, rozměr, 1468 x 870 x 2105, bližší popis viz soupis kuchyňské vybavení</t>
  </si>
  <si>
    <t>G700546R</t>
  </si>
  <si>
    <t>Změkčovač vody automatický (pro všechna gastronomická zařízení), bližší popis viz soupis kuchyňské vybavení</t>
  </si>
  <si>
    <t>G700547R</t>
  </si>
  <si>
    <t>Regál nerezový čtyřroštový, rozměr, 1000 x 700 x 1800, bližší popis viz soupis kuchyňské vybavení</t>
  </si>
  <si>
    <t>G700548R</t>
  </si>
  <si>
    <t>G700549R</t>
  </si>
  <si>
    <t>G700550R</t>
  </si>
  <si>
    <t>G700551R</t>
  </si>
  <si>
    <t>Police dvoupatrová, rozměr, 1200 x 300, bližší popis viz soupis kuchyňské vybavení</t>
  </si>
  <si>
    <t>G700552R</t>
  </si>
  <si>
    <t>G700553R</t>
  </si>
  <si>
    <t>Planetární kuchyňský robot s objemem kotlíku 10 litrů, Stolní model, vhodný pro všechny typy hnětení, míchání a mixování., rozměr, 454 x 606 x 700, bližší popis viz soupis kuchyňské vybavení</t>
  </si>
  <si>
    <t>G700554R</t>
  </si>
  <si>
    <t>G700555R</t>
  </si>
  <si>
    <t>G700556R</t>
  </si>
  <si>
    <t>Nářezový stroj gravitační se šnekovým převodem, rozměr, 480 x 580 x 515, bližší popis viz soupis kuchyňské vybavení</t>
  </si>
  <si>
    <t>G700557R</t>
  </si>
  <si>
    <t>KRÁJEČ ZELENINY STOLNÍ, výkon 300kg/hod, rozměr, 360 x 340 x 690 , bližší popis viz soupis kuchyňské vybavení</t>
  </si>
  <si>
    <t>G700558R</t>
  </si>
  <si>
    <t>Chlazený stůl 280 L, šuplíkový, nerezové provedení z AISI304, pracovní deska se zadním límcem o výšce 100 mm, vnitřní cirkulace vzduchu, pěnová izolace skříně min.50mm, rozměr, 1300 x 700 x 900, bližší popis viz soupis kuchyňské vybavení</t>
  </si>
  <si>
    <t>G700559R</t>
  </si>
  <si>
    <t>G700560R</t>
  </si>
  <si>
    <t>Váha stolní 15 kg, platforma 222x306, provedení plast,kryt nerez, bližší popis viz soupis kuchyňské vybavení</t>
  </si>
  <si>
    <t>G700561R</t>
  </si>
  <si>
    <t>Pracovní stůl policový, rozměr, 1100 x 700 x 900, bližší popis viz soupis kuchyňské vybavení</t>
  </si>
  <si>
    <t>G700562R</t>
  </si>
  <si>
    <t>Police dvoupatrová, rozměr, 1100 x 300, bližší popis viz soupis kuchyňské vybavení</t>
  </si>
  <si>
    <t>G700563R</t>
  </si>
  <si>
    <t>Kráječ chleba a knedlíků, tloušťka krajíce 13mm, rozměr, 600 x 600 x 630, bližší popis viz soupis kuchyňské vybavení</t>
  </si>
  <si>
    <t>G700564R</t>
  </si>
  <si>
    <t>Universální šlehací a míchací stroj 60 l, rozměr, 570 x 1070 x 1140, bližší popis viz soupis kuchyňské vybavení</t>
  </si>
  <si>
    <t>G700565R</t>
  </si>
  <si>
    <t>G700566R</t>
  </si>
  <si>
    <t>G700567R</t>
  </si>
  <si>
    <t>G700568R</t>
  </si>
  <si>
    <t>G700569R</t>
  </si>
  <si>
    <t>G700570R</t>
  </si>
  <si>
    <t>G700571R</t>
  </si>
  <si>
    <t>KONVEKTOMAT EL. - Počet vsunů 10 velikosti GN 1/1 s roztečí 68 mm, horký vzduch 30 - 300°C,  Pára 30 – 130°C, Kombinovaný režim 30-300°C, rozměr, 850 x 775 x 1014, bližší popis viz soupis kuchyňské vybavení</t>
  </si>
  <si>
    <t>KONVEKTOMAT EL. - Počet vsunů 10 velikosti GN 1/1 s roztečí 68 mm, horký vzduch 30 - 300°C, Pára 30 – 130°C, Kombinovaný režim 30-300°C, rozměr, 850 x 775 x 1014, bližší popis viz soupis kuchyňské vybavení</t>
  </si>
  <si>
    <t>G700572R</t>
  </si>
  <si>
    <t>Podestavba – otevřená, vedení GN, 6&amp;10× GN 1/1, rozměr, 860 x 685 x 699, bližší popis viz soupis kuchyňské vybavení</t>
  </si>
  <si>
    <t>G700573R</t>
  </si>
  <si>
    <t>El. bojlerový konvektomat 20× GN 1/1, vč. zavážecího vozíku, min. 4 bodová teplotní sonda , min. 5 rychlostí ventilátoru, rozměr, 950 x 850 x 1800, bližší popis viz soupis kuchyňské vybavení</t>
  </si>
  <si>
    <t>G700574R</t>
  </si>
  <si>
    <t>Neutrální stůl ve varném bloku, spodní podestavba otevřená, el.zásuvka 230V v čelním panelu, rozměr, 200 x 856 x 900, bližší popis viz soupis kuchyňské vybavení</t>
  </si>
  <si>
    <t>G700575R</t>
  </si>
  <si>
    <t>Spojovací díl , rozměr, 50 x 800 x 850, bližší popis viz soupis kuchyňské vybavení</t>
  </si>
  <si>
    <t>G700576R</t>
  </si>
  <si>
    <t>Rychlovarný kotel 150L, 150 mm vysoké nastavitelné nerezové nohy, rozměr, 1000 x 856 x 900, bližší popis viz soupis kuchyňské vybavení</t>
  </si>
  <si>
    <t>G700577R</t>
  </si>
  <si>
    <t>G700578R</t>
  </si>
  <si>
    <t>G700579R</t>
  </si>
  <si>
    <t>G700580R</t>
  </si>
  <si>
    <t>Sporák indukční  4 varné plochy, 150 mm vysoké nastavitelné nerezové nohy, rozměr, 800 x 856 x 900, bližší popis viz soupis kuchyňské vybavení</t>
  </si>
  <si>
    <t>Sporák indukční 4 varné plochy, 150 mm vysoké nastavitelné nerezové nohy, rozměr, 800 x 856 x 900, bližší popis viz soupis kuchyňské vybavení</t>
  </si>
  <si>
    <t>G700581R</t>
  </si>
  <si>
    <t>Neutrální stůl ve varném bloku, spodní podestavba otevřená, el.zásuvka 230V v čelním panelu, napouštěcí baterie, 150 mm vysoké nastavitelné nerezové nohy, rozměr, 500 x 856 x 900, bližší popis viz soupis kuchyňské vybavení</t>
  </si>
  <si>
    <t>G700582R</t>
  </si>
  <si>
    <t>NEUTRÁLNÍ DÍL S OTEVŘENOU PODESTAVBOU, vnější konstrukce z nerezové oceli AISI 304 – DIN 1.4301, rozměr, 400 x 800 x 900 , bližší popis viz soupis kuchyňské vybavení</t>
  </si>
  <si>
    <t>G700583R</t>
  </si>
  <si>
    <t>Elektrické multifunkční varné  zařízení 2 x 25l samostatně stojící, užitná kapacita: min. 2 x 25 l, Varná plocha: min. 2x19 dm2, rozsah teplot: 30 - 250°C, rozměr, 1100 x 938 x 485, bližší popis viz soupis kuchyňské vybavení</t>
  </si>
  <si>
    <t>Elektrické multifunkční varné zařízení 2 x 25l samostatně stojící, užitná kapacita: min. 2 x 25 l, Varná plocha: min. 2x19 dm2, rozsah teplot: 30 - 250°C, rozměr, 1100 x 938 x 485, bližší popis viz soupis kuchyňské vybavení</t>
  </si>
  <si>
    <t>G700584R</t>
  </si>
  <si>
    <t>G700585R</t>
  </si>
  <si>
    <t>Tlaková Multifunkční PÁNEV , EL., 150 l, kapacita pánve min. 3 x GN1/1, plocha nádoby min 59dm2, využitelný obsah min 140 l, vaření v tlaku min 0,3bar,, rozměr, 1365 x 894 x 1028, bližší popis viz soupis kuchyňské vybavení</t>
  </si>
  <si>
    <t>G700586R</t>
  </si>
  <si>
    <t>G700587R</t>
  </si>
  <si>
    <t>Podnos - izolovaný spodní díl s prolisy pro uložení talíře na hlavní jídlo, misky na polévku, misky na salát, další misky, hrníčku nebo konvičky na kávu, příboru, rozměr: Gastronorm 530×325×30 mm, bližší popis viz soupis kuchyňské vybavení</t>
  </si>
  <si>
    <t>G700588R</t>
  </si>
  <si>
    <t>VÍKO NA TALÍŘ A MISKU, Izolované víko společné pro talíř a misku na polévku, bližší popis viz soupis kuchyňské vybavení</t>
  </si>
  <si>
    <t>G700589R</t>
  </si>
  <si>
    <t>MISKA POLÉVKOVÁ 124 S OSAZENÍM A PLOCHÝM DNEM PORCELÁN, Průměr(mm): 124, Výška (mm): 62, Objem (l): 0,36 , bližší popis viz soupis kuchyňské vybavení</t>
  </si>
  <si>
    <t>G700590R</t>
  </si>
  <si>
    <t>VÍČKO MISKY POLÉVKOVÉ POLYPROPYLEN SNÍŽENÝ STŘED, Barva: přírodní, Materiál: PP-H (Polypropylen homopolymer), bližší popis viz soupis kuchyňské vybavení</t>
  </si>
  <si>
    <t>G700591R</t>
  </si>
  <si>
    <t>TALÍŘ HLUBOKÝ  TL 230 S OSAZENÍM S plochým dnem, Průměr (mm): 230, Objem (l): 0,35, Výška (mm): 35, bližší popis viz soupis kuchyňské vybavení</t>
  </si>
  <si>
    <t>TALÍŘ HLUBOKÝ TL 230 S OSAZENÍM S plochým dnem, Průměr (mm): 230, Objem (l): 0,35, Výška (mm): 35, bližší popis viz soupis kuchyňské vybavení</t>
  </si>
  <si>
    <t>G700592R</t>
  </si>
  <si>
    <t>MISKA 120 SALÁTOVÁ HLUBOKÁ PORCELÁN, Průměr (mm):120, Výška (mm): 52, Objem (l): 0,25, bližší popis viz soupis kuchyňské vybavení</t>
  </si>
  <si>
    <t>G700593R</t>
  </si>
  <si>
    <t>VÍČKO MISKY SALÁTOVÉ POLYPROPYLEN, Materiál: PP-H (Polypropylen homopolymer), Tloušťka: 1,5 mm, bližší popis viz soupis kuchyňské vybavení</t>
  </si>
  <si>
    <t>G700594R</t>
  </si>
  <si>
    <t>DRŽÁK KARET, PLASTOVÝ THERMOLINE, bližší popis viz soupis kuchyňské vybavení</t>
  </si>
  <si>
    <t>G700595R</t>
  </si>
  <si>
    <t>VOZÍK  3×10 GN, Nerezový transportní vozík dvouplášťový izolovaný pro podnos GN, rozměr, 1395 x 790 x 1630 , bližší popis viz soupis kuchyňské vybavení</t>
  </si>
  <si>
    <t>VOZÍK 3×10 GN, Nerezový transportní vozík dvouplášťový izolovaný pro podnos GN, rozměr, 1395 x 790 x 1630 , bližší popis viz soupis kuchyňské vybavení</t>
  </si>
  <si>
    <t>G700596R</t>
  </si>
  <si>
    <t>VOZÍK S ŠACHTAMI, PRO TALÍŘE A MISKY, Elektrický vyhřívaný podavač talířů a misek univerzální se zabudovanými šachtami, rozměr, 1010 x 540 x 900/1048 , bližší popis viz soupis kuchyňské vybavení</t>
  </si>
  <si>
    <t>G700597R</t>
  </si>
  <si>
    <t>VOZÍK  ČELNÍ OVLÁDÁNÍ, Rozměry d/š/v (mm): 1580x650x900, rozměr, 1580 x 650 x 900, bližší popis viz soupis kuchyňské vybavení</t>
  </si>
  <si>
    <t>VOZÍK ČELNÍ OVLÁDÁNÍ, Rozměry d/š/v (mm): 1580x650x900, rozměr, 1580 x 650 x 900, bližší popis viz soupis kuchyňské vybavení</t>
  </si>
  <si>
    <t>G700598R</t>
  </si>
  <si>
    <t>VOZÍK  530×325, Rozměry  d/š/v ( mm): 770X655X1595, rozměr, 770 x 655 x 1595, bližší popis viz soupis kuchyňské vybavení</t>
  </si>
  <si>
    <t>VOZÍK 530×325, Rozměry d/š/v ( mm): 770X655X1595, rozměr, 770 x 655 x 1595, bližší popis viz soupis kuchyňské vybavení</t>
  </si>
  <si>
    <t>G700599R</t>
  </si>
  <si>
    <t>PODNOS  GASTRONORM 530×325, Rozměr (mm): 530×325, bližší popis viz soupis kuchyňské vybavení</t>
  </si>
  <si>
    <t>PODNOS GASTRONORM 530×325, Rozměr (mm): 530×325, bližší popis viz soupis kuchyňské vybavení</t>
  </si>
  <si>
    <t>G700600R</t>
  </si>
  <si>
    <t>VOZÍK, Rozměr (mm): 1360×640×2000, Nosnost police (kg): 50, Nosnost vozíku (kg): 200, rozměr, 1360 x 640 x 2000, bližší popis viz soupis kuchyňské vybavení</t>
  </si>
  <si>
    <t>G700601R</t>
  </si>
  <si>
    <t>VOZÍK, Rozměry  d/š/v (mm): 785×660×900  bez pracovní plochy, Nosnost (kg) max.: 200, MAXIMÁLNÍ NOSNOST 1 POLE: 20 KG, rozměr, 785 x 660 x 900, bližší popis viz soupis kuchyňské vybavení</t>
  </si>
  <si>
    <t>VOZÍK, Rozměry d/š/v (mm): 785×660×900 bez pracovní plochy, Nosnost (kg) max.: 200, MAXIMÁLNÍ NOSNOST 1 POLE: 20 KG, rozměr, 785 x 660 x 900, bližší popis viz soupis kuchyňské vybavení</t>
  </si>
  <si>
    <t>G700602R</t>
  </si>
  <si>
    <t>GND 1/1 X 200 GASTRONÁDOBA NEREZ S DRŽADLY, Rozměry vnější (mm): 530x325, Rozměry vnitřní (mm): 500x300, Hloubka (mm): 200, Objem (l): 22,0, bližší popis viz soupis kuchyňské vybavení</t>
  </si>
  <si>
    <t>G700603R</t>
  </si>
  <si>
    <t>GND 1/2 X 200 GASTRONÁDOBA NEREZ S DRŽADLY, Rozměry vnější (mm): 325x265, Hloubka (mm): 200, Objem (l): 11,5, bližší popis viz soupis kuchyňské vybavení</t>
  </si>
  <si>
    <t>G700604R</t>
  </si>
  <si>
    <t>GND 1/1 X 200 GASTRONÁDOBA NEREZ S DRŽADLY, Rozměry vnější (mm): 530x325, Hloubka (mm): 200, Objem (l): 22,0, bližší popis viz soupis kuchyňské vybavení</t>
  </si>
  <si>
    <t>G700605R</t>
  </si>
  <si>
    <t>Stůl pojízdný, Bez spodní police, 4 otočná kolečka pr. 125 mm, z toho 2 s brzdou, rozměr, 1600 x 600 x 900, bližší popis viz soupis kuchyňské vybavení</t>
  </si>
  <si>
    <t>G700606R</t>
  </si>
  <si>
    <t>Systém - regulace spotřeby elektrické energie, bližší popis viz soupis kuchyňské vybavení</t>
  </si>
  <si>
    <t>Poznámka k položce:
Inteligentní systém řízení energie - centrální jednotka1 kus, BUS modul pro dva elektrotermické obvody (sleduje stav spotřebiče + spínání pomocí kontaktu relé) 8 kusů,  Napájecí zdroj sběrnice 1 kus, LON modul pro omezení výkonu, alarm/chyba, větrání 1 kus, Rozvaděč VxŠxH, cca 1200x600x300 mm, plně osazen moduly vč. poz. 1 až 4, kabely napojeny do modulů, přívod vedení se shora, vč. dokumentace a přepravy do ČR 1 kus, Proudový transformátor IPA40 ??A/5A 3 kusy, Aktivní měřicí převodník výkonu pro třífázové napájení 1 kus, Software pro dálkové ovládání 1 kus, Uvedení do provozu včetně nákladů spojených s instalacemi modulů a nastavením systému 1 kpl, Zaškolení zaměstnanců 1 kpl, Montáž zařízení vč. zapojení ve spotřebičích 1 kpl.</t>
  </si>
  <si>
    <t>G700607R</t>
  </si>
  <si>
    <t>Monitoring systému HACCP- připojení technologie, rozměr, , bližší popis viz soupis kuchyňské vybavení</t>
  </si>
  <si>
    <t>Poznámka k položce:
1x Provozně organizační řád, 1x Počítačový program: 1x instalace, 3x licence, 1x doprovodné programové úpravy, 1x Zavedení systému HACCP - instalace programu HGS, SW úpravy, definice SW a trénink zaměstnanců v rozsahu, 1x Audit do 3 měsíců od zavedení systému HACCP, 3x QiTB:Prostorový teploměr, -55…125°C, vodotěsný do chladících boxů, 1x QiTV: prostorový vlhkoměr s teploměrem, 8x QiTC: Teploměr pro montáž do zařízení (konektorované kabelové čidlo), 2x Převodník pT100/RS485, 4x Montážní skříň na stěnu, 4x Vodotěsná zásuvka na stěně pro připojení k internímu komunikačnímu rozhraní, 2x Teplotní čidlo pT100 -55….200°C, 1x Napájecí zdroj 15V/1A, 1x Převodník RS485/Ethernet, 4x QiTQ kombinovaný adaptér 1 teploměr + 2 DI + 2 DO (nebo T+3DI), RS485 nebo USB, 3x Jazýčkové relé nebo pomocné relé, 1x QiMonWeb (webové rozhraní pro QiMonitor), 1x QiMonitor, 19x Licence pro připojení QiTx, R1, RTR (Kč/ks), 4x Licence pro připojení analogového vstupu (ELE, Kupp, Lainox, Rational, LAE), 3x Licence pro připojení digitálního vstupu, 26x Instalace software, nastavení , oživení, 2x Vpichový teploměr DFP450W, 1x HACCP manager 37100, kit, 1x GSM/GPRS adaptér, USB, 1x Ethernetový přepínač (switch)</t>
  </si>
  <si>
    <t>G700608R</t>
  </si>
  <si>
    <t>Demontáž a odvoz stávající gastronomické technologie a zařízení, bližší popis viz soupis kuchyňské vybavení</t>
  </si>
  <si>
    <t>G700609R</t>
  </si>
  <si>
    <t>Doprava a montáž technologie, bližší popis viz soupis kuchyňské vybavení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</si>
  <si>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</si>
  <si>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</si>
  <si>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</si>
  <si>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</si>
  <si>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VRN1</t>
  </si>
  <si>
    <t>Průzkumné, geodetické a projektové práce</t>
  </si>
  <si>
    <t>013254000</t>
  </si>
  <si>
    <t>Dokumentace skutečného provedení stavby</t>
  </si>
  <si>
    <t>1750314049</t>
  </si>
  <si>
    <t>https://podminky.urs.cz/item/CS_URS_2023_01/013254000</t>
  </si>
  <si>
    <t>Poznámka k položce:
Pro stavební část, konstrukční část a jednotlivé profese.</t>
  </si>
  <si>
    <t>013294001R</t>
  </si>
  <si>
    <t>Ostatní dokumentace - výrobní a dílenská</t>
  </si>
  <si>
    <t>146262404</t>
  </si>
  <si>
    <t>VRN3</t>
  </si>
  <si>
    <t>Zařízení staveniště</t>
  </si>
  <si>
    <t>030001000</t>
  </si>
  <si>
    <t>-1421664523</t>
  </si>
  <si>
    <t>https://podminky.urs.cz/item/CS_URS_2023_01/030001000</t>
  </si>
  <si>
    <t>Poznámka k položce:
Buňkoviště (kancelářské buňky, šatnové buňky, sociální buňky), náklady na provoz buňek.</t>
  </si>
  <si>
    <t>VRN4</t>
  </si>
  <si>
    <t>Inženýrská činnost</t>
  </si>
  <si>
    <t>045203000</t>
  </si>
  <si>
    <t>Kompletační činnost</t>
  </si>
  <si>
    <t>780252781</t>
  </si>
  <si>
    <t>https://podminky.urs.cz/item/CS_URS_2023_01/045203000</t>
  </si>
  <si>
    <t>045303000</t>
  </si>
  <si>
    <t>Koordinační činnost</t>
  </si>
  <si>
    <t>1044552872</t>
  </si>
  <si>
    <t>https://podminky.urs.cz/item/CS_URS_2023_01/045303000</t>
  </si>
  <si>
    <t>049103000</t>
  </si>
  <si>
    <t>Náklady vzniklé v souvislosti s realizací stavby</t>
  </si>
  <si>
    <t>639644335</t>
  </si>
  <si>
    <t>https://podminky.urs.cz/item/CS_URS_2023_01/049103000</t>
  </si>
  <si>
    <t>Poznámka k položce:
Ochrana obložení, rolet a podlahy v 2.NP, protiprašné oddělení stavby od ostatního prostoru.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</si>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</sst>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41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13463411" TargetMode="External" /><Relationship Id="rId2" Type="http://schemas.openxmlformats.org/officeDocument/2006/relationships/hyperlink" Target="https://podminky.urs.cz/item/CS_URS_2023_01/733120815" TargetMode="External" /><Relationship Id="rId3" Type="http://schemas.openxmlformats.org/officeDocument/2006/relationships/hyperlink" Target="https://podminky.urs.cz/item/CS_URS_2023_01/733120819" TargetMode="External" /><Relationship Id="rId4" Type="http://schemas.openxmlformats.org/officeDocument/2006/relationships/hyperlink" Target="https://podminky.urs.cz/item/CS_URS_2023_01/733223102" TargetMode="External" /><Relationship Id="rId5" Type="http://schemas.openxmlformats.org/officeDocument/2006/relationships/hyperlink" Target="https://podminky.urs.cz/item/CS_URS_2023_01/733223104" TargetMode="External" /><Relationship Id="rId6" Type="http://schemas.openxmlformats.org/officeDocument/2006/relationships/hyperlink" Target="https://podminky.urs.cz/item/CS_URS_2023_01/733223105" TargetMode="External" /><Relationship Id="rId7" Type="http://schemas.openxmlformats.org/officeDocument/2006/relationships/hyperlink" Target="https://podminky.urs.cz/item/CS_URS_2023_01/733223106" TargetMode="External" /><Relationship Id="rId8" Type="http://schemas.openxmlformats.org/officeDocument/2006/relationships/hyperlink" Target="https://podminky.urs.cz/item/CS_URS_2023_01/733291101" TargetMode="External" /><Relationship Id="rId9" Type="http://schemas.openxmlformats.org/officeDocument/2006/relationships/hyperlink" Target="https://podminky.urs.cz/item/CS_URS_2023_01/734221532" TargetMode="External" /><Relationship Id="rId10" Type="http://schemas.openxmlformats.org/officeDocument/2006/relationships/hyperlink" Target="https://podminky.urs.cz/item/CS_URS_2023_01/734221682" TargetMode="External" /><Relationship Id="rId11" Type="http://schemas.openxmlformats.org/officeDocument/2006/relationships/hyperlink" Target="https://podminky.urs.cz/item/CS_URS_2023_01/734261233" TargetMode="External" /><Relationship Id="rId12" Type="http://schemas.openxmlformats.org/officeDocument/2006/relationships/hyperlink" Target="https://podminky.urs.cz/item/CS_URS_2023_01/734292715" TargetMode="External" /><Relationship Id="rId13" Type="http://schemas.openxmlformats.org/officeDocument/2006/relationships/hyperlink" Target="https://podminky.urs.cz/item/CS_URS_2023_01/734292716" TargetMode="External" /><Relationship Id="rId14" Type="http://schemas.openxmlformats.org/officeDocument/2006/relationships/hyperlink" Target="https://podminky.urs.cz/item/CS_URS_2023_01/735151373" TargetMode="External" /><Relationship Id="rId15" Type="http://schemas.openxmlformats.org/officeDocument/2006/relationships/hyperlink" Target="https://podminky.urs.cz/item/CS_URS_2023_01/735151376" TargetMode="External" /><Relationship Id="rId16" Type="http://schemas.openxmlformats.org/officeDocument/2006/relationships/hyperlink" Target="https://podminky.urs.cz/item/CS_URS_2023_01/735151381" TargetMode="External" /><Relationship Id="rId17" Type="http://schemas.openxmlformats.org/officeDocument/2006/relationships/hyperlink" Target="https://podminky.urs.cz/item/CS_URS_2023_01/735151821" TargetMode="External" /><Relationship Id="rId18" Type="http://schemas.openxmlformats.org/officeDocument/2006/relationships/hyperlink" Target="https://podminky.urs.cz/item/CS_URS_2023_01/092203000" TargetMode="External" /><Relationship Id="rId19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3254000" TargetMode="External" /><Relationship Id="rId2" Type="http://schemas.openxmlformats.org/officeDocument/2006/relationships/hyperlink" Target="https://podminky.urs.cz/item/CS_URS_2023_01/030001000" TargetMode="External" /><Relationship Id="rId3" Type="http://schemas.openxmlformats.org/officeDocument/2006/relationships/hyperlink" Target="https://podminky.urs.cz/item/CS_URS_2023_01/045203000" TargetMode="External" /><Relationship Id="rId4" Type="http://schemas.openxmlformats.org/officeDocument/2006/relationships/hyperlink" Target="https://podminky.urs.cz/item/CS_URS_2023_01/045303000" TargetMode="External" /><Relationship Id="rId5" Type="http://schemas.openxmlformats.org/officeDocument/2006/relationships/hyperlink" Target="https://podminky.urs.cz/item/CS_URS_2023_01/049103000" TargetMode="External" /><Relationship Id="rId6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9711111" TargetMode="External" /><Relationship Id="rId2" Type="http://schemas.openxmlformats.org/officeDocument/2006/relationships/hyperlink" Target="https://podminky.urs.cz/item/CS_URS_2023_01/162751117" TargetMode="External" /><Relationship Id="rId3" Type="http://schemas.openxmlformats.org/officeDocument/2006/relationships/hyperlink" Target="https://podminky.urs.cz/item/CS_URS_2023_01/162751119" TargetMode="External" /><Relationship Id="rId4" Type="http://schemas.openxmlformats.org/officeDocument/2006/relationships/hyperlink" Target="https://podminky.urs.cz/item/CS_URS_2023_01/171201221" TargetMode="External" /><Relationship Id="rId5" Type="http://schemas.openxmlformats.org/officeDocument/2006/relationships/hyperlink" Target="https://podminky.urs.cz/item/CS_URS_2023_01/273321411" TargetMode="External" /><Relationship Id="rId6" Type="http://schemas.openxmlformats.org/officeDocument/2006/relationships/hyperlink" Target="https://podminky.urs.cz/item/CS_URS_2023_01/273362021" TargetMode="External" /><Relationship Id="rId7" Type="http://schemas.openxmlformats.org/officeDocument/2006/relationships/hyperlink" Target="https://podminky.urs.cz/item/CS_URS_2023_01/310278842" TargetMode="External" /><Relationship Id="rId8" Type="http://schemas.openxmlformats.org/officeDocument/2006/relationships/hyperlink" Target="https://podminky.urs.cz/item/CS_URS_2023_01/310279842" TargetMode="External" /><Relationship Id="rId9" Type="http://schemas.openxmlformats.org/officeDocument/2006/relationships/hyperlink" Target="https://podminky.urs.cz/item/CS_URS_2023_01/317142442" TargetMode="External" /><Relationship Id="rId10" Type="http://schemas.openxmlformats.org/officeDocument/2006/relationships/hyperlink" Target="https://podminky.urs.cz/item/CS_URS_2023_01/317234410" TargetMode="External" /><Relationship Id="rId11" Type="http://schemas.openxmlformats.org/officeDocument/2006/relationships/hyperlink" Target="https://podminky.urs.cz/item/CS_URS_2023_01/317944323" TargetMode="External" /><Relationship Id="rId12" Type="http://schemas.openxmlformats.org/officeDocument/2006/relationships/hyperlink" Target="https://podminky.urs.cz/item/CS_URS_2023_01/346244381" TargetMode="External" /><Relationship Id="rId13" Type="http://schemas.openxmlformats.org/officeDocument/2006/relationships/hyperlink" Target="https://podminky.urs.cz/item/CS_URS_2023_01/346272216" TargetMode="External" /><Relationship Id="rId14" Type="http://schemas.openxmlformats.org/officeDocument/2006/relationships/hyperlink" Target="https://podminky.urs.cz/item/CS_URS_2023_01/346272256" TargetMode="External" /><Relationship Id="rId15" Type="http://schemas.openxmlformats.org/officeDocument/2006/relationships/hyperlink" Target="https://podminky.urs.cz/item/CS_URS_2023_01/411388631" TargetMode="External" /><Relationship Id="rId16" Type="http://schemas.openxmlformats.org/officeDocument/2006/relationships/hyperlink" Target="https://podminky.urs.cz/item/CS_URS_2023_01/611321141" TargetMode="External" /><Relationship Id="rId17" Type="http://schemas.openxmlformats.org/officeDocument/2006/relationships/hyperlink" Target="https://podminky.urs.cz/item/CS_URS_2023_01/611325417" TargetMode="External" /><Relationship Id="rId18" Type="http://schemas.openxmlformats.org/officeDocument/2006/relationships/hyperlink" Target="https://podminky.urs.cz/item/CS_URS_2023_01/612321121" TargetMode="External" /><Relationship Id="rId19" Type="http://schemas.openxmlformats.org/officeDocument/2006/relationships/hyperlink" Target="https://podminky.urs.cz/item/CS_URS_2023_01/612321141" TargetMode="External" /><Relationship Id="rId20" Type="http://schemas.openxmlformats.org/officeDocument/2006/relationships/hyperlink" Target="https://podminky.urs.cz/item/CS_URS_2023_01/612325301" TargetMode="External" /><Relationship Id="rId21" Type="http://schemas.openxmlformats.org/officeDocument/2006/relationships/hyperlink" Target="https://podminky.urs.cz/item/CS_URS_2023_01/612325302" TargetMode="External" /><Relationship Id="rId22" Type="http://schemas.openxmlformats.org/officeDocument/2006/relationships/hyperlink" Target="https://podminky.urs.cz/item/CS_URS_2023_01/612325417" TargetMode="External" /><Relationship Id="rId23" Type="http://schemas.openxmlformats.org/officeDocument/2006/relationships/hyperlink" Target="https://podminky.urs.cz/item/CS_URS_2023_01/622525105" TargetMode="External" /><Relationship Id="rId24" Type="http://schemas.openxmlformats.org/officeDocument/2006/relationships/hyperlink" Target="https://podminky.urs.cz/item/CS_URS_2023_01/631311115" TargetMode="External" /><Relationship Id="rId25" Type="http://schemas.openxmlformats.org/officeDocument/2006/relationships/hyperlink" Target="https://podminky.urs.cz/item/CS_URS_2023_01/631319011" TargetMode="External" /><Relationship Id="rId26" Type="http://schemas.openxmlformats.org/officeDocument/2006/relationships/hyperlink" Target="https://podminky.urs.cz/item/CS_URS_2023_01/631319195" TargetMode="External" /><Relationship Id="rId27" Type="http://schemas.openxmlformats.org/officeDocument/2006/relationships/hyperlink" Target="https://podminky.urs.cz/item/CS_URS_2023_01/632450131" TargetMode="External" /><Relationship Id="rId28" Type="http://schemas.openxmlformats.org/officeDocument/2006/relationships/hyperlink" Target="https://podminky.urs.cz/item/CS_URS_2023_01/890351811" TargetMode="External" /><Relationship Id="rId29" Type="http://schemas.openxmlformats.org/officeDocument/2006/relationships/hyperlink" Target="https://podminky.urs.cz/item/CS_URS_2023_01/899101211" TargetMode="External" /><Relationship Id="rId30" Type="http://schemas.openxmlformats.org/officeDocument/2006/relationships/hyperlink" Target="https://podminky.urs.cz/item/CS_URS_2023_01/949101111" TargetMode="External" /><Relationship Id="rId31" Type="http://schemas.openxmlformats.org/officeDocument/2006/relationships/hyperlink" Target="https://podminky.urs.cz/item/CS_URS_2023_01/952901111" TargetMode="External" /><Relationship Id="rId32" Type="http://schemas.openxmlformats.org/officeDocument/2006/relationships/hyperlink" Target="https://podminky.urs.cz/item/CS_URS_2023_01/961055111" TargetMode="External" /><Relationship Id="rId33" Type="http://schemas.openxmlformats.org/officeDocument/2006/relationships/hyperlink" Target="https://podminky.urs.cz/item/CS_URS_2023_01/962031132" TargetMode="External" /><Relationship Id="rId34" Type="http://schemas.openxmlformats.org/officeDocument/2006/relationships/hyperlink" Target="https://podminky.urs.cz/item/CS_URS_2023_01/962031133" TargetMode="External" /><Relationship Id="rId35" Type="http://schemas.openxmlformats.org/officeDocument/2006/relationships/hyperlink" Target="https://podminky.urs.cz/item/CS_URS_2023_01/962032231" TargetMode="External" /><Relationship Id="rId36" Type="http://schemas.openxmlformats.org/officeDocument/2006/relationships/hyperlink" Target="https://podminky.urs.cz/item/CS_URS_2023_01/963015121" TargetMode="External" /><Relationship Id="rId37" Type="http://schemas.openxmlformats.org/officeDocument/2006/relationships/hyperlink" Target="https://podminky.urs.cz/item/CS_URS_2023_01/965042131" TargetMode="External" /><Relationship Id="rId38" Type="http://schemas.openxmlformats.org/officeDocument/2006/relationships/hyperlink" Target="https://podminky.urs.cz/item/CS_URS_2023_01/965042141" TargetMode="External" /><Relationship Id="rId39" Type="http://schemas.openxmlformats.org/officeDocument/2006/relationships/hyperlink" Target="https://podminky.urs.cz/item/CS_URS_2023_01/965042221" TargetMode="External" /><Relationship Id="rId40" Type="http://schemas.openxmlformats.org/officeDocument/2006/relationships/hyperlink" Target="https://podminky.urs.cz/item/CS_URS_2023_01/965042231" TargetMode="External" /><Relationship Id="rId41" Type="http://schemas.openxmlformats.org/officeDocument/2006/relationships/hyperlink" Target="https://podminky.urs.cz/item/CS_URS_2023_01/965045111" TargetMode="External" /><Relationship Id="rId42" Type="http://schemas.openxmlformats.org/officeDocument/2006/relationships/hyperlink" Target="https://podminky.urs.cz/item/CS_URS_2023_01/965045112" TargetMode="External" /><Relationship Id="rId43" Type="http://schemas.openxmlformats.org/officeDocument/2006/relationships/hyperlink" Target="https://podminky.urs.cz/item/CS_URS_2023_01/965045113" TargetMode="External" /><Relationship Id="rId44" Type="http://schemas.openxmlformats.org/officeDocument/2006/relationships/hyperlink" Target="https://podminky.urs.cz/item/CS_URS_2023_01/965046111" TargetMode="External" /><Relationship Id="rId45" Type="http://schemas.openxmlformats.org/officeDocument/2006/relationships/hyperlink" Target="https://podminky.urs.cz/item/CS_URS_2023_01/965082941" TargetMode="External" /><Relationship Id="rId46" Type="http://schemas.openxmlformats.org/officeDocument/2006/relationships/hyperlink" Target="https://podminky.urs.cz/item/CS_URS_2023_01/967031132" TargetMode="External" /><Relationship Id="rId47" Type="http://schemas.openxmlformats.org/officeDocument/2006/relationships/hyperlink" Target="https://podminky.urs.cz/item/CS_URS_2023_01/967031732" TargetMode="External" /><Relationship Id="rId48" Type="http://schemas.openxmlformats.org/officeDocument/2006/relationships/hyperlink" Target="https://podminky.urs.cz/item/CS_URS_2023_01/967031733" TargetMode="External" /><Relationship Id="rId49" Type="http://schemas.openxmlformats.org/officeDocument/2006/relationships/hyperlink" Target="https://podminky.urs.cz/item/CS_URS_2023_01/967031734" TargetMode="External" /><Relationship Id="rId50" Type="http://schemas.openxmlformats.org/officeDocument/2006/relationships/hyperlink" Target="https://podminky.urs.cz/item/CS_URS_2023_01/968072455" TargetMode="External" /><Relationship Id="rId51" Type="http://schemas.openxmlformats.org/officeDocument/2006/relationships/hyperlink" Target="https://podminky.urs.cz/item/CS_URS_2023_01/968072456" TargetMode="External" /><Relationship Id="rId52" Type="http://schemas.openxmlformats.org/officeDocument/2006/relationships/hyperlink" Target="https://podminky.urs.cz/item/CS_URS_2023_01/968082015" TargetMode="External" /><Relationship Id="rId53" Type="http://schemas.openxmlformats.org/officeDocument/2006/relationships/hyperlink" Target="https://podminky.urs.cz/item/CS_URS_2023_01/968082022" TargetMode="External" /><Relationship Id="rId54" Type="http://schemas.openxmlformats.org/officeDocument/2006/relationships/hyperlink" Target="https://podminky.urs.cz/item/CS_URS_2023_01/971033541" TargetMode="External" /><Relationship Id="rId55" Type="http://schemas.openxmlformats.org/officeDocument/2006/relationships/hyperlink" Target="https://podminky.urs.cz/item/CS_URS_2023_01/971033561" TargetMode="External" /><Relationship Id="rId56" Type="http://schemas.openxmlformats.org/officeDocument/2006/relationships/hyperlink" Target="https://podminky.urs.cz/item/CS_URS_2023_01/971033641" TargetMode="External" /><Relationship Id="rId57" Type="http://schemas.openxmlformats.org/officeDocument/2006/relationships/hyperlink" Target="https://podminky.urs.cz/item/CS_URS_2023_01/971033651" TargetMode="External" /><Relationship Id="rId58" Type="http://schemas.openxmlformats.org/officeDocument/2006/relationships/hyperlink" Target="https://podminky.urs.cz/item/CS_URS_2023_01/971052651" TargetMode="External" /><Relationship Id="rId59" Type="http://schemas.openxmlformats.org/officeDocument/2006/relationships/hyperlink" Target="https://podminky.urs.cz/item/CS_URS_2023_01/972044451" TargetMode="External" /><Relationship Id="rId60" Type="http://schemas.openxmlformats.org/officeDocument/2006/relationships/hyperlink" Target="https://podminky.urs.cz/item/CS_URS_2023_01/974031664" TargetMode="External" /><Relationship Id="rId61" Type="http://schemas.openxmlformats.org/officeDocument/2006/relationships/hyperlink" Target="https://podminky.urs.cz/item/CS_URS_2023_01/974031666" TargetMode="External" /><Relationship Id="rId62" Type="http://schemas.openxmlformats.org/officeDocument/2006/relationships/hyperlink" Target="https://podminky.urs.cz/item/CS_URS_2023_01/977151127" TargetMode="External" /><Relationship Id="rId63" Type="http://schemas.openxmlformats.org/officeDocument/2006/relationships/hyperlink" Target="https://podminky.urs.cz/item/CS_URS_2023_01/977211112" TargetMode="External" /><Relationship Id="rId64" Type="http://schemas.openxmlformats.org/officeDocument/2006/relationships/hyperlink" Target="https://podminky.urs.cz/item/CS_URS_2023_01/977211121" TargetMode="External" /><Relationship Id="rId65" Type="http://schemas.openxmlformats.org/officeDocument/2006/relationships/hyperlink" Target="https://podminky.urs.cz/item/CS_URS_2023_01/977211123" TargetMode="External" /><Relationship Id="rId66" Type="http://schemas.openxmlformats.org/officeDocument/2006/relationships/hyperlink" Target="https://podminky.urs.cz/item/CS_URS_2023_01/977311111" TargetMode="External" /><Relationship Id="rId67" Type="http://schemas.openxmlformats.org/officeDocument/2006/relationships/hyperlink" Target="https://podminky.urs.cz/item/CS_URS_2023_01/977312113" TargetMode="External" /><Relationship Id="rId68" Type="http://schemas.openxmlformats.org/officeDocument/2006/relationships/hyperlink" Target="https://podminky.urs.cz/item/CS_URS_2023_01/978011141" TargetMode="External" /><Relationship Id="rId69" Type="http://schemas.openxmlformats.org/officeDocument/2006/relationships/hyperlink" Target="https://podminky.urs.cz/item/CS_URS_2023_01/978011191" TargetMode="External" /><Relationship Id="rId70" Type="http://schemas.openxmlformats.org/officeDocument/2006/relationships/hyperlink" Target="https://podminky.urs.cz/item/CS_URS_2023_01/978013141" TargetMode="External" /><Relationship Id="rId71" Type="http://schemas.openxmlformats.org/officeDocument/2006/relationships/hyperlink" Target="https://podminky.urs.cz/item/CS_URS_2023_01/978013191" TargetMode="External" /><Relationship Id="rId72" Type="http://schemas.openxmlformats.org/officeDocument/2006/relationships/hyperlink" Target="https://podminky.urs.cz/item/CS_URS_2023_01/978059541" TargetMode="External" /><Relationship Id="rId73" Type="http://schemas.openxmlformats.org/officeDocument/2006/relationships/hyperlink" Target="https://podminky.urs.cz/item/CS_URS_2023_01/985331211" TargetMode="External" /><Relationship Id="rId74" Type="http://schemas.openxmlformats.org/officeDocument/2006/relationships/hyperlink" Target="https://podminky.urs.cz/item/CS_URS_2023_01/997013212" TargetMode="External" /><Relationship Id="rId75" Type="http://schemas.openxmlformats.org/officeDocument/2006/relationships/hyperlink" Target="https://podminky.urs.cz/item/CS_URS_2023_01/997013501" TargetMode="External" /><Relationship Id="rId76" Type="http://schemas.openxmlformats.org/officeDocument/2006/relationships/hyperlink" Target="https://podminky.urs.cz/item/CS_URS_2023_01/997013509" TargetMode="External" /><Relationship Id="rId77" Type="http://schemas.openxmlformats.org/officeDocument/2006/relationships/hyperlink" Target="https://podminky.urs.cz/item/CS_URS_2023_01/997013601" TargetMode="External" /><Relationship Id="rId78" Type="http://schemas.openxmlformats.org/officeDocument/2006/relationships/hyperlink" Target="https://podminky.urs.cz/item/CS_URS_2023_01/997013602" TargetMode="External" /><Relationship Id="rId79" Type="http://schemas.openxmlformats.org/officeDocument/2006/relationships/hyperlink" Target="https://podminky.urs.cz/item/CS_URS_2023_01/997013603" TargetMode="External" /><Relationship Id="rId80" Type="http://schemas.openxmlformats.org/officeDocument/2006/relationships/hyperlink" Target="https://podminky.urs.cz/item/CS_URS_2023_01/997013607" TargetMode="External" /><Relationship Id="rId81" Type="http://schemas.openxmlformats.org/officeDocument/2006/relationships/hyperlink" Target="https://podminky.urs.cz/item/CS_URS_2023_01/997013631" TargetMode="External" /><Relationship Id="rId82" Type="http://schemas.openxmlformats.org/officeDocument/2006/relationships/hyperlink" Target="https://podminky.urs.cz/item/CS_URS_2023_01/997013645" TargetMode="External" /><Relationship Id="rId83" Type="http://schemas.openxmlformats.org/officeDocument/2006/relationships/hyperlink" Target="https://podminky.urs.cz/item/CS_URS_2023_01/997013804" TargetMode="External" /><Relationship Id="rId84" Type="http://schemas.openxmlformats.org/officeDocument/2006/relationships/hyperlink" Target="https://podminky.urs.cz/item/CS_URS_2023_01/997013814" TargetMode="External" /><Relationship Id="rId85" Type="http://schemas.openxmlformats.org/officeDocument/2006/relationships/hyperlink" Target="https://podminky.urs.cz/item/CS_URS_2023_01/998011002" TargetMode="External" /><Relationship Id="rId86" Type="http://schemas.openxmlformats.org/officeDocument/2006/relationships/hyperlink" Target="https://podminky.urs.cz/item/CS_URS_2023_01/711111001" TargetMode="External" /><Relationship Id="rId87" Type="http://schemas.openxmlformats.org/officeDocument/2006/relationships/hyperlink" Target="https://podminky.urs.cz/item/CS_URS_2023_01/711131811" TargetMode="External" /><Relationship Id="rId88" Type="http://schemas.openxmlformats.org/officeDocument/2006/relationships/hyperlink" Target="https://podminky.urs.cz/item/CS_URS_2023_01/711141559" TargetMode="External" /><Relationship Id="rId89" Type="http://schemas.openxmlformats.org/officeDocument/2006/relationships/hyperlink" Target="https://podminky.urs.cz/item/CS_URS_2023_01/998711202" TargetMode="External" /><Relationship Id="rId90" Type="http://schemas.openxmlformats.org/officeDocument/2006/relationships/hyperlink" Target="https://podminky.urs.cz/item/CS_URS_2023_01/712311101" TargetMode="External" /><Relationship Id="rId91" Type="http://schemas.openxmlformats.org/officeDocument/2006/relationships/hyperlink" Target="https://podminky.urs.cz/item/CS_URS_2023_01/712340832" TargetMode="External" /><Relationship Id="rId92" Type="http://schemas.openxmlformats.org/officeDocument/2006/relationships/hyperlink" Target="https://podminky.urs.cz/item/CS_URS_2023_01/712341559" TargetMode="External" /><Relationship Id="rId93" Type="http://schemas.openxmlformats.org/officeDocument/2006/relationships/hyperlink" Target="https://podminky.urs.cz/item/CS_URS_2023_01/712341720" TargetMode="External" /><Relationship Id="rId94" Type="http://schemas.openxmlformats.org/officeDocument/2006/relationships/hyperlink" Target="https://podminky.urs.cz/item/CS_URS_2023_01/712363803" TargetMode="External" /><Relationship Id="rId95" Type="http://schemas.openxmlformats.org/officeDocument/2006/relationships/hyperlink" Target="https://podminky.urs.cz/item/CS_URS_2023_01/998712202" TargetMode="External" /><Relationship Id="rId96" Type="http://schemas.openxmlformats.org/officeDocument/2006/relationships/hyperlink" Target="https://podminky.urs.cz/item/CS_URS_2023_01/713140863" TargetMode="External" /><Relationship Id="rId97" Type="http://schemas.openxmlformats.org/officeDocument/2006/relationships/hyperlink" Target="https://podminky.urs.cz/item/CS_URS_2023_01/713141131" TargetMode="External" /><Relationship Id="rId98" Type="http://schemas.openxmlformats.org/officeDocument/2006/relationships/hyperlink" Target="https://podminky.urs.cz/item/CS_URS_2023_01/998713202" TargetMode="External" /><Relationship Id="rId99" Type="http://schemas.openxmlformats.org/officeDocument/2006/relationships/hyperlink" Target="https://podminky.urs.cz/item/CS_URS_2023_01/998725202" TargetMode="External" /><Relationship Id="rId100" Type="http://schemas.openxmlformats.org/officeDocument/2006/relationships/hyperlink" Target="https://podminky.urs.cz/item/CS_URS_2023_01/751398856" TargetMode="External" /><Relationship Id="rId101" Type="http://schemas.openxmlformats.org/officeDocument/2006/relationships/hyperlink" Target="https://podminky.urs.cz/item/CS_URS_2023_01/998751201" TargetMode="External" /><Relationship Id="rId102" Type="http://schemas.openxmlformats.org/officeDocument/2006/relationships/hyperlink" Target="https://podminky.urs.cz/item/CS_URS_2023_01/763111411" TargetMode="External" /><Relationship Id="rId103" Type="http://schemas.openxmlformats.org/officeDocument/2006/relationships/hyperlink" Target="https://podminky.urs.cz/item/CS_URS_2023_01/763111417" TargetMode="External" /><Relationship Id="rId104" Type="http://schemas.openxmlformats.org/officeDocument/2006/relationships/hyperlink" Target="https://podminky.urs.cz/item/CS_URS_2023_01/763111437" TargetMode="External" /><Relationship Id="rId105" Type="http://schemas.openxmlformats.org/officeDocument/2006/relationships/hyperlink" Target="https://podminky.urs.cz/item/CS_URS_2023_01/763111717" TargetMode="External" /><Relationship Id="rId106" Type="http://schemas.openxmlformats.org/officeDocument/2006/relationships/hyperlink" Target="https://podminky.urs.cz/item/CS_URS_2023_01/763111772" TargetMode="External" /><Relationship Id="rId107" Type="http://schemas.openxmlformats.org/officeDocument/2006/relationships/hyperlink" Target="https://podminky.urs.cz/item/CS_URS_2023_01/763112315" TargetMode="External" /><Relationship Id="rId108" Type="http://schemas.openxmlformats.org/officeDocument/2006/relationships/hyperlink" Target="https://podminky.urs.cz/item/CS_URS_2023_01/763113314" TargetMode="External" /><Relationship Id="rId109" Type="http://schemas.openxmlformats.org/officeDocument/2006/relationships/hyperlink" Target="https://podminky.urs.cz/item/CS_URS_2023_01/763121590" TargetMode="External" /><Relationship Id="rId110" Type="http://schemas.openxmlformats.org/officeDocument/2006/relationships/hyperlink" Target="https://podminky.urs.cz/item/CS_URS_2023_01/763121623" TargetMode="External" /><Relationship Id="rId111" Type="http://schemas.openxmlformats.org/officeDocument/2006/relationships/hyperlink" Target="https://podminky.urs.cz/item/CS_URS_2023_01/763121714" TargetMode="External" /><Relationship Id="rId112" Type="http://schemas.openxmlformats.org/officeDocument/2006/relationships/hyperlink" Target="https://podminky.urs.cz/item/CS_URS_2023_01/763121762" TargetMode="External" /><Relationship Id="rId113" Type="http://schemas.openxmlformats.org/officeDocument/2006/relationships/hyperlink" Target="https://podminky.urs.cz/item/CS_URS_2023_01/763122423" TargetMode="External" /><Relationship Id="rId114" Type="http://schemas.openxmlformats.org/officeDocument/2006/relationships/hyperlink" Target="https://podminky.urs.cz/item/CS_URS_2023_01/763431011" TargetMode="External" /><Relationship Id="rId115" Type="http://schemas.openxmlformats.org/officeDocument/2006/relationships/hyperlink" Target="https://podminky.urs.cz/item/CS_URS_2023_01/763431702" TargetMode="External" /><Relationship Id="rId116" Type="http://schemas.openxmlformats.org/officeDocument/2006/relationships/hyperlink" Target="https://podminky.urs.cz/item/CS_URS_2023_01/998763402" TargetMode="External" /><Relationship Id="rId117" Type="http://schemas.openxmlformats.org/officeDocument/2006/relationships/hyperlink" Target="https://podminky.urs.cz/item/CS_URS_2023_01/998764202" TargetMode="External" /><Relationship Id="rId118" Type="http://schemas.openxmlformats.org/officeDocument/2006/relationships/hyperlink" Target="https://podminky.urs.cz/item/CS_URS_2023_01/766421811" TargetMode="External" /><Relationship Id="rId119" Type="http://schemas.openxmlformats.org/officeDocument/2006/relationships/hyperlink" Target="https://podminky.urs.cz/item/CS_URS_2023_01/766421822" TargetMode="External" /><Relationship Id="rId120" Type="http://schemas.openxmlformats.org/officeDocument/2006/relationships/hyperlink" Target="https://podminky.urs.cz/item/CS_URS_2023_01/766691921" TargetMode="External" /><Relationship Id="rId121" Type="http://schemas.openxmlformats.org/officeDocument/2006/relationships/hyperlink" Target="https://podminky.urs.cz/item/CS_URS_2023_01/998766202" TargetMode="External" /><Relationship Id="rId122" Type="http://schemas.openxmlformats.org/officeDocument/2006/relationships/hyperlink" Target="https://podminky.urs.cz/item/CS_URS_2023_01/767661811" TargetMode="External" /><Relationship Id="rId123" Type="http://schemas.openxmlformats.org/officeDocument/2006/relationships/hyperlink" Target="https://podminky.urs.cz/item/CS_URS_2023_01/767996701" TargetMode="External" /><Relationship Id="rId124" Type="http://schemas.openxmlformats.org/officeDocument/2006/relationships/hyperlink" Target="https://podminky.urs.cz/item/CS_URS_2023_01/998767202" TargetMode="External" /><Relationship Id="rId125" Type="http://schemas.openxmlformats.org/officeDocument/2006/relationships/hyperlink" Target="https://podminky.urs.cz/item/CS_URS_2023_01/771111011" TargetMode="External" /><Relationship Id="rId126" Type="http://schemas.openxmlformats.org/officeDocument/2006/relationships/hyperlink" Target="https://podminky.urs.cz/item/CS_URS_2023_01/771121011" TargetMode="External" /><Relationship Id="rId127" Type="http://schemas.openxmlformats.org/officeDocument/2006/relationships/hyperlink" Target="https://podminky.urs.cz/item/CS_URS_2023_01/771151022" TargetMode="External" /><Relationship Id="rId128" Type="http://schemas.openxmlformats.org/officeDocument/2006/relationships/hyperlink" Target="https://podminky.urs.cz/item/CS_URS_2023_01/771473810" TargetMode="External" /><Relationship Id="rId129" Type="http://schemas.openxmlformats.org/officeDocument/2006/relationships/hyperlink" Target="https://podminky.urs.cz/item/CS_URS_2023_01/771474142" TargetMode="External" /><Relationship Id="rId130" Type="http://schemas.openxmlformats.org/officeDocument/2006/relationships/hyperlink" Target="https://podminky.urs.cz/item/CS_URS_2023_01/771573810" TargetMode="External" /><Relationship Id="rId131" Type="http://schemas.openxmlformats.org/officeDocument/2006/relationships/hyperlink" Target="https://podminky.urs.cz/item/CS_URS_2023_01/771574262" TargetMode="External" /><Relationship Id="rId132" Type="http://schemas.openxmlformats.org/officeDocument/2006/relationships/hyperlink" Target="https://podminky.urs.cz/item/CS_URS_2023_01/771591112" TargetMode="External" /><Relationship Id="rId133" Type="http://schemas.openxmlformats.org/officeDocument/2006/relationships/hyperlink" Target="https://podminky.urs.cz/item/CS_URS_2023_01/998771202" TargetMode="External" /><Relationship Id="rId134" Type="http://schemas.openxmlformats.org/officeDocument/2006/relationships/hyperlink" Target="https://podminky.urs.cz/item/CS_URS_2023_01/776111115" TargetMode="External" /><Relationship Id="rId135" Type="http://schemas.openxmlformats.org/officeDocument/2006/relationships/hyperlink" Target="https://podminky.urs.cz/item/CS_URS_2023_01/776111311" TargetMode="External" /><Relationship Id="rId136" Type="http://schemas.openxmlformats.org/officeDocument/2006/relationships/hyperlink" Target="https://podminky.urs.cz/item/CS_URS_2023_01/776121321" TargetMode="External" /><Relationship Id="rId137" Type="http://schemas.openxmlformats.org/officeDocument/2006/relationships/hyperlink" Target="https://podminky.urs.cz/item/CS_URS_2023_01/776141122" TargetMode="External" /><Relationship Id="rId138" Type="http://schemas.openxmlformats.org/officeDocument/2006/relationships/hyperlink" Target="https://podminky.urs.cz/item/CS_URS_2023_01/776201812" TargetMode="External" /><Relationship Id="rId139" Type="http://schemas.openxmlformats.org/officeDocument/2006/relationships/hyperlink" Target="https://podminky.urs.cz/item/CS_URS_2023_01/776231111" TargetMode="External" /><Relationship Id="rId140" Type="http://schemas.openxmlformats.org/officeDocument/2006/relationships/hyperlink" Target="https://podminky.urs.cz/item/CS_URS_2023_01/776410811" TargetMode="External" /><Relationship Id="rId141" Type="http://schemas.openxmlformats.org/officeDocument/2006/relationships/hyperlink" Target="https://podminky.urs.cz/item/CS_URS_2023_01/776411212" TargetMode="External" /><Relationship Id="rId142" Type="http://schemas.openxmlformats.org/officeDocument/2006/relationships/hyperlink" Target="https://podminky.urs.cz/item/CS_URS_2023_01/776411213" TargetMode="External" /><Relationship Id="rId143" Type="http://schemas.openxmlformats.org/officeDocument/2006/relationships/hyperlink" Target="https://podminky.urs.cz/item/CS_URS_2023_01/776411214" TargetMode="External" /><Relationship Id="rId144" Type="http://schemas.openxmlformats.org/officeDocument/2006/relationships/hyperlink" Target="https://podminky.urs.cz/item/CS_URS_2023_01/998776202" TargetMode="External" /><Relationship Id="rId145" Type="http://schemas.openxmlformats.org/officeDocument/2006/relationships/hyperlink" Target="https://podminky.urs.cz/item/CS_URS_2023_01/781121011" TargetMode="External" /><Relationship Id="rId146" Type="http://schemas.openxmlformats.org/officeDocument/2006/relationships/hyperlink" Target="https://podminky.urs.cz/item/CS_URS_2023_01/781131112" TargetMode="External" /><Relationship Id="rId147" Type="http://schemas.openxmlformats.org/officeDocument/2006/relationships/hyperlink" Target="https://podminky.urs.cz/item/CS_URS_2023_01/781474154" TargetMode="External" /><Relationship Id="rId148" Type="http://schemas.openxmlformats.org/officeDocument/2006/relationships/hyperlink" Target="https://podminky.urs.cz/item/CS_URS_2023_01/998781202" TargetMode="External" /><Relationship Id="rId149" Type="http://schemas.openxmlformats.org/officeDocument/2006/relationships/hyperlink" Target="https://podminky.urs.cz/item/CS_URS_2023_01/783301303" TargetMode="External" /><Relationship Id="rId150" Type="http://schemas.openxmlformats.org/officeDocument/2006/relationships/hyperlink" Target="https://podminky.urs.cz/item/CS_URS_2023_01/783301313" TargetMode="External" /><Relationship Id="rId151" Type="http://schemas.openxmlformats.org/officeDocument/2006/relationships/hyperlink" Target="https://podminky.urs.cz/item/CS_URS_2023_01/783314203" TargetMode="External" /><Relationship Id="rId152" Type="http://schemas.openxmlformats.org/officeDocument/2006/relationships/hyperlink" Target="https://podminky.urs.cz/item/CS_URS_2023_01/783317101" TargetMode="External" /><Relationship Id="rId153" Type="http://schemas.openxmlformats.org/officeDocument/2006/relationships/hyperlink" Target="https://podminky.urs.cz/item/CS_URS_2023_01/783801203" TargetMode="External" /><Relationship Id="rId154" Type="http://schemas.openxmlformats.org/officeDocument/2006/relationships/hyperlink" Target="https://podminky.urs.cz/item/CS_URS_2023_01/783813101" TargetMode="External" /><Relationship Id="rId155" Type="http://schemas.openxmlformats.org/officeDocument/2006/relationships/hyperlink" Target="https://podminky.urs.cz/item/CS_URS_2023_01/783813141" TargetMode="External" /><Relationship Id="rId156" Type="http://schemas.openxmlformats.org/officeDocument/2006/relationships/hyperlink" Target="https://podminky.urs.cz/item/CS_URS_2023_01/783817201" TargetMode="External" /><Relationship Id="rId157" Type="http://schemas.openxmlformats.org/officeDocument/2006/relationships/hyperlink" Target="https://podminky.urs.cz/item/CS_URS_2023_01/783817401" TargetMode="External" /><Relationship Id="rId158" Type="http://schemas.openxmlformats.org/officeDocument/2006/relationships/hyperlink" Target="https://podminky.urs.cz/item/CS_URS_2023_01/783822213" TargetMode="External" /><Relationship Id="rId159" Type="http://schemas.openxmlformats.org/officeDocument/2006/relationships/hyperlink" Target="https://podminky.urs.cz/item/CS_URS_2023_01/783901453" TargetMode="External" /><Relationship Id="rId160" Type="http://schemas.openxmlformats.org/officeDocument/2006/relationships/hyperlink" Target="https://podminky.urs.cz/item/CS_URS_2023_01/783913151" TargetMode="External" /><Relationship Id="rId161" Type="http://schemas.openxmlformats.org/officeDocument/2006/relationships/hyperlink" Target="https://podminky.urs.cz/item/CS_URS_2023_01/783917161" TargetMode="External" /><Relationship Id="rId162" Type="http://schemas.openxmlformats.org/officeDocument/2006/relationships/hyperlink" Target="https://podminky.urs.cz/item/CS_URS_2023_01/783932163" TargetMode="External" /><Relationship Id="rId163" Type="http://schemas.openxmlformats.org/officeDocument/2006/relationships/hyperlink" Target="https://podminky.urs.cz/item/CS_URS_2023_01/783932171" TargetMode="External" /><Relationship Id="rId164" Type="http://schemas.openxmlformats.org/officeDocument/2006/relationships/hyperlink" Target="https://podminky.urs.cz/item/CS_URS_2023_01/784111001" TargetMode="External" /><Relationship Id="rId165" Type="http://schemas.openxmlformats.org/officeDocument/2006/relationships/hyperlink" Target="https://podminky.urs.cz/item/CS_URS_2023_01/784121001" TargetMode="External" /><Relationship Id="rId166" Type="http://schemas.openxmlformats.org/officeDocument/2006/relationships/hyperlink" Target="https://podminky.urs.cz/item/CS_URS_2023_01/784171101" TargetMode="External" /><Relationship Id="rId167" Type="http://schemas.openxmlformats.org/officeDocument/2006/relationships/hyperlink" Target="https://podminky.urs.cz/item/CS_URS_2023_01/784171111" TargetMode="External" /><Relationship Id="rId168" Type="http://schemas.openxmlformats.org/officeDocument/2006/relationships/hyperlink" Target="https://podminky.urs.cz/item/CS_URS_2023_01/784171121" TargetMode="External" /><Relationship Id="rId169" Type="http://schemas.openxmlformats.org/officeDocument/2006/relationships/hyperlink" Target="https://podminky.urs.cz/item/CS_URS_2023_01/784181121" TargetMode="External" /><Relationship Id="rId170" Type="http://schemas.openxmlformats.org/officeDocument/2006/relationships/hyperlink" Target="https://podminky.urs.cz/item/CS_URS_2023_01/784191003" TargetMode="External" /><Relationship Id="rId171" Type="http://schemas.openxmlformats.org/officeDocument/2006/relationships/hyperlink" Target="https://podminky.urs.cz/item/CS_URS_2023_01/784191005" TargetMode="External" /><Relationship Id="rId172" Type="http://schemas.openxmlformats.org/officeDocument/2006/relationships/hyperlink" Target="https://podminky.urs.cz/item/CS_URS_2023_01/784191007" TargetMode="External" /><Relationship Id="rId173" Type="http://schemas.openxmlformats.org/officeDocument/2006/relationships/hyperlink" Target="https://podminky.urs.cz/item/CS_URS_2023_01/784211101" TargetMode="External" /><Relationship Id="rId174" Type="http://schemas.openxmlformats.org/officeDocument/2006/relationships/hyperlink" Target="https://podminky.urs.cz/item/CS_URS_2023_01/787600831" TargetMode="External" /><Relationship Id="rId175" Type="http://schemas.openxmlformats.org/officeDocument/2006/relationships/hyperlink" Target="https://podminky.urs.cz/item/CS_URS_2023_01/787601841" TargetMode="External" /><Relationship Id="rId176" Type="http://schemas.openxmlformats.org/officeDocument/2006/relationships/hyperlink" Target="https://podminky.urs.cz/item/CS_URS_2023_01/787616372" TargetMode="External" /><Relationship Id="rId177" Type="http://schemas.openxmlformats.org/officeDocument/2006/relationships/hyperlink" Target="https://podminky.urs.cz/item/CS_URS_2023_01/998787202" TargetMode="External" /><Relationship Id="rId17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13463411" TargetMode="External" /><Relationship Id="rId2" Type="http://schemas.openxmlformats.org/officeDocument/2006/relationships/hyperlink" Target="https://podminky.urs.cz/item/CS_URS_2023_01/722130235" TargetMode="External" /><Relationship Id="rId3" Type="http://schemas.openxmlformats.org/officeDocument/2006/relationships/hyperlink" Target="https://podminky.urs.cz/item/CS_URS_2023_01/722130236" TargetMode="External" /><Relationship Id="rId4" Type="http://schemas.openxmlformats.org/officeDocument/2006/relationships/hyperlink" Target="https://podminky.urs.cz/item/CS_URS_2023_01/722130801" TargetMode="External" /><Relationship Id="rId5" Type="http://schemas.openxmlformats.org/officeDocument/2006/relationships/hyperlink" Target="https://podminky.urs.cz/item/CS_URS_2023_01/722174071" TargetMode="External" /><Relationship Id="rId6" Type="http://schemas.openxmlformats.org/officeDocument/2006/relationships/hyperlink" Target="https://podminky.urs.cz/item/CS_URS_2023_01/722174072" TargetMode="External" /><Relationship Id="rId7" Type="http://schemas.openxmlformats.org/officeDocument/2006/relationships/hyperlink" Target="https://podminky.urs.cz/item/CS_URS_2023_01/722174073" TargetMode="External" /><Relationship Id="rId8" Type="http://schemas.openxmlformats.org/officeDocument/2006/relationships/hyperlink" Target="https://podminky.urs.cz/item/CS_URS_2023_01/722174074" TargetMode="External" /><Relationship Id="rId9" Type="http://schemas.openxmlformats.org/officeDocument/2006/relationships/hyperlink" Target="https://podminky.urs.cz/item/CS_URS_2023_01/722174075" TargetMode="External" /><Relationship Id="rId10" Type="http://schemas.openxmlformats.org/officeDocument/2006/relationships/hyperlink" Target="https://podminky.urs.cz/item/CS_URS_2023_01/722175002" TargetMode="External" /><Relationship Id="rId11" Type="http://schemas.openxmlformats.org/officeDocument/2006/relationships/hyperlink" Target="https://podminky.urs.cz/item/CS_URS_2023_01/722175003" TargetMode="External" /><Relationship Id="rId12" Type="http://schemas.openxmlformats.org/officeDocument/2006/relationships/hyperlink" Target="https://podminky.urs.cz/item/CS_URS_2023_01/722175004" TargetMode="External" /><Relationship Id="rId13" Type="http://schemas.openxmlformats.org/officeDocument/2006/relationships/hyperlink" Target="https://podminky.urs.cz/item/CS_URS_2023_01/722175005" TargetMode="External" /><Relationship Id="rId14" Type="http://schemas.openxmlformats.org/officeDocument/2006/relationships/hyperlink" Target="https://podminky.urs.cz/item/CS_URS_2023_01/722175006" TargetMode="External" /><Relationship Id="rId15" Type="http://schemas.openxmlformats.org/officeDocument/2006/relationships/hyperlink" Target="https://podminky.urs.cz/item/CS_URS_2023_01/722230101" TargetMode="External" /><Relationship Id="rId16" Type="http://schemas.openxmlformats.org/officeDocument/2006/relationships/hyperlink" Target="https://podminky.urs.cz/item/CS_URS_2023_01/722230102" TargetMode="External" /><Relationship Id="rId17" Type="http://schemas.openxmlformats.org/officeDocument/2006/relationships/hyperlink" Target="https://podminky.urs.cz/item/CS_URS_2023_01/722250143" TargetMode="External" /><Relationship Id="rId18" Type="http://schemas.openxmlformats.org/officeDocument/2006/relationships/hyperlink" Target="https://podminky.urs.cz/item/CS_URS_2023_01/722263211" TargetMode="External" /><Relationship Id="rId19" Type="http://schemas.openxmlformats.org/officeDocument/2006/relationships/hyperlink" Target="https://podminky.urs.cz/item/CS_URS_2023_01/722263212" TargetMode="External" /><Relationship Id="rId2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9711111" TargetMode="External" /><Relationship Id="rId2" Type="http://schemas.openxmlformats.org/officeDocument/2006/relationships/hyperlink" Target="https://podminky.urs.cz/item/CS_URS_2023_01/162211311" TargetMode="External" /><Relationship Id="rId3" Type="http://schemas.openxmlformats.org/officeDocument/2006/relationships/hyperlink" Target="https://podminky.urs.cz/item/CS_URS_2023_01/175111101" TargetMode="External" /><Relationship Id="rId4" Type="http://schemas.openxmlformats.org/officeDocument/2006/relationships/hyperlink" Target="https://podminky.urs.cz/item/CS_URS_2023_01/359901212" TargetMode="External" /><Relationship Id="rId5" Type="http://schemas.openxmlformats.org/officeDocument/2006/relationships/hyperlink" Target="https://podminky.urs.cz/item/CS_URS_2023_01/451541111" TargetMode="External" /><Relationship Id="rId6" Type="http://schemas.openxmlformats.org/officeDocument/2006/relationships/hyperlink" Target="https://podminky.urs.cz/item/CS_URS_2023_01/871275811" TargetMode="External" /><Relationship Id="rId7" Type="http://schemas.openxmlformats.org/officeDocument/2006/relationships/hyperlink" Target="https://podminky.urs.cz/item/CS_URS_2023_01/977151124" TargetMode="External" /><Relationship Id="rId8" Type="http://schemas.openxmlformats.org/officeDocument/2006/relationships/hyperlink" Target="https://podminky.urs.cz/item/CS_URS_2023_01/997013501" TargetMode="External" /><Relationship Id="rId9" Type="http://schemas.openxmlformats.org/officeDocument/2006/relationships/hyperlink" Target="https://podminky.urs.cz/item/CS_URS_2023_01/997013509" TargetMode="External" /><Relationship Id="rId10" Type="http://schemas.openxmlformats.org/officeDocument/2006/relationships/hyperlink" Target="https://podminky.urs.cz/item/CS_URS_2023_01/997013873" TargetMode="External" /><Relationship Id="rId11" Type="http://schemas.openxmlformats.org/officeDocument/2006/relationships/hyperlink" Target="https://podminky.urs.cz/item/CS_URS_2023_01/721173401" TargetMode="External" /><Relationship Id="rId12" Type="http://schemas.openxmlformats.org/officeDocument/2006/relationships/hyperlink" Target="https://podminky.urs.cz/item/CS_URS_2023_01/721173402" TargetMode="External" /><Relationship Id="rId13" Type="http://schemas.openxmlformats.org/officeDocument/2006/relationships/hyperlink" Target="https://podminky.urs.cz/item/CS_URS_2023_01/721173403" TargetMode="External" /><Relationship Id="rId14" Type="http://schemas.openxmlformats.org/officeDocument/2006/relationships/hyperlink" Target="https://podminky.urs.cz/item/CS_URS_2023_01/721173723" TargetMode="External" /><Relationship Id="rId15" Type="http://schemas.openxmlformats.org/officeDocument/2006/relationships/hyperlink" Target="https://podminky.urs.cz/item/CS_URS_2023_01/721174005" TargetMode="External" /><Relationship Id="rId16" Type="http://schemas.openxmlformats.org/officeDocument/2006/relationships/hyperlink" Target="https://podminky.urs.cz/item/CS_URS_2023_01/721290111" TargetMode="External" /><Relationship Id="rId17" Type="http://schemas.openxmlformats.org/officeDocument/2006/relationships/hyperlink" Target="https://podminky.urs.cz/item/CS_URS_2023_01/721290112" TargetMode="External" /><Relationship Id="rId18" Type="http://schemas.openxmlformats.org/officeDocument/2006/relationships/hyperlink" Target="https://podminky.urs.cz/item/CS_URS_2023_01/725211603" TargetMode="External" /><Relationship Id="rId19" Type="http://schemas.openxmlformats.org/officeDocument/2006/relationships/hyperlink" Target="https://podminky.urs.cz/item/CS_URS_2023_01/725219101" TargetMode="External" /><Relationship Id="rId20" Type="http://schemas.openxmlformats.org/officeDocument/2006/relationships/hyperlink" Target="https://podminky.urs.cz/item/CS_URS_2023_01/725331111" TargetMode="External" /><Relationship Id="rId21" Type="http://schemas.openxmlformats.org/officeDocument/2006/relationships/hyperlink" Target="https://podminky.urs.cz/item/CS_URS_2023_01/725822613" TargetMode="External" /><Relationship Id="rId22" Type="http://schemas.openxmlformats.org/officeDocument/2006/relationships/hyperlink" Target="https://podminky.urs.cz/item/CS_URS_2023_01/725839112" TargetMode="External" /><Relationship Id="rId2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6"/>
  <sheetViews>
    <sheetView showGridLines="0" tabSelected="1" workbookViewId="0" topLeftCell="A67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39" t="s">
        <v>14</v>
      </c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23"/>
      <c r="AQ5" s="23"/>
      <c r="AR5" s="21"/>
      <c r="BE5" s="336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41" t="s">
        <v>17</v>
      </c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23"/>
      <c r="AQ6" s="23"/>
      <c r="AR6" s="21"/>
      <c r="BE6" s="337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337"/>
      <c r="BS7" s="18" t="s">
        <v>6</v>
      </c>
    </row>
    <row r="8" spans="2:71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337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37"/>
      <c r="BS9" s="18" t="s">
        <v>6</v>
      </c>
    </row>
    <row r="10" spans="2:71" s="1" customFormat="1" ht="12" customHeight="1">
      <c r="B10" s="22"/>
      <c r="C10" s="23"/>
      <c r="D10" s="30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27</v>
      </c>
      <c r="AL10" s="23"/>
      <c r="AM10" s="23"/>
      <c r="AN10" s="28" t="s">
        <v>21</v>
      </c>
      <c r="AO10" s="23"/>
      <c r="AP10" s="23"/>
      <c r="AQ10" s="23"/>
      <c r="AR10" s="21"/>
      <c r="BE10" s="337"/>
      <c r="BS10" s="18" t="s">
        <v>6</v>
      </c>
    </row>
    <row r="11" spans="2:71" s="1" customFormat="1" ht="18.4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21</v>
      </c>
      <c r="AO11" s="23"/>
      <c r="AP11" s="23"/>
      <c r="AQ11" s="23"/>
      <c r="AR11" s="21"/>
      <c r="BE11" s="337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37"/>
      <c r="BS12" s="18" t="s">
        <v>6</v>
      </c>
    </row>
    <row r="13" spans="2:71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27</v>
      </c>
      <c r="AL13" s="23"/>
      <c r="AM13" s="23"/>
      <c r="AN13" s="32" t="s">
        <v>31</v>
      </c>
      <c r="AO13" s="23"/>
      <c r="AP13" s="23"/>
      <c r="AQ13" s="23"/>
      <c r="AR13" s="21"/>
      <c r="BE13" s="337"/>
      <c r="BS13" s="18" t="s">
        <v>6</v>
      </c>
    </row>
    <row r="14" spans="2:71" ht="12.75">
      <c r="B14" s="22"/>
      <c r="C14" s="23"/>
      <c r="D14" s="23"/>
      <c r="E14" s="342" t="s">
        <v>31</v>
      </c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0" t="s">
        <v>29</v>
      </c>
      <c r="AL14" s="23"/>
      <c r="AM14" s="23"/>
      <c r="AN14" s="32" t="s">
        <v>31</v>
      </c>
      <c r="AO14" s="23"/>
      <c r="AP14" s="23"/>
      <c r="AQ14" s="23"/>
      <c r="AR14" s="21"/>
      <c r="BE14" s="337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37"/>
      <c r="BS15" s="18" t="s">
        <v>4</v>
      </c>
    </row>
    <row r="16" spans="2:71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27</v>
      </c>
      <c r="AL16" s="23"/>
      <c r="AM16" s="23"/>
      <c r="AN16" s="28" t="s">
        <v>21</v>
      </c>
      <c r="AO16" s="23"/>
      <c r="AP16" s="23"/>
      <c r="AQ16" s="23"/>
      <c r="AR16" s="21"/>
      <c r="BE16" s="337"/>
      <c r="BS16" s="18" t="s">
        <v>4</v>
      </c>
    </row>
    <row r="17" spans="2:71" s="1" customFormat="1" ht="18.4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21</v>
      </c>
      <c r="AO17" s="23"/>
      <c r="AP17" s="23"/>
      <c r="AQ17" s="23"/>
      <c r="AR17" s="21"/>
      <c r="BE17" s="337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37"/>
      <c r="BS18" s="18" t="s">
        <v>6</v>
      </c>
    </row>
    <row r="19" spans="2:71" s="1" customFormat="1" ht="12" customHeight="1">
      <c r="B19" s="22"/>
      <c r="C19" s="23"/>
      <c r="D19" s="30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27</v>
      </c>
      <c r="AL19" s="23"/>
      <c r="AM19" s="23"/>
      <c r="AN19" s="28" t="s">
        <v>21</v>
      </c>
      <c r="AO19" s="23"/>
      <c r="AP19" s="23"/>
      <c r="AQ19" s="23"/>
      <c r="AR19" s="21"/>
      <c r="BE19" s="337"/>
      <c r="BS19" s="18" t="s">
        <v>6</v>
      </c>
    </row>
    <row r="20" spans="2:71" s="1" customFormat="1" ht="18.4" customHeight="1">
      <c r="B20" s="22"/>
      <c r="C20" s="23"/>
      <c r="D20" s="23"/>
      <c r="E20" s="28" t="s">
        <v>28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21</v>
      </c>
      <c r="AO20" s="23"/>
      <c r="AP20" s="23"/>
      <c r="AQ20" s="23"/>
      <c r="AR20" s="21"/>
      <c r="BE20" s="337"/>
      <c r="BS20" s="18" t="s">
        <v>34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37"/>
    </row>
    <row r="22" spans="2:57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37"/>
    </row>
    <row r="23" spans="2:57" s="1" customFormat="1" ht="47.25" customHeight="1">
      <c r="B23" s="22"/>
      <c r="C23" s="23"/>
      <c r="D23" s="23"/>
      <c r="E23" s="344" t="s">
        <v>37</v>
      </c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23"/>
      <c r="AP23" s="23"/>
      <c r="AQ23" s="23"/>
      <c r="AR23" s="21"/>
      <c r="BE23" s="337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37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37"/>
    </row>
    <row r="26" spans="1:57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45">
        <f>ROUND(AG54,2)</f>
        <v>0</v>
      </c>
      <c r="AL26" s="346"/>
      <c r="AM26" s="346"/>
      <c r="AN26" s="346"/>
      <c r="AO26" s="346"/>
      <c r="AP26" s="37"/>
      <c r="AQ26" s="37"/>
      <c r="AR26" s="40"/>
      <c r="BE26" s="337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37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47" t="s">
        <v>39</v>
      </c>
      <c r="M28" s="347"/>
      <c r="N28" s="347"/>
      <c r="O28" s="347"/>
      <c r="P28" s="347"/>
      <c r="Q28" s="37"/>
      <c r="R28" s="37"/>
      <c r="S28" s="37"/>
      <c r="T28" s="37"/>
      <c r="U28" s="37"/>
      <c r="V28" s="37"/>
      <c r="W28" s="347" t="s">
        <v>40</v>
      </c>
      <c r="X28" s="347"/>
      <c r="Y28" s="347"/>
      <c r="Z28" s="347"/>
      <c r="AA28" s="347"/>
      <c r="AB28" s="347"/>
      <c r="AC28" s="347"/>
      <c r="AD28" s="347"/>
      <c r="AE28" s="347"/>
      <c r="AF28" s="37"/>
      <c r="AG28" s="37"/>
      <c r="AH28" s="37"/>
      <c r="AI28" s="37"/>
      <c r="AJ28" s="37"/>
      <c r="AK28" s="347" t="s">
        <v>41</v>
      </c>
      <c r="AL28" s="347"/>
      <c r="AM28" s="347"/>
      <c r="AN28" s="347"/>
      <c r="AO28" s="347"/>
      <c r="AP28" s="37"/>
      <c r="AQ28" s="37"/>
      <c r="AR28" s="40"/>
      <c r="BE28" s="337"/>
    </row>
    <row r="29" spans="2:57" s="3" customFormat="1" ht="14.45" customHeight="1">
      <c r="B29" s="41"/>
      <c r="C29" s="42"/>
      <c r="D29" s="30" t="s">
        <v>42</v>
      </c>
      <c r="E29" s="42"/>
      <c r="F29" s="30" t="s">
        <v>43</v>
      </c>
      <c r="G29" s="42"/>
      <c r="H29" s="42"/>
      <c r="I29" s="42"/>
      <c r="J29" s="42"/>
      <c r="K29" s="42"/>
      <c r="L29" s="350">
        <v>0.21</v>
      </c>
      <c r="M29" s="349"/>
      <c r="N29" s="349"/>
      <c r="O29" s="349"/>
      <c r="P29" s="349"/>
      <c r="Q29" s="42"/>
      <c r="R29" s="42"/>
      <c r="S29" s="42"/>
      <c r="T29" s="42"/>
      <c r="U29" s="42"/>
      <c r="V29" s="42"/>
      <c r="W29" s="348">
        <f>ROUND(AZ54,2)</f>
        <v>0</v>
      </c>
      <c r="X29" s="349"/>
      <c r="Y29" s="349"/>
      <c r="Z29" s="349"/>
      <c r="AA29" s="349"/>
      <c r="AB29" s="349"/>
      <c r="AC29" s="349"/>
      <c r="AD29" s="349"/>
      <c r="AE29" s="349"/>
      <c r="AF29" s="42"/>
      <c r="AG29" s="42"/>
      <c r="AH29" s="42"/>
      <c r="AI29" s="42"/>
      <c r="AJ29" s="42"/>
      <c r="AK29" s="348">
        <f>ROUND(AV54,2)</f>
        <v>0</v>
      </c>
      <c r="AL29" s="349"/>
      <c r="AM29" s="349"/>
      <c r="AN29" s="349"/>
      <c r="AO29" s="349"/>
      <c r="AP29" s="42"/>
      <c r="AQ29" s="42"/>
      <c r="AR29" s="43"/>
      <c r="BE29" s="338"/>
    </row>
    <row r="30" spans="2:57" s="3" customFormat="1" ht="14.45" customHeight="1">
      <c r="B30" s="41"/>
      <c r="C30" s="42"/>
      <c r="D30" s="42"/>
      <c r="E30" s="42"/>
      <c r="F30" s="30" t="s">
        <v>44</v>
      </c>
      <c r="G30" s="42"/>
      <c r="H30" s="42"/>
      <c r="I30" s="42"/>
      <c r="J30" s="42"/>
      <c r="K30" s="42"/>
      <c r="L30" s="350">
        <v>0.15</v>
      </c>
      <c r="M30" s="349"/>
      <c r="N30" s="349"/>
      <c r="O30" s="349"/>
      <c r="P30" s="349"/>
      <c r="Q30" s="42"/>
      <c r="R30" s="42"/>
      <c r="S30" s="42"/>
      <c r="T30" s="42"/>
      <c r="U30" s="42"/>
      <c r="V30" s="42"/>
      <c r="W30" s="348">
        <f>ROUND(BA54,2)</f>
        <v>0</v>
      </c>
      <c r="X30" s="349"/>
      <c r="Y30" s="349"/>
      <c r="Z30" s="349"/>
      <c r="AA30" s="349"/>
      <c r="AB30" s="349"/>
      <c r="AC30" s="349"/>
      <c r="AD30" s="349"/>
      <c r="AE30" s="349"/>
      <c r="AF30" s="42"/>
      <c r="AG30" s="42"/>
      <c r="AH30" s="42"/>
      <c r="AI30" s="42"/>
      <c r="AJ30" s="42"/>
      <c r="AK30" s="348">
        <f>ROUND(AW54,2)</f>
        <v>0</v>
      </c>
      <c r="AL30" s="349"/>
      <c r="AM30" s="349"/>
      <c r="AN30" s="349"/>
      <c r="AO30" s="349"/>
      <c r="AP30" s="42"/>
      <c r="AQ30" s="42"/>
      <c r="AR30" s="43"/>
      <c r="BE30" s="338"/>
    </row>
    <row r="31" spans="2:57" s="3" customFormat="1" ht="14.45" customHeight="1" hidden="1">
      <c r="B31" s="41"/>
      <c r="C31" s="42"/>
      <c r="D31" s="42"/>
      <c r="E31" s="42"/>
      <c r="F31" s="30" t="s">
        <v>45</v>
      </c>
      <c r="G31" s="42"/>
      <c r="H31" s="42"/>
      <c r="I31" s="42"/>
      <c r="J31" s="42"/>
      <c r="K31" s="42"/>
      <c r="L31" s="350">
        <v>0.21</v>
      </c>
      <c r="M31" s="349"/>
      <c r="N31" s="349"/>
      <c r="O31" s="349"/>
      <c r="P31" s="349"/>
      <c r="Q31" s="42"/>
      <c r="R31" s="42"/>
      <c r="S31" s="42"/>
      <c r="T31" s="42"/>
      <c r="U31" s="42"/>
      <c r="V31" s="42"/>
      <c r="W31" s="348">
        <f>ROUND(BB54,2)</f>
        <v>0</v>
      </c>
      <c r="X31" s="349"/>
      <c r="Y31" s="349"/>
      <c r="Z31" s="349"/>
      <c r="AA31" s="349"/>
      <c r="AB31" s="349"/>
      <c r="AC31" s="349"/>
      <c r="AD31" s="349"/>
      <c r="AE31" s="349"/>
      <c r="AF31" s="42"/>
      <c r="AG31" s="42"/>
      <c r="AH31" s="42"/>
      <c r="AI31" s="42"/>
      <c r="AJ31" s="42"/>
      <c r="AK31" s="348">
        <v>0</v>
      </c>
      <c r="AL31" s="349"/>
      <c r="AM31" s="349"/>
      <c r="AN31" s="349"/>
      <c r="AO31" s="349"/>
      <c r="AP31" s="42"/>
      <c r="AQ31" s="42"/>
      <c r="AR31" s="43"/>
      <c r="BE31" s="338"/>
    </row>
    <row r="32" spans="2:57" s="3" customFormat="1" ht="14.45" customHeight="1" hidden="1">
      <c r="B32" s="41"/>
      <c r="C32" s="42"/>
      <c r="D32" s="42"/>
      <c r="E32" s="42"/>
      <c r="F32" s="30" t="s">
        <v>46</v>
      </c>
      <c r="G32" s="42"/>
      <c r="H32" s="42"/>
      <c r="I32" s="42"/>
      <c r="J32" s="42"/>
      <c r="K32" s="42"/>
      <c r="L32" s="350">
        <v>0.15</v>
      </c>
      <c r="M32" s="349"/>
      <c r="N32" s="349"/>
      <c r="O32" s="349"/>
      <c r="P32" s="349"/>
      <c r="Q32" s="42"/>
      <c r="R32" s="42"/>
      <c r="S32" s="42"/>
      <c r="T32" s="42"/>
      <c r="U32" s="42"/>
      <c r="V32" s="42"/>
      <c r="W32" s="348">
        <f>ROUND(BC54,2)</f>
        <v>0</v>
      </c>
      <c r="X32" s="349"/>
      <c r="Y32" s="349"/>
      <c r="Z32" s="349"/>
      <c r="AA32" s="349"/>
      <c r="AB32" s="349"/>
      <c r="AC32" s="349"/>
      <c r="AD32" s="349"/>
      <c r="AE32" s="349"/>
      <c r="AF32" s="42"/>
      <c r="AG32" s="42"/>
      <c r="AH32" s="42"/>
      <c r="AI32" s="42"/>
      <c r="AJ32" s="42"/>
      <c r="AK32" s="348">
        <v>0</v>
      </c>
      <c r="AL32" s="349"/>
      <c r="AM32" s="349"/>
      <c r="AN32" s="349"/>
      <c r="AO32" s="349"/>
      <c r="AP32" s="42"/>
      <c r="AQ32" s="42"/>
      <c r="AR32" s="43"/>
      <c r="BE32" s="338"/>
    </row>
    <row r="33" spans="2:44" s="3" customFormat="1" ht="14.45" customHeight="1" hidden="1">
      <c r="B33" s="41"/>
      <c r="C33" s="42"/>
      <c r="D33" s="42"/>
      <c r="E33" s="42"/>
      <c r="F33" s="30" t="s">
        <v>47</v>
      </c>
      <c r="G33" s="42"/>
      <c r="H33" s="42"/>
      <c r="I33" s="42"/>
      <c r="J33" s="42"/>
      <c r="K33" s="42"/>
      <c r="L33" s="350">
        <v>0</v>
      </c>
      <c r="M33" s="349"/>
      <c r="N33" s="349"/>
      <c r="O33" s="349"/>
      <c r="P33" s="349"/>
      <c r="Q33" s="42"/>
      <c r="R33" s="42"/>
      <c r="S33" s="42"/>
      <c r="T33" s="42"/>
      <c r="U33" s="42"/>
      <c r="V33" s="42"/>
      <c r="W33" s="348">
        <f>ROUND(BD54,2)</f>
        <v>0</v>
      </c>
      <c r="X33" s="349"/>
      <c r="Y33" s="349"/>
      <c r="Z33" s="349"/>
      <c r="AA33" s="349"/>
      <c r="AB33" s="349"/>
      <c r="AC33" s="349"/>
      <c r="AD33" s="349"/>
      <c r="AE33" s="349"/>
      <c r="AF33" s="42"/>
      <c r="AG33" s="42"/>
      <c r="AH33" s="42"/>
      <c r="AI33" s="42"/>
      <c r="AJ33" s="42"/>
      <c r="AK33" s="348">
        <v>0</v>
      </c>
      <c r="AL33" s="349"/>
      <c r="AM33" s="349"/>
      <c r="AN33" s="349"/>
      <c r="AO33" s="349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49</v>
      </c>
      <c r="U35" s="46"/>
      <c r="V35" s="46"/>
      <c r="W35" s="46"/>
      <c r="X35" s="354" t="s">
        <v>50</v>
      </c>
      <c r="Y35" s="352"/>
      <c r="Z35" s="352"/>
      <c r="AA35" s="352"/>
      <c r="AB35" s="352"/>
      <c r="AC35" s="46"/>
      <c r="AD35" s="46"/>
      <c r="AE35" s="46"/>
      <c r="AF35" s="46"/>
      <c r="AG35" s="46"/>
      <c r="AH35" s="46"/>
      <c r="AI35" s="46"/>
      <c r="AJ35" s="46"/>
      <c r="AK35" s="351">
        <f>SUM(AK26:AK33)</f>
        <v>0</v>
      </c>
      <c r="AL35" s="352"/>
      <c r="AM35" s="352"/>
      <c r="AN35" s="352"/>
      <c r="AO35" s="353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18S/2023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33" t="str">
        <f>K6</f>
        <v>Rekonstrukce kuchyně v domově pro seniory v Klatovech</v>
      </c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4"/>
      <c r="AH45" s="334"/>
      <c r="AI45" s="334"/>
      <c r="AJ45" s="334"/>
      <c r="AK45" s="334"/>
      <c r="AL45" s="334"/>
      <c r="AM45" s="334"/>
      <c r="AN45" s="334"/>
      <c r="AO45" s="334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22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Podhůrecká 815/3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24</v>
      </c>
      <c r="AJ47" s="37"/>
      <c r="AK47" s="37"/>
      <c r="AL47" s="37"/>
      <c r="AM47" s="362" t="str">
        <f>IF(AN8="","",AN8)</f>
        <v>26. 4. 2023</v>
      </c>
      <c r="AN47" s="362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26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 xml:space="preserve"> 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32</v>
      </c>
      <c r="AJ49" s="37"/>
      <c r="AK49" s="37"/>
      <c r="AL49" s="37"/>
      <c r="AM49" s="363" t="str">
        <f>IF(E17="","",E17)</f>
        <v>M-PROject CZ s.r.o.</v>
      </c>
      <c r="AN49" s="364"/>
      <c r="AO49" s="364"/>
      <c r="AP49" s="364"/>
      <c r="AQ49" s="37"/>
      <c r="AR49" s="40"/>
      <c r="AS49" s="365" t="s">
        <v>52</v>
      </c>
      <c r="AT49" s="366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30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35</v>
      </c>
      <c r="AJ50" s="37"/>
      <c r="AK50" s="37"/>
      <c r="AL50" s="37"/>
      <c r="AM50" s="363" t="str">
        <f>IF(E20="","",E20)</f>
        <v xml:space="preserve"> </v>
      </c>
      <c r="AN50" s="364"/>
      <c r="AO50" s="364"/>
      <c r="AP50" s="364"/>
      <c r="AQ50" s="37"/>
      <c r="AR50" s="40"/>
      <c r="AS50" s="367"/>
      <c r="AT50" s="368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69"/>
      <c r="AT51" s="370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28" t="s">
        <v>53</v>
      </c>
      <c r="D52" s="329"/>
      <c r="E52" s="329"/>
      <c r="F52" s="329"/>
      <c r="G52" s="329"/>
      <c r="H52" s="67"/>
      <c r="I52" s="332" t="s">
        <v>54</v>
      </c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61" t="s">
        <v>55</v>
      </c>
      <c r="AH52" s="329"/>
      <c r="AI52" s="329"/>
      <c r="AJ52" s="329"/>
      <c r="AK52" s="329"/>
      <c r="AL52" s="329"/>
      <c r="AM52" s="329"/>
      <c r="AN52" s="332" t="s">
        <v>56</v>
      </c>
      <c r="AO52" s="329"/>
      <c r="AP52" s="329"/>
      <c r="AQ52" s="68" t="s">
        <v>57</v>
      </c>
      <c r="AR52" s="40"/>
      <c r="AS52" s="69" t="s">
        <v>58</v>
      </c>
      <c r="AT52" s="70" t="s">
        <v>59</v>
      </c>
      <c r="AU52" s="70" t="s">
        <v>60</v>
      </c>
      <c r="AV52" s="70" t="s">
        <v>61</v>
      </c>
      <c r="AW52" s="70" t="s">
        <v>62</v>
      </c>
      <c r="AX52" s="70" t="s">
        <v>63</v>
      </c>
      <c r="AY52" s="70" t="s">
        <v>64</v>
      </c>
      <c r="AZ52" s="70" t="s">
        <v>65</v>
      </c>
      <c r="BA52" s="70" t="s">
        <v>66</v>
      </c>
      <c r="BB52" s="70" t="s">
        <v>67</v>
      </c>
      <c r="BC52" s="70" t="s">
        <v>68</v>
      </c>
      <c r="BD52" s="71" t="s">
        <v>69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35">
        <f>ROUND(AG55+AG56+AG59+AG64+SUM(AG72:AG74),2)</f>
        <v>0</v>
      </c>
      <c r="AH54" s="335"/>
      <c r="AI54" s="335"/>
      <c r="AJ54" s="335"/>
      <c r="AK54" s="335"/>
      <c r="AL54" s="335"/>
      <c r="AM54" s="335"/>
      <c r="AN54" s="371">
        <f aca="true" t="shared" si="0" ref="AN54:AN74">SUM(AG54,AT54)</f>
        <v>0</v>
      </c>
      <c r="AO54" s="371"/>
      <c r="AP54" s="371"/>
      <c r="AQ54" s="79" t="s">
        <v>21</v>
      </c>
      <c r="AR54" s="80"/>
      <c r="AS54" s="81">
        <f>ROUND(AS55+AS56+AS59+AS64+SUM(AS72:AS74),2)</f>
        <v>0</v>
      </c>
      <c r="AT54" s="82">
        <f aca="true" t="shared" si="1" ref="AT54:AT74">ROUND(SUM(AV54:AW54),2)</f>
        <v>0</v>
      </c>
      <c r="AU54" s="83">
        <f>ROUND(AU55+AU56+AU59+AU64+SUM(AU72:AU74),5)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ROUND(AZ55+AZ56+AZ59+AZ64+SUM(AZ72:AZ74),2)</f>
        <v>0</v>
      </c>
      <c r="BA54" s="82">
        <f>ROUND(BA55+BA56+BA59+BA64+SUM(BA72:BA74),2)</f>
        <v>0</v>
      </c>
      <c r="BB54" s="82">
        <f>ROUND(BB55+BB56+BB59+BB64+SUM(BB72:BB74),2)</f>
        <v>0</v>
      </c>
      <c r="BC54" s="82">
        <f>ROUND(BC55+BC56+BC59+BC64+SUM(BC72:BC74),2)</f>
        <v>0</v>
      </c>
      <c r="BD54" s="84">
        <f>ROUND(BD55+BD56+BD59+BD64+SUM(BD72:BD74),2)</f>
        <v>0</v>
      </c>
      <c r="BS54" s="85" t="s">
        <v>71</v>
      </c>
      <c r="BT54" s="85" t="s">
        <v>72</v>
      </c>
      <c r="BU54" s="86" t="s">
        <v>73</v>
      </c>
      <c r="BV54" s="85" t="s">
        <v>74</v>
      </c>
      <c r="BW54" s="85" t="s">
        <v>5</v>
      </c>
      <c r="BX54" s="85" t="s">
        <v>75</v>
      </c>
      <c r="CL54" s="85" t="s">
        <v>19</v>
      </c>
    </row>
    <row r="55" spans="1:91" s="7" customFormat="1" ht="37.5" customHeight="1">
      <c r="A55" s="87" t="s">
        <v>76</v>
      </c>
      <c r="B55" s="88"/>
      <c r="C55" s="89"/>
      <c r="D55" s="330" t="s">
        <v>77</v>
      </c>
      <c r="E55" s="330"/>
      <c r="F55" s="330"/>
      <c r="G55" s="330"/>
      <c r="H55" s="330"/>
      <c r="I55" s="90"/>
      <c r="J55" s="330" t="s">
        <v>78</v>
      </c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60">
        <f>'D1.1, D1.2, D1.3 - Staveb...'!J30</f>
        <v>0</v>
      </c>
      <c r="AH55" s="359"/>
      <c r="AI55" s="359"/>
      <c r="AJ55" s="359"/>
      <c r="AK55" s="359"/>
      <c r="AL55" s="359"/>
      <c r="AM55" s="359"/>
      <c r="AN55" s="360">
        <f t="shared" si="0"/>
        <v>0</v>
      </c>
      <c r="AO55" s="359"/>
      <c r="AP55" s="359"/>
      <c r="AQ55" s="91" t="s">
        <v>79</v>
      </c>
      <c r="AR55" s="92"/>
      <c r="AS55" s="93">
        <v>0</v>
      </c>
      <c r="AT55" s="94">
        <f t="shared" si="1"/>
        <v>0</v>
      </c>
      <c r="AU55" s="95">
        <f>'D1.1, D1.2, D1.3 - Staveb...'!P107</f>
        <v>0</v>
      </c>
      <c r="AV55" s="94">
        <f>'D1.1, D1.2, D1.3 - Staveb...'!J33</f>
        <v>0</v>
      </c>
      <c r="AW55" s="94">
        <f>'D1.1, D1.2, D1.3 - Staveb...'!J34</f>
        <v>0</v>
      </c>
      <c r="AX55" s="94">
        <f>'D1.1, D1.2, D1.3 - Staveb...'!J35</f>
        <v>0</v>
      </c>
      <c r="AY55" s="94">
        <f>'D1.1, D1.2, D1.3 - Staveb...'!J36</f>
        <v>0</v>
      </c>
      <c r="AZ55" s="94">
        <f>'D1.1, D1.2, D1.3 - Staveb...'!F33</f>
        <v>0</v>
      </c>
      <c r="BA55" s="94">
        <f>'D1.1, D1.2, D1.3 - Staveb...'!F34</f>
        <v>0</v>
      </c>
      <c r="BB55" s="94">
        <f>'D1.1, D1.2, D1.3 - Staveb...'!F35</f>
        <v>0</v>
      </c>
      <c r="BC55" s="94">
        <f>'D1.1, D1.2, D1.3 - Staveb...'!F36</f>
        <v>0</v>
      </c>
      <c r="BD55" s="96">
        <f>'D1.1, D1.2, D1.3 - Staveb...'!F37</f>
        <v>0</v>
      </c>
      <c r="BT55" s="97" t="s">
        <v>80</v>
      </c>
      <c r="BV55" s="97" t="s">
        <v>74</v>
      </c>
      <c r="BW55" s="97" t="s">
        <v>81</v>
      </c>
      <c r="BX55" s="97" t="s">
        <v>5</v>
      </c>
      <c r="CL55" s="97" t="s">
        <v>19</v>
      </c>
      <c r="CM55" s="97" t="s">
        <v>82</v>
      </c>
    </row>
    <row r="56" spans="2:91" s="7" customFormat="1" ht="16.5" customHeight="1">
      <c r="B56" s="88"/>
      <c r="C56" s="89"/>
      <c r="D56" s="330" t="s">
        <v>83</v>
      </c>
      <c r="E56" s="330"/>
      <c r="F56" s="330"/>
      <c r="G56" s="330"/>
      <c r="H56" s="330"/>
      <c r="I56" s="90"/>
      <c r="J56" s="330" t="s">
        <v>84</v>
      </c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58">
        <f>ROUND(SUM(AG57:AG58),2)</f>
        <v>0</v>
      </c>
      <c r="AH56" s="359"/>
      <c r="AI56" s="359"/>
      <c r="AJ56" s="359"/>
      <c r="AK56" s="359"/>
      <c r="AL56" s="359"/>
      <c r="AM56" s="359"/>
      <c r="AN56" s="360">
        <f t="shared" si="0"/>
        <v>0</v>
      </c>
      <c r="AO56" s="359"/>
      <c r="AP56" s="359"/>
      <c r="AQ56" s="91" t="s">
        <v>79</v>
      </c>
      <c r="AR56" s="92"/>
      <c r="AS56" s="93">
        <f>ROUND(SUM(AS57:AS58),2)</f>
        <v>0</v>
      </c>
      <c r="AT56" s="94">
        <f t="shared" si="1"/>
        <v>0</v>
      </c>
      <c r="AU56" s="95">
        <f>ROUND(SUM(AU57:AU58),5)</f>
        <v>0</v>
      </c>
      <c r="AV56" s="94">
        <f>ROUND(AZ56*L29,2)</f>
        <v>0</v>
      </c>
      <c r="AW56" s="94">
        <f>ROUND(BA56*L30,2)</f>
        <v>0</v>
      </c>
      <c r="AX56" s="94">
        <f>ROUND(BB56*L29,2)</f>
        <v>0</v>
      </c>
      <c r="AY56" s="94">
        <f>ROUND(BC56*L30,2)</f>
        <v>0</v>
      </c>
      <c r="AZ56" s="94">
        <f>ROUND(SUM(AZ57:AZ58),2)</f>
        <v>0</v>
      </c>
      <c r="BA56" s="94">
        <f>ROUND(SUM(BA57:BA58),2)</f>
        <v>0</v>
      </c>
      <c r="BB56" s="94">
        <f>ROUND(SUM(BB57:BB58),2)</f>
        <v>0</v>
      </c>
      <c r="BC56" s="94">
        <f>ROUND(SUM(BC57:BC58),2)</f>
        <v>0</v>
      </c>
      <c r="BD56" s="96">
        <f>ROUND(SUM(BD57:BD58),2)</f>
        <v>0</v>
      </c>
      <c r="BS56" s="97" t="s">
        <v>71</v>
      </c>
      <c r="BT56" s="97" t="s">
        <v>80</v>
      </c>
      <c r="BU56" s="97" t="s">
        <v>73</v>
      </c>
      <c r="BV56" s="97" t="s">
        <v>74</v>
      </c>
      <c r="BW56" s="97" t="s">
        <v>85</v>
      </c>
      <c r="BX56" s="97" t="s">
        <v>5</v>
      </c>
      <c r="CL56" s="97" t="s">
        <v>19</v>
      </c>
      <c r="CM56" s="97" t="s">
        <v>82</v>
      </c>
    </row>
    <row r="57" spans="1:90" s="4" customFormat="1" ht="16.5" customHeight="1">
      <c r="A57" s="87" t="s">
        <v>76</v>
      </c>
      <c r="B57" s="52"/>
      <c r="C57" s="98"/>
      <c r="D57" s="98"/>
      <c r="E57" s="331" t="s">
        <v>86</v>
      </c>
      <c r="F57" s="331"/>
      <c r="G57" s="331"/>
      <c r="H57" s="331"/>
      <c r="I57" s="331"/>
      <c r="J57" s="98"/>
      <c r="K57" s="331" t="s">
        <v>87</v>
      </c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56">
        <f>'D.1.4.1.1 - Vodovod'!J32</f>
        <v>0</v>
      </c>
      <c r="AH57" s="357"/>
      <c r="AI57" s="357"/>
      <c r="AJ57" s="357"/>
      <c r="AK57" s="357"/>
      <c r="AL57" s="357"/>
      <c r="AM57" s="357"/>
      <c r="AN57" s="356">
        <f t="shared" si="0"/>
        <v>0</v>
      </c>
      <c r="AO57" s="357"/>
      <c r="AP57" s="357"/>
      <c r="AQ57" s="99" t="s">
        <v>88</v>
      </c>
      <c r="AR57" s="54"/>
      <c r="AS57" s="100">
        <v>0</v>
      </c>
      <c r="AT57" s="101">
        <f t="shared" si="1"/>
        <v>0</v>
      </c>
      <c r="AU57" s="102">
        <f>'D.1.4.1.1 - Vodovod'!P89</f>
        <v>0</v>
      </c>
      <c r="AV57" s="101">
        <f>'D.1.4.1.1 - Vodovod'!J35</f>
        <v>0</v>
      </c>
      <c r="AW57" s="101">
        <f>'D.1.4.1.1 - Vodovod'!J36</f>
        <v>0</v>
      </c>
      <c r="AX57" s="101">
        <f>'D.1.4.1.1 - Vodovod'!J37</f>
        <v>0</v>
      </c>
      <c r="AY57" s="101">
        <f>'D.1.4.1.1 - Vodovod'!J38</f>
        <v>0</v>
      </c>
      <c r="AZ57" s="101">
        <f>'D.1.4.1.1 - Vodovod'!F35</f>
        <v>0</v>
      </c>
      <c r="BA57" s="101">
        <f>'D.1.4.1.1 - Vodovod'!F36</f>
        <v>0</v>
      </c>
      <c r="BB57" s="101">
        <f>'D.1.4.1.1 - Vodovod'!F37</f>
        <v>0</v>
      </c>
      <c r="BC57" s="101">
        <f>'D.1.4.1.1 - Vodovod'!F38</f>
        <v>0</v>
      </c>
      <c r="BD57" s="103">
        <f>'D.1.4.1.1 - Vodovod'!F39</f>
        <v>0</v>
      </c>
      <c r="BT57" s="104" t="s">
        <v>82</v>
      </c>
      <c r="BV57" s="104" t="s">
        <v>74</v>
      </c>
      <c r="BW57" s="104" t="s">
        <v>89</v>
      </c>
      <c r="BX57" s="104" t="s">
        <v>85</v>
      </c>
      <c r="CL57" s="104" t="s">
        <v>21</v>
      </c>
    </row>
    <row r="58" spans="1:90" s="4" customFormat="1" ht="16.5" customHeight="1">
      <c r="A58" s="87" t="s">
        <v>76</v>
      </c>
      <c r="B58" s="52"/>
      <c r="C58" s="98"/>
      <c r="D58" s="98"/>
      <c r="E58" s="331" t="s">
        <v>90</v>
      </c>
      <c r="F58" s="331"/>
      <c r="G58" s="331"/>
      <c r="H58" s="331"/>
      <c r="I58" s="331"/>
      <c r="J58" s="98"/>
      <c r="K58" s="331" t="s">
        <v>91</v>
      </c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56">
        <f>'D.1.4.1.2 - Splašková kan...'!J32</f>
        <v>0</v>
      </c>
      <c r="AH58" s="357"/>
      <c r="AI58" s="357"/>
      <c r="AJ58" s="357"/>
      <c r="AK58" s="357"/>
      <c r="AL58" s="357"/>
      <c r="AM58" s="357"/>
      <c r="AN58" s="356">
        <f t="shared" si="0"/>
        <v>0</v>
      </c>
      <c r="AO58" s="357"/>
      <c r="AP58" s="357"/>
      <c r="AQ58" s="99" t="s">
        <v>88</v>
      </c>
      <c r="AR58" s="54"/>
      <c r="AS58" s="100">
        <v>0</v>
      </c>
      <c r="AT58" s="101">
        <f t="shared" si="1"/>
        <v>0</v>
      </c>
      <c r="AU58" s="102">
        <f>'D.1.4.1.2 - Splašková kan...'!P96</f>
        <v>0</v>
      </c>
      <c r="AV58" s="101">
        <f>'D.1.4.1.2 - Splašková kan...'!J35</f>
        <v>0</v>
      </c>
      <c r="AW58" s="101">
        <f>'D.1.4.1.2 - Splašková kan...'!J36</f>
        <v>0</v>
      </c>
      <c r="AX58" s="101">
        <f>'D.1.4.1.2 - Splašková kan...'!J37</f>
        <v>0</v>
      </c>
      <c r="AY58" s="101">
        <f>'D.1.4.1.2 - Splašková kan...'!J38</f>
        <v>0</v>
      </c>
      <c r="AZ58" s="101">
        <f>'D.1.4.1.2 - Splašková kan...'!F35</f>
        <v>0</v>
      </c>
      <c r="BA58" s="101">
        <f>'D.1.4.1.2 - Splašková kan...'!F36</f>
        <v>0</v>
      </c>
      <c r="BB58" s="101">
        <f>'D.1.4.1.2 - Splašková kan...'!F37</f>
        <v>0</v>
      </c>
      <c r="BC58" s="101">
        <f>'D.1.4.1.2 - Splašková kan...'!F38</f>
        <v>0</v>
      </c>
      <c r="BD58" s="103">
        <f>'D.1.4.1.2 - Splašková kan...'!F39</f>
        <v>0</v>
      </c>
      <c r="BT58" s="104" t="s">
        <v>82</v>
      </c>
      <c r="BV58" s="104" t="s">
        <v>74</v>
      </c>
      <c r="BW58" s="104" t="s">
        <v>92</v>
      </c>
      <c r="BX58" s="104" t="s">
        <v>85</v>
      </c>
      <c r="CL58" s="104" t="s">
        <v>21</v>
      </c>
    </row>
    <row r="59" spans="2:91" s="7" customFormat="1" ht="16.5" customHeight="1">
      <c r="B59" s="88"/>
      <c r="C59" s="89"/>
      <c r="D59" s="330" t="s">
        <v>93</v>
      </c>
      <c r="E59" s="330"/>
      <c r="F59" s="330"/>
      <c r="G59" s="330"/>
      <c r="H59" s="330"/>
      <c r="I59" s="90"/>
      <c r="J59" s="330" t="s">
        <v>94</v>
      </c>
      <c r="K59" s="330"/>
      <c r="L59" s="330"/>
      <c r="M59" s="330"/>
      <c r="N59" s="330"/>
      <c r="O59" s="330"/>
      <c r="P59" s="330"/>
      <c r="Q59" s="330"/>
      <c r="R59" s="330"/>
      <c r="S59" s="330"/>
      <c r="T59" s="330"/>
      <c r="U59" s="330"/>
      <c r="V59" s="330"/>
      <c r="W59" s="330"/>
      <c r="X59" s="330"/>
      <c r="Y59" s="330"/>
      <c r="Z59" s="330"/>
      <c r="AA59" s="330"/>
      <c r="AB59" s="330"/>
      <c r="AC59" s="330"/>
      <c r="AD59" s="330"/>
      <c r="AE59" s="330"/>
      <c r="AF59" s="330"/>
      <c r="AG59" s="358">
        <f>ROUND(SUM(AG60:AG63),2)</f>
        <v>0</v>
      </c>
      <c r="AH59" s="359"/>
      <c r="AI59" s="359"/>
      <c r="AJ59" s="359"/>
      <c r="AK59" s="359"/>
      <c r="AL59" s="359"/>
      <c r="AM59" s="359"/>
      <c r="AN59" s="360">
        <f t="shared" si="0"/>
        <v>0</v>
      </c>
      <c r="AO59" s="359"/>
      <c r="AP59" s="359"/>
      <c r="AQ59" s="91" t="s">
        <v>79</v>
      </c>
      <c r="AR59" s="92"/>
      <c r="AS59" s="93">
        <f>ROUND(SUM(AS60:AS63),2)</f>
        <v>0</v>
      </c>
      <c r="AT59" s="94">
        <f t="shared" si="1"/>
        <v>0</v>
      </c>
      <c r="AU59" s="95">
        <f>ROUND(SUM(AU60:AU63),5)</f>
        <v>0</v>
      </c>
      <c r="AV59" s="94">
        <f>ROUND(AZ59*L29,2)</f>
        <v>0</v>
      </c>
      <c r="AW59" s="94">
        <f>ROUND(BA59*L30,2)</f>
        <v>0</v>
      </c>
      <c r="AX59" s="94">
        <f>ROUND(BB59*L29,2)</f>
        <v>0</v>
      </c>
      <c r="AY59" s="94">
        <f>ROUND(BC59*L30,2)</f>
        <v>0</v>
      </c>
      <c r="AZ59" s="94">
        <f>ROUND(SUM(AZ60:AZ63),2)</f>
        <v>0</v>
      </c>
      <c r="BA59" s="94">
        <f>ROUND(SUM(BA60:BA63),2)</f>
        <v>0</v>
      </c>
      <c r="BB59" s="94">
        <f>ROUND(SUM(BB60:BB63),2)</f>
        <v>0</v>
      </c>
      <c r="BC59" s="94">
        <f>ROUND(SUM(BC60:BC63),2)</f>
        <v>0</v>
      </c>
      <c r="BD59" s="96">
        <f>ROUND(SUM(BD60:BD63),2)</f>
        <v>0</v>
      </c>
      <c r="BS59" s="97" t="s">
        <v>71</v>
      </c>
      <c r="BT59" s="97" t="s">
        <v>80</v>
      </c>
      <c r="BU59" s="97" t="s">
        <v>73</v>
      </c>
      <c r="BV59" s="97" t="s">
        <v>74</v>
      </c>
      <c r="BW59" s="97" t="s">
        <v>95</v>
      </c>
      <c r="BX59" s="97" t="s">
        <v>5</v>
      </c>
      <c r="CL59" s="97" t="s">
        <v>19</v>
      </c>
      <c r="CM59" s="97" t="s">
        <v>82</v>
      </c>
    </row>
    <row r="60" spans="1:90" s="4" customFormat="1" ht="16.5" customHeight="1">
      <c r="A60" s="87" t="s">
        <v>76</v>
      </c>
      <c r="B60" s="52"/>
      <c r="C60" s="98"/>
      <c r="D60" s="98"/>
      <c r="E60" s="331" t="s">
        <v>96</v>
      </c>
      <c r="F60" s="331"/>
      <c r="G60" s="331"/>
      <c r="H60" s="331"/>
      <c r="I60" s="331"/>
      <c r="J60" s="98"/>
      <c r="K60" s="331" t="s">
        <v>97</v>
      </c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56">
        <f>'751.1 - VZT 1'!J32</f>
        <v>0</v>
      </c>
      <c r="AH60" s="357"/>
      <c r="AI60" s="357"/>
      <c r="AJ60" s="357"/>
      <c r="AK60" s="357"/>
      <c r="AL60" s="357"/>
      <c r="AM60" s="357"/>
      <c r="AN60" s="356">
        <f t="shared" si="0"/>
        <v>0</v>
      </c>
      <c r="AO60" s="357"/>
      <c r="AP60" s="357"/>
      <c r="AQ60" s="99" t="s">
        <v>88</v>
      </c>
      <c r="AR60" s="54"/>
      <c r="AS60" s="100">
        <v>0</v>
      </c>
      <c r="AT60" s="101">
        <f t="shared" si="1"/>
        <v>0</v>
      </c>
      <c r="AU60" s="102">
        <f>'751.1 - VZT 1'!P87</f>
        <v>0</v>
      </c>
      <c r="AV60" s="101">
        <f>'751.1 - VZT 1'!J35</f>
        <v>0</v>
      </c>
      <c r="AW60" s="101">
        <f>'751.1 - VZT 1'!J36</f>
        <v>0</v>
      </c>
      <c r="AX60" s="101">
        <f>'751.1 - VZT 1'!J37</f>
        <v>0</v>
      </c>
      <c r="AY60" s="101">
        <f>'751.1 - VZT 1'!J38</f>
        <v>0</v>
      </c>
      <c r="AZ60" s="101">
        <f>'751.1 - VZT 1'!F35</f>
        <v>0</v>
      </c>
      <c r="BA60" s="101">
        <f>'751.1 - VZT 1'!F36</f>
        <v>0</v>
      </c>
      <c r="BB60" s="101">
        <f>'751.1 - VZT 1'!F37</f>
        <v>0</v>
      </c>
      <c r="BC60" s="101">
        <f>'751.1 - VZT 1'!F38</f>
        <v>0</v>
      </c>
      <c r="BD60" s="103">
        <f>'751.1 - VZT 1'!F39</f>
        <v>0</v>
      </c>
      <c r="BT60" s="104" t="s">
        <v>82</v>
      </c>
      <c r="BV60" s="104" t="s">
        <v>74</v>
      </c>
      <c r="BW60" s="104" t="s">
        <v>98</v>
      </c>
      <c r="BX60" s="104" t="s">
        <v>95</v>
      </c>
      <c r="CL60" s="104" t="s">
        <v>21</v>
      </c>
    </row>
    <row r="61" spans="1:90" s="4" customFormat="1" ht="16.5" customHeight="1">
      <c r="A61" s="87" t="s">
        <v>76</v>
      </c>
      <c r="B61" s="52"/>
      <c r="C61" s="98"/>
      <c r="D61" s="98"/>
      <c r="E61" s="331" t="s">
        <v>99</v>
      </c>
      <c r="F61" s="331"/>
      <c r="G61" s="331"/>
      <c r="H61" s="331"/>
      <c r="I61" s="331"/>
      <c r="J61" s="98"/>
      <c r="K61" s="331" t="s">
        <v>100</v>
      </c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56">
        <f>'751.2 - VZT 2'!J32</f>
        <v>0</v>
      </c>
      <c r="AH61" s="357"/>
      <c r="AI61" s="357"/>
      <c r="AJ61" s="357"/>
      <c r="AK61" s="357"/>
      <c r="AL61" s="357"/>
      <c r="AM61" s="357"/>
      <c r="AN61" s="356">
        <f t="shared" si="0"/>
        <v>0</v>
      </c>
      <c r="AO61" s="357"/>
      <c r="AP61" s="357"/>
      <c r="AQ61" s="99" t="s">
        <v>88</v>
      </c>
      <c r="AR61" s="54"/>
      <c r="AS61" s="100">
        <v>0</v>
      </c>
      <c r="AT61" s="101">
        <f t="shared" si="1"/>
        <v>0</v>
      </c>
      <c r="AU61" s="102">
        <f>'751.2 - VZT 2'!P87</f>
        <v>0</v>
      </c>
      <c r="AV61" s="101">
        <f>'751.2 - VZT 2'!J35</f>
        <v>0</v>
      </c>
      <c r="AW61" s="101">
        <f>'751.2 - VZT 2'!J36</f>
        <v>0</v>
      </c>
      <c r="AX61" s="101">
        <f>'751.2 - VZT 2'!J37</f>
        <v>0</v>
      </c>
      <c r="AY61" s="101">
        <f>'751.2 - VZT 2'!J38</f>
        <v>0</v>
      </c>
      <c r="AZ61" s="101">
        <f>'751.2 - VZT 2'!F35</f>
        <v>0</v>
      </c>
      <c r="BA61" s="101">
        <f>'751.2 - VZT 2'!F36</f>
        <v>0</v>
      </c>
      <c r="BB61" s="101">
        <f>'751.2 - VZT 2'!F37</f>
        <v>0</v>
      </c>
      <c r="BC61" s="101">
        <f>'751.2 - VZT 2'!F38</f>
        <v>0</v>
      </c>
      <c r="BD61" s="103">
        <f>'751.2 - VZT 2'!F39</f>
        <v>0</v>
      </c>
      <c r="BT61" s="104" t="s">
        <v>82</v>
      </c>
      <c r="BV61" s="104" t="s">
        <v>74</v>
      </c>
      <c r="BW61" s="104" t="s">
        <v>101</v>
      </c>
      <c r="BX61" s="104" t="s">
        <v>95</v>
      </c>
      <c r="CL61" s="104" t="s">
        <v>21</v>
      </c>
    </row>
    <row r="62" spans="1:90" s="4" customFormat="1" ht="16.5" customHeight="1">
      <c r="A62" s="87" t="s">
        <v>76</v>
      </c>
      <c r="B62" s="52"/>
      <c r="C62" s="98"/>
      <c r="D62" s="98"/>
      <c r="E62" s="331" t="s">
        <v>102</v>
      </c>
      <c r="F62" s="331"/>
      <c r="G62" s="331"/>
      <c r="H62" s="331"/>
      <c r="I62" s="331"/>
      <c r="J62" s="98"/>
      <c r="K62" s="331" t="s">
        <v>103</v>
      </c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  <c r="AG62" s="356">
        <f>'751.3 - VZT 3'!J32</f>
        <v>0</v>
      </c>
      <c r="AH62" s="357"/>
      <c r="AI62" s="357"/>
      <c r="AJ62" s="357"/>
      <c r="AK62" s="357"/>
      <c r="AL62" s="357"/>
      <c r="AM62" s="357"/>
      <c r="AN62" s="356">
        <f t="shared" si="0"/>
        <v>0</v>
      </c>
      <c r="AO62" s="357"/>
      <c r="AP62" s="357"/>
      <c r="AQ62" s="99" t="s">
        <v>88</v>
      </c>
      <c r="AR62" s="54"/>
      <c r="AS62" s="100">
        <v>0</v>
      </c>
      <c r="AT62" s="101">
        <f t="shared" si="1"/>
        <v>0</v>
      </c>
      <c r="AU62" s="102">
        <f>'751.3 - VZT 3'!P87</f>
        <v>0</v>
      </c>
      <c r="AV62" s="101">
        <f>'751.3 - VZT 3'!J35</f>
        <v>0</v>
      </c>
      <c r="AW62" s="101">
        <f>'751.3 - VZT 3'!J36</f>
        <v>0</v>
      </c>
      <c r="AX62" s="101">
        <f>'751.3 - VZT 3'!J37</f>
        <v>0</v>
      </c>
      <c r="AY62" s="101">
        <f>'751.3 - VZT 3'!J38</f>
        <v>0</v>
      </c>
      <c r="AZ62" s="101">
        <f>'751.3 - VZT 3'!F35</f>
        <v>0</v>
      </c>
      <c r="BA62" s="101">
        <f>'751.3 - VZT 3'!F36</f>
        <v>0</v>
      </c>
      <c r="BB62" s="101">
        <f>'751.3 - VZT 3'!F37</f>
        <v>0</v>
      </c>
      <c r="BC62" s="101">
        <f>'751.3 - VZT 3'!F38</f>
        <v>0</v>
      </c>
      <c r="BD62" s="103">
        <f>'751.3 - VZT 3'!F39</f>
        <v>0</v>
      </c>
      <c r="BT62" s="104" t="s">
        <v>82</v>
      </c>
      <c r="BV62" s="104" t="s">
        <v>74</v>
      </c>
      <c r="BW62" s="104" t="s">
        <v>104</v>
      </c>
      <c r="BX62" s="104" t="s">
        <v>95</v>
      </c>
      <c r="CL62" s="104" t="s">
        <v>21</v>
      </c>
    </row>
    <row r="63" spans="1:90" s="4" customFormat="1" ht="16.5" customHeight="1">
      <c r="A63" s="87" t="s">
        <v>76</v>
      </c>
      <c r="B63" s="52"/>
      <c r="C63" s="98"/>
      <c r="D63" s="98"/>
      <c r="E63" s="331" t="s">
        <v>105</v>
      </c>
      <c r="F63" s="331"/>
      <c r="G63" s="331"/>
      <c r="H63" s="331"/>
      <c r="I63" s="331"/>
      <c r="J63" s="98"/>
      <c r="K63" s="331" t="s">
        <v>106</v>
      </c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56">
        <f>'751.4 - ECONET'!J32</f>
        <v>0</v>
      </c>
      <c r="AH63" s="357"/>
      <c r="AI63" s="357"/>
      <c r="AJ63" s="357"/>
      <c r="AK63" s="357"/>
      <c r="AL63" s="357"/>
      <c r="AM63" s="357"/>
      <c r="AN63" s="356">
        <f t="shared" si="0"/>
        <v>0</v>
      </c>
      <c r="AO63" s="357"/>
      <c r="AP63" s="357"/>
      <c r="AQ63" s="99" t="s">
        <v>88</v>
      </c>
      <c r="AR63" s="54"/>
      <c r="AS63" s="100">
        <v>0</v>
      </c>
      <c r="AT63" s="101">
        <f t="shared" si="1"/>
        <v>0</v>
      </c>
      <c r="AU63" s="102">
        <f>'751.4 - ECONET'!P86</f>
        <v>0</v>
      </c>
      <c r="AV63" s="101">
        <f>'751.4 - ECONET'!J35</f>
        <v>0</v>
      </c>
      <c r="AW63" s="101">
        <f>'751.4 - ECONET'!J36</f>
        <v>0</v>
      </c>
      <c r="AX63" s="101">
        <f>'751.4 - ECONET'!J37</f>
        <v>0</v>
      </c>
      <c r="AY63" s="101">
        <f>'751.4 - ECONET'!J38</f>
        <v>0</v>
      </c>
      <c r="AZ63" s="101">
        <f>'751.4 - ECONET'!F35</f>
        <v>0</v>
      </c>
      <c r="BA63" s="101">
        <f>'751.4 - ECONET'!F36</f>
        <v>0</v>
      </c>
      <c r="BB63" s="101">
        <f>'751.4 - ECONET'!F37</f>
        <v>0</v>
      </c>
      <c r="BC63" s="101">
        <f>'751.4 - ECONET'!F38</f>
        <v>0</v>
      </c>
      <c r="BD63" s="103">
        <f>'751.4 - ECONET'!F39</f>
        <v>0</v>
      </c>
      <c r="BT63" s="104" t="s">
        <v>82</v>
      </c>
      <c r="BV63" s="104" t="s">
        <v>74</v>
      </c>
      <c r="BW63" s="104" t="s">
        <v>107</v>
      </c>
      <c r="BX63" s="104" t="s">
        <v>95</v>
      </c>
      <c r="CL63" s="104" t="s">
        <v>21</v>
      </c>
    </row>
    <row r="64" spans="2:91" s="7" customFormat="1" ht="16.5" customHeight="1">
      <c r="B64" s="88"/>
      <c r="C64" s="89"/>
      <c r="D64" s="330" t="s">
        <v>108</v>
      </c>
      <c r="E64" s="330"/>
      <c r="F64" s="330"/>
      <c r="G64" s="330"/>
      <c r="H64" s="330"/>
      <c r="I64" s="90"/>
      <c r="J64" s="330" t="s">
        <v>109</v>
      </c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58">
        <f>ROUND(SUM(AG65:AG71),2)</f>
        <v>0</v>
      </c>
      <c r="AH64" s="359"/>
      <c r="AI64" s="359"/>
      <c r="AJ64" s="359"/>
      <c r="AK64" s="359"/>
      <c r="AL64" s="359"/>
      <c r="AM64" s="359"/>
      <c r="AN64" s="360">
        <f t="shared" si="0"/>
        <v>0</v>
      </c>
      <c r="AO64" s="359"/>
      <c r="AP64" s="359"/>
      <c r="AQ64" s="91" t="s">
        <v>79</v>
      </c>
      <c r="AR64" s="92"/>
      <c r="AS64" s="93">
        <f>ROUND(SUM(AS65:AS71),2)</f>
        <v>0</v>
      </c>
      <c r="AT64" s="94">
        <f t="shared" si="1"/>
        <v>0</v>
      </c>
      <c r="AU64" s="95">
        <f>ROUND(SUM(AU65:AU71),5)</f>
        <v>0</v>
      </c>
      <c r="AV64" s="94">
        <f>ROUND(AZ64*L29,2)</f>
        <v>0</v>
      </c>
      <c r="AW64" s="94">
        <f>ROUND(BA64*L30,2)</f>
        <v>0</v>
      </c>
      <c r="AX64" s="94">
        <f>ROUND(BB64*L29,2)</f>
        <v>0</v>
      </c>
      <c r="AY64" s="94">
        <f>ROUND(BC64*L30,2)</f>
        <v>0</v>
      </c>
      <c r="AZ64" s="94">
        <f>ROUND(SUM(AZ65:AZ71),2)</f>
        <v>0</v>
      </c>
      <c r="BA64" s="94">
        <f>ROUND(SUM(BA65:BA71),2)</f>
        <v>0</v>
      </c>
      <c r="BB64" s="94">
        <f>ROUND(SUM(BB65:BB71),2)</f>
        <v>0</v>
      </c>
      <c r="BC64" s="94">
        <f>ROUND(SUM(BC65:BC71),2)</f>
        <v>0</v>
      </c>
      <c r="BD64" s="96">
        <f>ROUND(SUM(BD65:BD71),2)</f>
        <v>0</v>
      </c>
      <c r="BS64" s="97" t="s">
        <v>71</v>
      </c>
      <c r="BT64" s="97" t="s">
        <v>80</v>
      </c>
      <c r="BU64" s="97" t="s">
        <v>73</v>
      </c>
      <c r="BV64" s="97" t="s">
        <v>74</v>
      </c>
      <c r="BW64" s="97" t="s">
        <v>110</v>
      </c>
      <c r="BX64" s="97" t="s">
        <v>5</v>
      </c>
      <c r="CL64" s="97" t="s">
        <v>19</v>
      </c>
      <c r="CM64" s="97" t="s">
        <v>82</v>
      </c>
    </row>
    <row r="65" spans="1:90" s="4" customFormat="1" ht="16.5" customHeight="1">
      <c r="A65" s="87" t="s">
        <v>76</v>
      </c>
      <c r="B65" s="52"/>
      <c r="C65" s="98"/>
      <c r="D65" s="98"/>
      <c r="E65" s="331" t="s">
        <v>111</v>
      </c>
      <c r="F65" s="331"/>
      <c r="G65" s="331"/>
      <c r="H65" s="331"/>
      <c r="I65" s="331"/>
      <c r="J65" s="98"/>
      <c r="K65" s="331" t="s">
        <v>112</v>
      </c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56">
        <f>'741.0 - ESIL-KABELY-HACCP'!J32</f>
        <v>0</v>
      </c>
      <c r="AH65" s="357"/>
      <c r="AI65" s="357"/>
      <c r="AJ65" s="357"/>
      <c r="AK65" s="357"/>
      <c r="AL65" s="357"/>
      <c r="AM65" s="357"/>
      <c r="AN65" s="356">
        <f t="shared" si="0"/>
        <v>0</v>
      </c>
      <c r="AO65" s="357"/>
      <c r="AP65" s="357"/>
      <c r="AQ65" s="99" t="s">
        <v>88</v>
      </c>
      <c r="AR65" s="54"/>
      <c r="AS65" s="100">
        <v>0</v>
      </c>
      <c r="AT65" s="101">
        <f t="shared" si="1"/>
        <v>0</v>
      </c>
      <c r="AU65" s="102">
        <f>'741.0 - ESIL-KABELY-HACCP'!P86</f>
        <v>0</v>
      </c>
      <c r="AV65" s="101">
        <f>'741.0 - ESIL-KABELY-HACCP'!J35</f>
        <v>0</v>
      </c>
      <c r="AW65" s="101">
        <f>'741.0 - ESIL-KABELY-HACCP'!J36</f>
        <v>0</v>
      </c>
      <c r="AX65" s="101">
        <f>'741.0 - ESIL-KABELY-HACCP'!J37</f>
        <v>0</v>
      </c>
      <c r="AY65" s="101">
        <f>'741.0 - ESIL-KABELY-HACCP'!J38</f>
        <v>0</v>
      </c>
      <c r="AZ65" s="101">
        <f>'741.0 - ESIL-KABELY-HACCP'!F35</f>
        <v>0</v>
      </c>
      <c r="BA65" s="101">
        <f>'741.0 - ESIL-KABELY-HACCP'!F36</f>
        <v>0</v>
      </c>
      <c r="BB65" s="101">
        <f>'741.0 - ESIL-KABELY-HACCP'!F37</f>
        <v>0</v>
      </c>
      <c r="BC65" s="101">
        <f>'741.0 - ESIL-KABELY-HACCP'!F38</f>
        <v>0</v>
      </c>
      <c r="BD65" s="103">
        <f>'741.0 - ESIL-KABELY-HACCP'!F39</f>
        <v>0</v>
      </c>
      <c r="BT65" s="104" t="s">
        <v>82</v>
      </c>
      <c r="BV65" s="104" t="s">
        <v>74</v>
      </c>
      <c r="BW65" s="104" t="s">
        <v>113</v>
      </c>
      <c r="BX65" s="104" t="s">
        <v>110</v>
      </c>
      <c r="CL65" s="104" t="s">
        <v>21</v>
      </c>
    </row>
    <row r="66" spans="1:90" s="4" customFormat="1" ht="16.5" customHeight="1">
      <c r="A66" s="87" t="s">
        <v>76</v>
      </c>
      <c r="B66" s="52"/>
      <c r="C66" s="98"/>
      <c r="D66" s="98"/>
      <c r="E66" s="331" t="s">
        <v>114</v>
      </c>
      <c r="F66" s="331"/>
      <c r="G66" s="331"/>
      <c r="H66" s="331"/>
      <c r="I66" s="331"/>
      <c r="J66" s="98"/>
      <c r="K66" s="331" t="s">
        <v>115</v>
      </c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56">
        <f>'741.1 - ESIL-KABELY-REGULACE'!J32</f>
        <v>0</v>
      </c>
      <c r="AH66" s="357"/>
      <c r="AI66" s="357"/>
      <c r="AJ66" s="357"/>
      <c r="AK66" s="357"/>
      <c r="AL66" s="357"/>
      <c r="AM66" s="357"/>
      <c r="AN66" s="356">
        <f t="shared" si="0"/>
        <v>0</v>
      </c>
      <c r="AO66" s="357"/>
      <c r="AP66" s="357"/>
      <c r="AQ66" s="99" t="s">
        <v>88</v>
      </c>
      <c r="AR66" s="54"/>
      <c r="AS66" s="100">
        <v>0</v>
      </c>
      <c r="AT66" s="101">
        <f t="shared" si="1"/>
        <v>0</v>
      </c>
      <c r="AU66" s="102">
        <f>'741.1 - ESIL-KABELY-REGULACE'!P86</f>
        <v>0</v>
      </c>
      <c r="AV66" s="101">
        <f>'741.1 - ESIL-KABELY-REGULACE'!J35</f>
        <v>0</v>
      </c>
      <c r="AW66" s="101">
        <f>'741.1 - ESIL-KABELY-REGULACE'!J36</f>
        <v>0</v>
      </c>
      <c r="AX66" s="101">
        <f>'741.1 - ESIL-KABELY-REGULACE'!J37</f>
        <v>0</v>
      </c>
      <c r="AY66" s="101">
        <f>'741.1 - ESIL-KABELY-REGULACE'!J38</f>
        <v>0</v>
      </c>
      <c r="AZ66" s="101">
        <f>'741.1 - ESIL-KABELY-REGULACE'!F35</f>
        <v>0</v>
      </c>
      <c r="BA66" s="101">
        <f>'741.1 - ESIL-KABELY-REGULACE'!F36</f>
        <v>0</v>
      </c>
      <c r="BB66" s="101">
        <f>'741.1 - ESIL-KABELY-REGULACE'!F37</f>
        <v>0</v>
      </c>
      <c r="BC66" s="101">
        <f>'741.1 - ESIL-KABELY-REGULACE'!F38</f>
        <v>0</v>
      </c>
      <c r="BD66" s="103">
        <f>'741.1 - ESIL-KABELY-REGULACE'!F39</f>
        <v>0</v>
      </c>
      <c r="BT66" s="104" t="s">
        <v>82</v>
      </c>
      <c r="BV66" s="104" t="s">
        <v>74</v>
      </c>
      <c r="BW66" s="104" t="s">
        <v>116</v>
      </c>
      <c r="BX66" s="104" t="s">
        <v>110</v>
      </c>
      <c r="CL66" s="104" t="s">
        <v>21</v>
      </c>
    </row>
    <row r="67" spans="1:90" s="4" customFormat="1" ht="16.5" customHeight="1">
      <c r="A67" s="87" t="s">
        <v>76</v>
      </c>
      <c r="B67" s="52"/>
      <c r="C67" s="98"/>
      <c r="D67" s="98"/>
      <c r="E67" s="331" t="s">
        <v>117</v>
      </c>
      <c r="F67" s="331"/>
      <c r="G67" s="331"/>
      <c r="H67" s="331"/>
      <c r="I67" s="331"/>
      <c r="J67" s="98"/>
      <c r="K67" s="331" t="s">
        <v>118</v>
      </c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56">
        <f>'741.2 - ESIL-DRAC'!J32</f>
        <v>0</v>
      </c>
      <c r="AH67" s="357"/>
      <c r="AI67" s="357"/>
      <c r="AJ67" s="357"/>
      <c r="AK67" s="357"/>
      <c r="AL67" s="357"/>
      <c r="AM67" s="357"/>
      <c r="AN67" s="356">
        <f t="shared" si="0"/>
        <v>0</v>
      </c>
      <c r="AO67" s="357"/>
      <c r="AP67" s="357"/>
      <c r="AQ67" s="99" t="s">
        <v>88</v>
      </c>
      <c r="AR67" s="54"/>
      <c r="AS67" s="100">
        <v>0</v>
      </c>
      <c r="AT67" s="101">
        <f t="shared" si="1"/>
        <v>0</v>
      </c>
      <c r="AU67" s="102">
        <f>'741.2 - ESIL-DRAC'!P86</f>
        <v>0</v>
      </c>
      <c r="AV67" s="101">
        <f>'741.2 - ESIL-DRAC'!J35</f>
        <v>0</v>
      </c>
      <c r="AW67" s="101">
        <f>'741.2 - ESIL-DRAC'!J36</f>
        <v>0</v>
      </c>
      <c r="AX67" s="101">
        <f>'741.2 - ESIL-DRAC'!J37</f>
        <v>0</v>
      </c>
      <c r="AY67" s="101">
        <f>'741.2 - ESIL-DRAC'!J38</f>
        <v>0</v>
      </c>
      <c r="AZ67" s="101">
        <f>'741.2 - ESIL-DRAC'!F35</f>
        <v>0</v>
      </c>
      <c r="BA67" s="101">
        <f>'741.2 - ESIL-DRAC'!F36</f>
        <v>0</v>
      </c>
      <c r="BB67" s="101">
        <f>'741.2 - ESIL-DRAC'!F37</f>
        <v>0</v>
      </c>
      <c r="BC67" s="101">
        <f>'741.2 - ESIL-DRAC'!F38</f>
        <v>0</v>
      </c>
      <c r="BD67" s="103">
        <f>'741.2 - ESIL-DRAC'!F39</f>
        <v>0</v>
      </c>
      <c r="BT67" s="104" t="s">
        <v>82</v>
      </c>
      <c r="BV67" s="104" t="s">
        <v>74</v>
      </c>
      <c r="BW67" s="104" t="s">
        <v>119</v>
      </c>
      <c r="BX67" s="104" t="s">
        <v>110</v>
      </c>
      <c r="CL67" s="104" t="s">
        <v>21</v>
      </c>
    </row>
    <row r="68" spans="1:90" s="4" customFormat="1" ht="16.5" customHeight="1">
      <c r="A68" s="87" t="s">
        <v>76</v>
      </c>
      <c r="B68" s="52"/>
      <c r="C68" s="98"/>
      <c r="D68" s="98"/>
      <c r="E68" s="331" t="s">
        <v>120</v>
      </c>
      <c r="F68" s="331"/>
      <c r="G68" s="331"/>
      <c r="H68" s="331"/>
      <c r="I68" s="331"/>
      <c r="J68" s="98"/>
      <c r="K68" s="331" t="s">
        <v>121</v>
      </c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56">
        <f>'742.0 - ESLB-MONITORING-H...'!J32</f>
        <v>0</v>
      </c>
      <c r="AH68" s="357"/>
      <c r="AI68" s="357"/>
      <c r="AJ68" s="357"/>
      <c r="AK68" s="357"/>
      <c r="AL68" s="357"/>
      <c r="AM68" s="357"/>
      <c r="AN68" s="356">
        <f t="shared" si="0"/>
        <v>0</v>
      </c>
      <c r="AO68" s="357"/>
      <c r="AP68" s="357"/>
      <c r="AQ68" s="99" t="s">
        <v>88</v>
      </c>
      <c r="AR68" s="54"/>
      <c r="AS68" s="100">
        <v>0</v>
      </c>
      <c r="AT68" s="101">
        <f t="shared" si="1"/>
        <v>0</v>
      </c>
      <c r="AU68" s="102">
        <f>'742.0 - ESLB-MONITORING-H...'!P91</f>
        <v>0</v>
      </c>
      <c r="AV68" s="101">
        <f>'742.0 - ESLB-MONITORING-H...'!J35</f>
        <v>0</v>
      </c>
      <c r="AW68" s="101">
        <f>'742.0 - ESLB-MONITORING-H...'!J36</f>
        <v>0</v>
      </c>
      <c r="AX68" s="101">
        <f>'742.0 - ESLB-MONITORING-H...'!J37</f>
        <v>0</v>
      </c>
      <c r="AY68" s="101">
        <f>'742.0 - ESLB-MONITORING-H...'!J38</f>
        <v>0</v>
      </c>
      <c r="AZ68" s="101">
        <f>'742.0 - ESLB-MONITORING-H...'!F35</f>
        <v>0</v>
      </c>
      <c r="BA68" s="101">
        <f>'742.0 - ESLB-MONITORING-H...'!F36</f>
        <v>0</v>
      </c>
      <c r="BB68" s="101">
        <f>'742.0 - ESLB-MONITORING-H...'!F37</f>
        <v>0</v>
      </c>
      <c r="BC68" s="101">
        <f>'742.0 - ESLB-MONITORING-H...'!F38</f>
        <v>0</v>
      </c>
      <c r="BD68" s="103">
        <f>'742.0 - ESLB-MONITORING-H...'!F39</f>
        <v>0</v>
      </c>
      <c r="BT68" s="104" t="s">
        <v>82</v>
      </c>
      <c r="BV68" s="104" t="s">
        <v>74</v>
      </c>
      <c r="BW68" s="104" t="s">
        <v>122</v>
      </c>
      <c r="BX68" s="104" t="s">
        <v>110</v>
      </c>
      <c r="CL68" s="104" t="s">
        <v>21</v>
      </c>
    </row>
    <row r="69" spans="1:90" s="4" customFormat="1" ht="16.5" customHeight="1">
      <c r="A69" s="87" t="s">
        <v>76</v>
      </c>
      <c r="B69" s="52"/>
      <c r="C69" s="98"/>
      <c r="D69" s="98"/>
      <c r="E69" s="331" t="s">
        <v>123</v>
      </c>
      <c r="F69" s="331"/>
      <c r="G69" s="331"/>
      <c r="H69" s="331"/>
      <c r="I69" s="331"/>
      <c r="J69" s="98"/>
      <c r="K69" s="331" t="s">
        <v>124</v>
      </c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  <c r="AG69" s="356">
        <f>'742.1 - ESLB-SICO'!J32</f>
        <v>0</v>
      </c>
      <c r="AH69" s="357"/>
      <c r="AI69" s="357"/>
      <c r="AJ69" s="357"/>
      <c r="AK69" s="357"/>
      <c r="AL69" s="357"/>
      <c r="AM69" s="357"/>
      <c r="AN69" s="356">
        <f t="shared" si="0"/>
        <v>0</v>
      </c>
      <c r="AO69" s="357"/>
      <c r="AP69" s="357"/>
      <c r="AQ69" s="99" t="s">
        <v>88</v>
      </c>
      <c r="AR69" s="54"/>
      <c r="AS69" s="100">
        <v>0</v>
      </c>
      <c r="AT69" s="101">
        <f t="shared" si="1"/>
        <v>0</v>
      </c>
      <c r="AU69" s="102">
        <f>'742.1 - ESLB-SICO'!P86</f>
        <v>0</v>
      </c>
      <c r="AV69" s="101">
        <f>'742.1 - ESLB-SICO'!J35</f>
        <v>0</v>
      </c>
      <c r="AW69" s="101">
        <f>'742.1 - ESLB-SICO'!J36</f>
        <v>0</v>
      </c>
      <c r="AX69" s="101">
        <f>'742.1 - ESLB-SICO'!J37</f>
        <v>0</v>
      </c>
      <c r="AY69" s="101">
        <f>'742.1 - ESLB-SICO'!J38</f>
        <v>0</v>
      </c>
      <c r="AZ69" s="101">
        <f>'742.1 - ESLB-SICO'!F35</f>
        <v>0</v>
      </c>
      <c r="BA69" s="101">
        <f>'742.1 - ESLB-SICO'!F36</f>
        <v>0</v>
      </c>
      <c r="BB69" s="101">
        <f>'742.1 - ESLB-SICO'!F37</f>
        <v>0</v>
      </c>
      <c r="BC69" s="101">
        <f>'742.1 - ESLB-SICO'!F38</f>
        <v>0</v>
      </c>
      <c r="BD69" s="103">
        <f>'742.1 - ESLB-SICO'!F39</f>
        <v>0</v>
      </c>
      <c r="BT69" s="104" t="s">
        <v>82</v>
      </c>
      <c r="BV69" s="104" t="s">
        <v>74</v>
      </c>
      <c r="BW69" s="104" t="s">
        <v>125</v>
      </c>
      <c r="BX69" s="104" t="s">
        <v>110</v>
      </c>
      <c r="CL69" s="104" t="s">
        <v>21</v>
      </c>
    </row>
    <row r="70" spans="1:90" s="4" customFormat="1" ht="16.5" customHeight="1">
      <c r="A70" s="87" t="s">
        <v>76</v>
      </c>
      <c r="B70" s="52"/>
      <c r="C70" s="98"/>
      <c r="D70" s="98"/>
      <c r="E70" s="331" t="s">
        <v>126</v>
      </c>
      <c r="F70" s="331"/>
      <c r="G70" s="331"/>
      <c r="H70" s="331"/>
      <c r="I70" s="331"/>
      <c r="J70" s="98"/>
      <c r="K70" s="331" t="s">
        <v>127</v>
      </c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56">
        <f>'742.2 - ESLB-EPS'!J32</f>
        <v>0</v>
      </c>
      <c r="AH70" s="357"/>
      <c r="AI70" s="357"/>
      <c r="AJ70" s="357"/>
      <c r="AK70" s="357"/>
      <c r="AL70" s="357"/>
      <c r="AM70" s="357"/>
      <c r="AN70" s="356">
        <f t="shared" si="0"/>
        <v>0</v>
      </c>
      <c r="AO70" s="357"/>
      <c r="AP70" s="357"/>
      <c r="AQ70" s="99" t="s">
        <v>88</v>
      </c>
      <c r="AR70" s="54"/>
      <c r="AS70" s="100">
        <v>0</v>
      </c>
      <c r="AT70" s="101">
        <f t="shared" si="1"/>
        <v>0</v>
      </c>
      <c r="AU70" s="102">
        <f>'742.2 - ESLB-EPS'!P86</f>
        <v>0</v>
      </c>
      <c r="AV70" s="101">
        <f>'742.2 - ESLB-EPS'!J35</f>
        <v>0</v>
      </c>
      <c r="AW70" s="101">
        <f>'742.2 - ESLB-EPS'!J36</f>
        <v>0</v>
      </c>
      <c r="AX70" s="101">
        <f>'742.2 - ESLB-EPS'!J37</f>
        <v>0</v>
      </c>
      <c r="AY70" s="101">
        <f>'742.2 - ESLB-EPS'!J38</f>
        <v>0</v>
      </c>
      <c r="AZ70" s="101">
        <f>'742.2 - ESLB-EPS'!F35</f>
        <v>0</v>
      </c>
      <c r="BA70" s="101">
        <f>'742.2 - ESLB-EPS'!F36</f>
        <v>0</v>
      </c>
      <c r="BB70" s="101">
        <f>'742.2 - ESLB-EPS'!F37</f>
        <v>0</v>
      </c>
      <c r="BC70" s="101">
        <f>'742.2 - ESLB-EPS'!F38</f>
        <v>0</v>
      </c>
      <c r="BD70" s="103">
        <f>'742.2 - ESLB-EPS'!F39</f>
        <v>0</v>
      </c>
      <c r="BT70" s="104" t="s">
        <v>82</v>
      </c>
      <c r="BV70" s="104" t="s">
        <v>74</v>
      </c>
      <c r="BW70" s="104" t="s">
        <v>128</v>
      </c>
      <c r="BX70" s="104" t="s">
        <v>110</v>
      </c>
      <c r="CL70" s="104" t="s">
        <v>21</v>
      </c>
    </row>
    <row r="71" spans="1:90" s="4" customFormat="1" ht="16.5" customHeight="1">
      <c r="A71" s="87" t="s">
        <v>76</v>
      </c>
      <c r="B71" s="52"/>
      <c r="C71" s="98"/>
      <c r="D71" s="98"/>
      <c r="E71" s="331" t="s">
        <v>129</v>
      </c>
      <c r="F71" s="331"/>
      <c r="G71" s="331"/>
      <c r="H71" s="331"/>
      <c r="I71" s="331"/>
      <c r="J71" s="98"/>
      <c r="K71" s="331" t="s">
        <v>130</v>
      </c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  <c r="AG71" s="356">
        <f>'742.3 - ESLB-Strukt.kabeláž'!J32</f>
        <v>0</v>
      </c>
      <c r="AH71" s="357"/>
      <c r="AI71" s="357"/>
      <c r="AJ71" s="357"/>
      <c r="AK71" s="357"/>
      <c r="AL71" s="357"/>
      <c r="AM71" s="357"/>
      <c r="AN71" s="356">
        <f t="shared" si="0"/>
        <v>0</v>
      </c>
      <c r="AO71" s="357"/>
      <c r="AP71" s="357"/>
      <c r="AQ71" s="99" t="s">
        <v>88</v>
      </c>
      <c r="AR71" s="54"/>
      <c r="AS71" s="100">
        <v>0</v>
      </c>
      <c r="AT71" s="101">
        <f t="shared" si="1"/>
        <v>0</v>
      </c>
      <c r="AU71" s="102">
        <f>'742.3 - ESLB-Strukt.kabeláž'!P86</f>
        <v>0</v>
      </c>
      <c r="AV71" s="101">
        <f>'742.3 - ESLB-Strukt.kabeláž'!J35</f>
        <v>0</v>
      </c>
      <c r="AW71" s="101">
        <f>'742.3 - ESLB-Strukt.kabeláž'!J36</f>
        <v>0</v>
      </c>
      <c r="AX71" s="101">
        <f>'742.3 - ESLB-Strukt.kabeláž'!J37</f>
        <v>0</v>
      </c>
      <c r="AY71" s="101">
        <f>'742.3 - ESLB-Strukt.kabeláž'!J38</f>
        <v>0</v>
      </c>
      <c r="AZ71" s="101">
        <f>'742.3 - ESLB-Strukt.kabeláž'!F35</f>
        <v>0</v>
      </c>
      <c r="BA71" s="101">
        <f>'742.3 - ESLB-Strukt.kabeláž'!F36</f>
        <v>0</v>
      </c>
      <c r="BB71" s="101">
        <f>'742.3 - ESLB-Strukt.kabeláž'!F37</f>
        <v>0</v>
      </c>
      <c r="BC71" s="101">
        <f>'742.3 - ESLB-Strukt.kabeláž'!F38</f>
        <v>0</v>
      </c>
      <c r="BD71" s="103">
        <f>'742.3 - ESLB-Strukt.kabeláž'!F39</f>
        <v>0</v>
      </c>
      <c r="BT71" s="104" t="s">
        <v>82</v>
      </c>
      <c r="BV71" s="104" t="s">
        <v>74</v>
      </c>
      <c r="BW71" s="104" t="s">
        <v>131</v>
      </c>
      <c r="BX71" s="104" t="s">
        <v>110</v>
      </c>
      <c r="CL71" s="104" t="s">
        <v>21</v>
      </c>
    </row>
    <row r="72" spans="1:91" s="7" customFormat="1" ht="16.5" customHeight="1">
      <c r="A72" s="87" t="s">
        <v>76</v>
      </c>
      <c r="B72" s="88"/>
      <c r="C72" s="89"/>
      <c r="D72" s="330" t="s">
        <v>132</v>
      </c>
      <c r="E72" s="330"/>
      <c r="F72" s="330"/>
      <c r="G72" s="330"/>
      <c r="H72" s="330"/>
      <c r="I72" s="90"/>
      <c r="J72" s="330" t="s">
        <v>133</v>
      </c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60">
        <f>'D1.4.4 - Vytápění'!J30</f>
        <v>0</v>
      </c>
      <c r="AH72" s="359"/>
      <c r="AI72" s="359"/>
      <c r="AJ72" s="359"/>
      <c r="AK72" s="359"/>
      <c r="AL72" s="359"/>
      <c r="AM72" s="359"/>
      <c r="AN72" s="360">
        <f t="shared" si="0"/>
        <v>0</v>
      </c>
      <c r="AO72" s="359"/>
      <c r="AP72" s="359"/>
      <c r="AQ72" s="91" t="s">
        <v>79</v>
      </c>
      <c r="AR72" s="92"/>
      <c r="AS72" s="93">
        <v>0</v>
      </c>
      <c r="AT72" s="94">
        <f t="shared" si="1"/>
        <v>0</v>
      </c>
      <c r="AU72" s="95">
        <f>'D1.4.4 - Vytápění'!P86</f>
        <v>0</v>
      </c>
      <c r="AV72" s="94">
        <f>'D1.4.4 - Vytápění'!J33</f>
        <v>0</v>
      </c>
      <c r="AW72" s="94">
        <f>'D1.4.4 - Vytápění'!J34</f>
        <v>0</v>
      </c>
      <c r="AX72" s="94">
        <f>'D1.4.4 - Vytápění'!J35</f>
        <v>0</v>
      </c>
      <c r="AY72" s="94">
        <f>'D1.4.4 - Vytápění'!J36</f>
        <v>0</v>
      </c>
      <c r="AZ72" s="94">
        <f>'D1.4.4 - Vytápění'!F33</f>
        <v>0</v>
      </c>
      <c r="BA72" s="94">
        <f>'D1.4.4 - Vytápění'!F34</f>
        <v>0</v>
      </c>
      <c r="BB72" s="94">
        <f>'D1.4.4 - Vytápění'!F35</f>
        <v>0</v>
      </c>
      <c r="BC72" s="94">
        <f>'D1.4.4 - Vytápění'!F36</f>
        <v>0</v>
      </c>
      <c r="BD72" s="96">
        <f>'D1.4.4 - Vytápění'!F37</f>
        <v>0</v>
      </c>
      <c r="BT72" s="97" t="s">
        <v>80</v>
      </c>
      <c r="BV72" s="97" t="s">
        <v>74</v>
      </c>
      <c r="BW72" s="97" t="s">
        <v>134</v>
      </c>
      <c r="BX72" s="97" t="s">
        <v>5</v>
      </c>
      <c r="CL72" s="97" t="s">
        <v>21</v>
      </c>
      <c r="CM72" s="97" t="s">
        <v>82</v>
      </c>
    </row>
    <row r="73" spans="1:91" s="7" customFormat="1" ht="16.5" customHeight="1">
      <c r="A73" s="87" t="s">
        <v>76</v>
      </c>
      <c r="B73" s="88"/>
      <c r="C73" s="89"/>
      <c r="D73" s="330" t="s">
        <v>135</v>
      </c>
      <c r="E73" s="330"/>
      <c r="F73" s="330"/>
      <c r="G73" s="330"/>
      <c r="H73" s="330"/>
      <c r="I73" s="90"/>
      <c r="J73" s="330" t="s">
        <v>136</v>
      </c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60">
        <f>'D2.1 - Gastrotechnologie'!J30</f>
        <v>0</v>
      </c>
      <c r="AH73" s="359"/>
      <c r="AI73" s="359"/>
      <c r="AJ73" s="359"/>
      <c r="AK73" s="359"/>
      <c r="AL73" s="359"/>
      <c r="AM73" s="359"/>
      <c r="AN73" s="360">
        <f t="shared" si="0"/>
        <v>0</v>
      </c>
      <c r="AO73" s="359"/>
      <c r="AP73" s="359"/>
      <c r="AQ73" s="91" t="s">
        <v>79</v>
      </c>
      <c r="AR73" s="92"/>
      <c r="AS73" s="93">
        <v>0</v>
      </c>
      <c r="AT73" s="94">
        <f t="shared" si="1"/>
        <v>0</v>
      </c>
      <c r="AU73" s="95">
        <f>'D2.1 - Gastrotechnologie'!P81</f>
        <v>0</v>
      </c>
      <c r="AV73" s="94">
        <f>'D2.1 - Gastrotechnologie'!J33</f>
        <v>0</v>
      </c>
      <c r="AW73" s="94">
        <f>'D2.1 - Gastrotechnologie'!J34</f>
        <v>0</v>
      </c>
      <c r="AX73" s="94">
        <f>'D2.1 - Gastrotechnologie'!J35</f>
        <v>0</v>
      </c>
      <c r="AY73" s="94">
        <f>'D2.1 - Gastrotechnologie'!J36</f>
        <v>0</v>
      </c>
      <c r="AZ73" s="94">
        <f>'D2.1 - Gastrotechnologie'!F33</f>
        <v>0</v>
      </c>
      <c r="BA73" s="94">
        <f>'D2.1 - Gastrotechnologie'!F34</f>
        <v>0</v>
      </c>
      <c r="BB73" s="94">
        <f>'D2.1 - Gastrotechnologie'!F35</f>
        <v>0</v>
      </c>
      <c r="BC73" s="94">
        <f>'D2.1 - Gastrotechnologie'!F36</f>
        <v>0</v>
      </c>
      <c r="BD73" s="96">
        <f>'D2.1 - Gastrotechnologie'!F37</f>
        <v>0</v>
      </c>
      <c r="BT73" s="97" t="s">
        <v>80</v>
      </c>
      <c r="BV73" s="97" t="s">
        <v>74</v>
      </c>
      <c r="BW73" s="97" t="s">
        <v>137</v>
      </c>
      <c r="BX73" s="97" t="s">
        <v>5</v>
      </c>
      <c r="CL73" s="97" t="s">
        <v>21</v>
      </c>
      <c r="CM73" s="97" t="s">
        <v>82</v>
      </c>
    </row>
    <row r="74" spans="1:91" s="7" customFormat="1" ht="16.5" customHeight="1">
      <c r="A74" s="87" t="s">
        <v>76</v>
      </c>
      <c r="B74" s="88"/>
      <c r="C74" s="89"/>
      <c r="D74" s="330" t="s">
        <v>138</v>
      </c>
      <c r="E74" s="330"/>
      <c r="F74" s="330"/>
      <c r="G74" s="330"/>
      <c r="H74" s="330"/>
      <c r="I74" s="90"/>
      <c r="J74" s="330" t="s">
        <v>139</v>
      </c>
      <c r="K74" s="330"/>
      <c r="L74" s="330"/>
      <c r="M74" s="330"/>
      <c r="N74" s="330"/>
      <c r="O74" s="330"/>
      <c r="P74" s="330"/>
      <c r="Q74" s="330"/>
      <c r="R74" s="330"/>
      <c r="S74" s="330"/>
      <c r="T74" s="330"/>
      <c r="U74" s="330"/>
      <c r="V74" s="330"/>
      <c r="W74" s="330"/>
      <c r="X74" s="330"/>
      <c r="Y74" s="330"/>
      <c r="Z74" s="330"/>
      <c r="AA74" s="330"/>
      <c r="AB74" s="330"/>
      <c r="AC74" s="330"/>
      <c r="AD74" s="330"/>
      <c r="AE74" s="330"/>
      <c r="AF74" s="330"/>
      <c r="AG74" s="360">
        <f>'VRN - Vedlejší rozpočtové...'!J30</f>
        <v>0</v>
      </c>
      <c r="AH74" s="359"/>
      <c r="AI74" s="359"/>
      <c r="AJ74" s="359"/>
      <c r="AK74" s="359"/>
      <c r="AL74" s="359"/>
      <c r="AM74" s="359"/>
      <c r="AN74" s="360">
        <f t="shared" si="0"/>
        <v>0</v>
      </c>
      <c r="AO74" s="359"/>
      <c r="AP74" s="359"/>
      <c r="AQ74" s="91" t="s">
        <v>79</v>
      </c>
      <c r="AR74" s="92"/>
      <c r="AS74" s="105">
        <v>0</v>
      </c>
      <c r="AT74" s="106">
        <f t="shared" si="1"/>
        <v>0</v>
      </c>
      <c r="AU74" s="107">
        <f>'VRN - Vedlejší rozpočtové...'!P83</f>
        <v>0</v>
      </c>
      <c r="AV74" s="106">
        <f>'VRN - Vedlejší rozpočtové...'!J33</f>
        <v>0</v>
      </c>
      <c r="AW74" s="106">
        <f>'VRN - Vedlejší rozpočtové...'!J34</f>
        <v>0</v>
      </c>
      <c r="AX74" s="106">
        <f>'VRN - Vedlejší rozpočtové...'!J35</f>
        <v>0</v>
      </c>
      <c r="AY74" s="106">
        <f>'VRN - Vedlejší rozpočtové...'!J36</f>
        <v>0</v>
      </c>
      <c r="AZ74" s="106">
        <f>'VRN - Vedlejší rozpočtové...'!F33</f>
        <v>0</v>
      </c>
      <c r="BA74" s="106">
        <f>'VRN - Vedlejší rozpočtové...'!F34</f>
        <v>0</v>
      </c>
      <c r="BB74" s="106">
        <f>'VRN - Vedlejší rozpočtové...'!F35</f>
        <v>0</v>
      </c>
      <c r="BC74" s="106">
        <f>'VRN - Vedlejší rozpočtové...'!F36</f>
        <v>0</v>
      </c>
      <c r="BD74" s="108">
        <f>'VRN - Vedlejší rozpočtové...'!F37</f>
        <v>0</v>
      </c>
      <c r="BT74" s="97" t="s">
        <v>80</v>
      </c>
      <c r="BV74" s="97" t="s">
        <v>74</v>
      </c>
      <c r="BW74" s="97" t="s">
        <v>140</v>
      </c>
      <c r="BX74" s="97" t="s">
        <v>5</v>
      </c>
      <c r="CL74" s="97" t="s">
        <v>19</v>
      </c>
      <c r="CM74" s="97" t="s">
        <v>82</v>
      </c>
    </row>
    <row r="75" spans="1:57" s="2" customFormat="1" ht="30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40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s="2" customFormat="1" ht="6.95" customHeight="1">
      <c r="A76" s="35"/>
      <c r="B76" s="48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0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</sheetData>
  <sheetProtection algorithmName="SHA-512" hashValue="2Y90ANEhLbLawLQdY+87FwazN4PCSbh+4z2thYzAhRUkjQPbN5JRi8yQhuylcem9s6TyYT5sB2iU5YCp0TN+Fg==" saltValue="ds2g79JfoMz772K8Upfr3FoxYRayC4VrskWuyZjtDD6Heck1O2EDRnn52mRrxbMWUW7eOIXuMWWdCLZXzJ4W/w==" spinCount="100000" sheet="1" objects="1" scenarios="1" formatColumns="0" formatRows="0"/>
  <mergeCells count="118">
    <mergeCell ref="AN74:AP74"/>
    <mergeCell ref="AG74:AM74"/>
    <mergeCell ref="AN54:AP54"/>
    <mergeCell ref="AN69:AP69"/>
    <mergeCell ref="AG69:AM69"/>
    <mergeCell ref="AN70:AP70"/>
    <mergeCell ref="AG70:AM70"/>
    <mergeCell ref="AN71:AP71"/>
    <mergeCell ref="AG71:AM71"/>
    <mergeCell ref="AN72:AP72"/>
    <mergeCell ref="AG72:AM72"/>
    <mergeCell ref="AN73:AP73"/>
    <mergeCell ref="AG73:AM73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L33:P33"/>
    <mergeCell ref="W33:AE33"/>
    <mergeCell ref="AK33:AO33"/>
    <mergeCell ref="AK35:AO35"/>
    <mergeCell ref="X35:AB35"/>
    <mergeCell ref="AR2:BE2"/>
    <mergeCell ref="AG63:AM63"/>
    <mergeCell ref="AG59:AM59"/>
    <mergeCell ref="AG62:AM62"/>
    <mergeCell ref="AG60:AM60"/>
    <mergeCell ref="AG61:AM61"/>
    <mergeCell ref="AG58:AM58"/>
    <mergeCell ref="AG57:AM57"/>
    <mergeCell ref="AG56:AM56"/>
    <mergeCell ref="AG55:AM55"/>
    <mergeCell ref="AG52:AM52"/>
    <mergeCell ref="AM47:AN47"/>
    <mergeCell ref="AM49:AP49"/>
    <mergeCell ref="AM50:AP50"/>
    <mergeCell ref="AN63:AP63"/>
    <mergeCell ref="AN52:AP52"/>
    <mergeCell ref="AN62:AP62"/>
    <mergeCell ref="AN59:AP59"/>
    <mergeCell ref="AN61:AP61"/>
    <mergeCell ref="D74:H74"/>
    <mergeCell ref="J74:AF74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E69:I69"/>
    <mergeCell ref="K69:AF69"/>
    <mergeCell ref="E70:I70"/>
    <mergeCell ref="K70:AF70"/>
    <mergeCell ref="E71:I71"/>
    <mergeCell ref="K71:AF71"/>
    <mergeCell ref="D72:H72"/>
    <mergeCell ref="J72:AF72"/>
    <mergeCell ref="D73:H73"/>
    <mergeCell ref="J73:AF73"/>
    <mergeCell ref="L45:AO45"/>
    <mergeCell ref="E65:I65"/>
    <mergeCell ref="K65:AF65"/>
    <mergeCell ref="E66:I66"/>
    <mergeCell ref="K66:AF66"/>
    <mergeCell ref="E67:I67"/>
    <mergeCell ref="K67:AF67"/>
    <mergeCell ref="E68:I68"/>
    <mergeCell ref="K68:AF68"/>
    <mergeCell ref="AG64:AM64"/>
    <mergeCell ref="AN55:AP55"/>
    <mergeCell ref="AN56:AP56"/>
    <mergeCell ref="AN60:AP60"/>
    <mergeCell ref="AN57:AP57"/>
    <mergeCell ref="AN58:AP58"/>
    <mergeCell ref="AN64:AP64"/>
    <mergeCell ref="C52:G52"/>
    <mergeCell ref="D56:H56"/>
    <mergeCell ref="D55:H55"/>
    <mergeCell ref="D59:H59"/>
    <mergeCell ref="D64:H64"/>
    <mergeCell ref="E63:I63"/>
    <mergeCell ref="E57:I57"/>
    <mergeCell ref="E61:I61"/>
    <mergeCell ref="E58:I58"/>
    <mergeCell ref="E60:I60"/>
    <mergeCell ref="E62:I62"/>
    <mergeCell ref="I52:AF52"/>
    <mergeCell ref="J59:AF59"/>
    <mergeCell ref="J56:AF56"/>
    <mergeCell ref="J64:AF64"/>
    <mergeCell ref="J55:AF55"/>
    <mergeCell ref="K61:AF61"/>
    <mergeCell ref="K57:AF57"/>
    <mergeCell ref="K62:AF62"/>
    <mergeCell ref="K58:AF58"/>
    <mergeCell ref="K63:AF63"/>
    <mergeCell ref="K60:AF60"/>
  </mergeCells>
  <hyperlinks>
    <hyperlink ref="A55" location="'D1.1, D1.2, D1.3 - Staveb...'!C2" display="/"/>
    <hyperlink ref="A57" location="'D.1.4.1.1 - Vodovod'!C2" display="/"/>
    <hyperlink ref="A58" location="'D.1.4.1.2 - Splašková kan...'!C2" display="/"/>
    <hyperlink ref="A60" location="'751.1 - VZT 1'!C2" display="/"/>
    <hyperlink ref="A61" location="'751.2 - VZT 2'!C2" display="/"/>
    <hyperlink ref="A62" location="'751.3 - VZT 3'!C2" display="/"/>
    <hyperlink ref="A63" location="'751.4 - ECONET'!C2" display="/"/>
    <hyperlink ref="A65" location="'741.0 - ESIL-KABELY-HACCP'!C2" display="/"/>
    <hyperlink ref="A66" location="'741.1 - ESIL-KABELY-REGULACE'!C2" display="/"/>
    <hyperlink ref="A67" location="'741.2 - ESIL-DRAC'!C2" display="/"/>
    <hyperlink ref="A68" location="'742.0 - ESLB-MONITORING-H...'!C2" display="/"/>
    <hyperlink ref="A69" location="'742.1 - ESLB-SICO'!C2" display="/"/>
    <hyperlink ref="A70" location="'742.2 - ESLB-EPS'!C2" display="/"/>
    <hyperlink ref="A71" location="'742.3 - ESLB-Strukt.kabeláž'!C2" display="/"/>
    <hyperlink ref="A72" location="'D1.4.4 - Vytápění'!C2" display="/"/>
    <hyperlink ref="A73" location="'D2.1 - Gastrotechnologie'!C2" display="/"/>
    <hyperlink ref="A74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8" t="s">
        <v>116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2:46" s="1" customFormat="1" ht="24.95" customHeight="1">
      <c r="B4" s="21"/>
      <c r="D4" s="111" t="s">
        <v>141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72" t="str">
        <f>'Rekapitulace stavby'!K6</f>
        <v>Rekonstrukce kuchyně v domově pro seniory v Klatovech</v>
      </c>
      <c r="F7" s="373"/>
      <c r="G7" s="373"/>
      <c r="H7" s="373"/>
      <c r="L7" s="21"/>
    </row>
    <row r="8" spans="2:12" s="1" customFormat="1" ht="12" customHeight="1">
      <c r="B8" s="21"/>
      <c r="D8" s="113" t="s">
        <v>142</v>
      </c>
      <c r="L8" s="21"/>
    </row>
    <row r="9" spans="1:31" s="2" customFormat="1" ht="16.5" customHeight="1">
      <c r="A9" s="35"/>
      <c r="B9" s="40"/>
      <c r="C9" s="35"/>
      <c r="D9" s="35"/>
      <c r="E9" s="372" t="s">
        <v>2730</v>
      </c>
      <c r="F9" s="375"/>
      <c r="G9" s="375"/>
      <c r="H9" s="37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3" t="s">
        <v>2021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74" t="s">
        <v>2763</v>
      </c>
      <c r="F11" s="375"/>
      <c r="G11" s="375"/>
      <c r="H11" s="375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3" t="s">
        <v>18</v>
      </c>
      <c r="E13" s="35"/>
      <c r="F13" s="104" t="s">
        <v>21</v>
      </c>
      <c r="G13" s="35"/>
      <c r="H13" s="35"/>
      <c r="I13" s="113" t="s">
        <v>20</v>
      </c>
      <c r="J13" s="104" t="s">
        <v>21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22</v>
      </c>
      <c r="E14" s="35"/>
      <c r="F14" s="104" t="s">
        <v>23</v>
      </c>
      <c r="G14" s="35"/>
      <c r="H14" s="35"/>
      <c r="I14" s="113" t="s">
        <v>24</v>
      </c>
      <c r="J14" s="115" t="str">
        <f>'Rekapitulace stavby'!AN8</f>
        <v>26. 4. 2023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3" t="s">
        <v>26</v>
      </c>
      <c r="E16" s="35"/>
      <c r="F16" s="35"/>
      <c r="G16" s="35"/>
      <c r="H16" s="35"/>
      <c r="I16" s="113" t="s">
        <v>27</v>
      </c>
      <c r="J16" s="104" t="str">
        <f>IF('Rekapitulace stavby'!AN10="","",'Rekapitulace stavby'!AN10)</f>
        <v/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tr">
        <f>IF('Rekapitulace stavby'!E11="","",'Rekapitulace stavby'!E11)</f>
        <v xml:space="preserve"> </v>
      </c>
      <c r="F17" s="35"/>
      <c r="G17" s="35"/>
      <c r="H17" s="35"/>
      <c r="I17" s="113" t="s">
        <v>29</v>
      </c>
      <c r="J17" s="104" t="str">
        <f>IF('Rekapitulace stavby'!AN11="","",'Rekapitulace stavby'!AN11)</f>
        <v/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3" t="s">
        <v>30</v>
      </c>
      <c r="E19" s="35"/>
      <c r="F19" s="35"/>
      <c r="G19" s="35"/>
      <c r="H19" s="35"/>
      <c r="I19" s="113" t="s">
        <v>27</v>
      </c>
      <c r="J19" s="31" t="str">
        <f>'Rekapitulace stavby'!AN13</f>
        <v>Vyplň údaj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76" t="str">
        <f>'Rekapitulace stavby'!E14</f>
        <v>Vyplň údaj</v>
      </c>
      <c r="F20" s="377"/>
      <c r="G20" s="377"/>
      <c r="H20" s="377"/>
      <c r="I20" s="113" t="s">
        <v>29</v>
      </c>
      <c r="J20" s="31" t="str">
        <f>'Rekapitulace stavby'!AN14</f>
        <v>Vyplň údaj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3" t="s">
        <v>32</v>
      </c>
      <c r="E22" s="35"/>
      <c r="F22" s="35"/>
      <c r="G22" s="35"/>
      <c r="H22" s="35"/>
      <c r="I22" s="113" t="s">
        <v>27</v>
      </c>
      <c r="J22" s="104" t="s">
        <v>21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33</v>
      </c>
      <c r="F23" s="35"/>
      <c r="G23" s="35"/>
      <c r="H23" s="35"/>
      <c r="I23" s="113" t="s">
        <v>29</v>
      </c>
      <c r="J23" s="104" t="s">
        <v>21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3" t="s">
        <v>35</v>
      </c>
      <c r="E25" s="35"/>
      <c r="F25" s="35"/>
      <c r="G25" s="35"/>
      <c r="H25" s="35"/>
      <c r="I25" s="113" t="s">
        <v>27</v>
      </c>
      <c r="J25" s="104" t="str">
        <f>IF('Rekapitulace stavby'!AN19="","",'Rekapitulace stavby'!AN19)</f>
        <v/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tr">
        <f>IF('Rekapitulace stavby'!E20="","",'Rekapitulace stavby'!E20)</f>
        <v xml:space="preserve"> </v>
      </c>
      <c r="F26" s="35"/>
      <c r="G26" s="35"/>
      <c r="H26" s="35"/>
      <c r="I26" s="113" t="s">
        <v>29</v>
      </c>
      <c r="J26" s="104" t="str">
        <f>IF('Rekapitulace stavby'!AN20="","",'Rekapitulace stavby'!AN20)</f>
        <v/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3" t="s">
        <v>36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16"/>
      <c r="B29" s="117"/>
      <c r="C29" s="116"/>
      <c r="D29" s="116"/>
      <c r="E29" s="378" t="s">
        <v>21</v>
      </c>
      <c r="F29" s="378"/>
      <c r="G29" s="378"/>
      <c r="H29" s="378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0" t="s">
        <v>38</v>
      </c>
      <c r="E32" s="35"/>
      <c r="F32" s="35"/>
      <c r="G32" s="35"/>
      <c r="H32" s="35"/>
      <c r="I32" s="35"/>
      <c r="J32" s="121">
        <f>ROUND(J86,2)</f>
        <v>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2" t="s">
        <v>40</v>
      </c>
      <c r="G34" s="35"/>
      <c r="H34" s="35"/>
      <c r="I34" s="122" t="s">
        <v>39</v>
      </c>
      <c r="J34" s="122" t="s">
        <v>41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3" t="s">
        <v>42</v>
      </c>
      <c r="E35" s="113" t="s">
        <v>43</v>
      </c>
      <c r="F35" s="124">
        <f>ROUND((SUM(BE86:BE102)),2)</f>
        <v>0</v>
      </c>
      <c r="G35" s="35"/>
      <c r="H35" s="35"/>
      <c r="I35" s="125">
        <v>0.21</v>
      </c>
      <c r="J35" s="124">
        <f>ROUND(((SUM(BE86:BE102))*I35),2)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44</v>
      </c>
      <c r="F36" s="124">
        <f>ROUND((SUM(BF86:BF102)),2)</f>
        <v>0</v>
      </c>
      <c r="G36" s="35"/>
      <c r="H36" s="35"/>
      <c r="I36" s="125">
        <v>0.15</v>
      </c>
      <c r="J36" s="124">
        <f>ROUND(((SUM(BF86:BF102))*I36),2)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ROUND((SUM(BG86:BG102)),2)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46</v>
      </c>
      <c r="F38" s="124">
        <f>ROUND((SUM(BH86:BH102)),2)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47</v>
      </c>
      <c r="F39" s="124">
        <f>ROUND((SUM(BI86:BI102)),2)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6"/>
      <c r="D41" s="127" t="s">
        <v>48</v>
      </c>
      <c r="E41" s="128"/>
      <c r="F41" s="128"/>
      <c r="G41" s="129" t="s">
        <v>49</v>
      </c>
      <c r="H41" s="130" t="s">
        <v>50</v>
      </c>
      <c r="I41" s="128"/>
      <c r="J41" s="131">
        <f>SUM(J32:J39)</f>
        <v>0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144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79" t="str">
        <f>E7</f>
        <v>Rekonstrukce kuchyně v domově pro seniory v Klatovech</v>
      </c>
      <c r="F50" s="380"/>
      <c r="G50" s="380"/>
      <c r="H50" s="380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30" t="s">
        <v>142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5"/>
      <c r="B52" s="36"/>
      <c r="C52" s="37"/>
      <c r="D52" s="37"/>
      <c r="E52" s="379" t="s">
        <v>2730</v>
      </c>
      <c r="F52" s="381"/>
      <c r="G52" s="381"/>
      <c r="H52" s="381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30" t="s">
        <v>2021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333" t="str">
        <f>E11</f>
        <v>741.1 - ESIL-KABELY-REGULACE</v>
      </c>
      <c r="F54" s="381"/>
      <c r="G54" s="381"/>
      <c r="H54" s="381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30" t="s">
        <v>22</v>
      </c>
      <c r="D56" s="37"/>
      <c r="E56" s="37"/>
      <c r="F56" s="28" t="str">
        <f>F14</f>
        <v>Podhůrecká 815/3</v>
      </c>
      <c r="G56" s="37"/>
      <c r="H56" s="37"/>
      <c r="I56" s="30" t="s">
        <v>24</v>
      </c>
      <c r="J56" s="60" t="str">
        <f>IF(J14="","",J14)</f>
        <v>26. 4. 2023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5.2" customHeight="1">
      <c r="A58" s="35"/>
      <c r="B58" s="36"/>
      <c r="C58" s="30" t="s">
        <v>26</v>
      </c>
      <c r="D58" s="37"/>
      <c r="E58" s="37"/>
      <c r="F58" s="28" t="str">
        <f>E17</f>
        <v xml:space="preserve"> </v>
      </c>
      <c r="G58" s="37"/>
      <c r="H58" s="37"/>
      <c r="I58" s="30" t="s">
        <v>32</v>
      </c>
      <c r="J58" s="33" t="str">
        <f>E23</f>
        <v>M-PROject CZ s.r.o.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2" customHeight="1">
      <c r="A59" s="35"/>
      <c r="B59" s="36"/>
      <c r="C59" s="30" t="s">
        <v>30</v>
      </c>
      <c r="D59" s="37"/>
      <c r="E59" s="37"/>
      <c r="F59" s="28" t="str">
        <f>IF(E20="","",E20)</f>
        <v>Vyplň údaj</v>
      </c>
      <c r="G59" s="37"/>
      <c r="H59" s="37"/>
      <c r="I59" s="30" t="s">
        <v>35</v>
      </c>
      <c r="J59" s="33" t="str">
        <f>E26</f>
        <v xml:space="preserve"> 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37" t="s">
        <v>145</v>
      </c>
      <c r="D61" s="138"/>
      <c r="E61" s="138"/>
      <c r="F61" s="138"/>
      <c r="G61" s="138"/>
      <c r="H61" s="138"/>
      <c r="I61" s="138"/>
      <c r="J61" s="139" t="s">
        <v>146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40" t="s">
        <v>70</v>
      </c>
      <c r="D63" s="37"/>
      <c r="E63" s="37"/>
      <c r="F63" s="37"/>
      <c r="G63" s="37"/>
      <c r="H63" s="37"/>
      <c r="I63" s="37"/>
      <c r="J63" s="78">
        <f>J86</f>
        <v>0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147</v>
      </c>
    </row>
    <row r="64" spans="2:12" s="9" customFormat="1" ht="24.95" customHeight="1">
      <c r="B64" s="141"/>
      <c r="C64" s="142"/>
      <c r="D64" s="143" t="s">
        <v>2764</v>
      </c>
      <c r="E64" s="144"/>
      <c r="F64" s="144"/>
      <c r="G64" s="144"/>
      <c r="H64" s="144"/>
      <c r="I64" s="144"/>
      <c r="J64" s="145">
        <f>J87</f>
        <v>0</v>
      </c>
      <c r="K64" s="142"/>
      <c r="L64" s="146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14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14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14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4" t="s">
        <v>176</v>
      </c>
      <c r="D71" s="37"/>
      <c r="E71" s="37"/>
      <c r="F71" s="37"/>
      <c r="G71" s="37"/>
      <c r="H71" s="37"/>
      <c r="I71" s="37"/>
      <c r="J71" s="37"/>
      <c r="K71" s="37"/>
      <c r="L71" s="11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1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37"/>
      <c r="J73" s="37"/>
      <c r="K73" s="37"/>
      <c r="L73" s="11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79" t="str">
        <f>E7</f>
        <v>Rekonstrukce kuchyně v domově pro seniory v Klatovech</v>
      </c>
      <c r="F74" s="380"/>
      <c r="G74" s="380"/>
      <c r="H74" s="380"/>
      <c r="I74" s="37"/>
      <c r="J74" s="37"/>
      <c r="K74" s="37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2:12" s="1" customFormat="1" ht="12" customHeight="1">
      <c r="B75" s="22"/>
      <c r="C75" s="30" t="s">
        <v>142</v>
      </c>
      <c r="D75" s="23"/>
      <c r="E75" s="23"/>
      <c r="F75" s="23"/>
      <c r="G75" s="23"/>
      <c r="H75" s="23"/>
      <c r="I75" s="23"/>
      <c r="J75" s="23"/>
      <c r="K75" s="23"/>
      <c r="L75" s="21"/>
    </row>
    <row r="76" spans="1:31" s="2" customFormat="1" ht="16.5" customHeight="1">
      <c r="A76" s="35"/>
      <c r="B76" s="36"/>
      <c r="C76" s="37"/>
      <c r="D76" s="37"/>
      <c r="E76" s="379" t="s">
        <v>2730</v>
      </c>
      <c r="F76" s="381"/>
      <c r="G76" s="381"/>
      <c r="H76" s="381"/>
      <c r="I76" s="37"/>
      <c r="J76" s="37"/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2021</v>
      </c>
      <c r="D77" s="37"/>
      <c r="E77" s="37"/>
      <c r="F77" s="37"/>
      <c r="G77" s="37"/>
      <c r="H77" s="37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33" t="str">
        <f>E11</f>
        <v>741.1 - ESIL-KABELY-REGULACE</v>
      </c>
      <c r="F78" s="381"/>
      <c r="G78" s="381"/>
      <c r="H78" s="381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22</v>
      </c>
      <c r="D80" s="37"/>
      <c r="E80" s="37"/>
      <c r="F80" s="28" t="str">
        <f>F14</f>
        <v>Podhůrecká 815/3</v>
      </c>
      <c r="G80" s="37"/>
      <c r="H80" s="37"/>
      <c r="I80" s="30" t="s">
        <v>24</v>
      </c>
      <c r="J80" s="60" t="str">
        <f>IF(J14="","",J14)</f>
        <v>26. 4. 2023</v>
      </c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5.2" customHeight="1">
      <c r="A82" s="35"/>
      <c r="B82" s="36"/>
      <c r="C82" s="30" t="s">
        <v>26</v>
      </c>
      <c r="D82" s="37"/>
      <c r="E82" s="37"/>
      <c r="F82" s="28" t="str">
        <f>E17</f>
        <v xml:space="preserve"> </v>
      </c>
      <c r="G82" s="37"/>
      <c r="H82" s="37"/>
      <c r="I82" s="30" t="s">
        <v>32</v>
      </c>
      <c r="J82" s="33" t="str">
        <f>E23</f>
        <v>M-PROject CZ s.r.o.</v>
      </c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30</v>
      </c>
      <c r="D83" s="37"/>
      <c r="E83" s="37"/>
      <c r="F83" s="28" t="str">
        <f>IF(E20="","",E20)</f>
        <v>Vyplň údaj</v>
      </c>
      <c r="G83" s="37"/>
      <c r="H83" s="37"/>
      <c r="I83" s="30" t="s">
        <v>35</v>
      </c>
      <c r="J83" s="33" t="str">
        <f>E26</f>
        <v xml:space="preserve"> </v>
      </c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1" customFormat="1" ht="29.25" customHeight="1">
      <c r="A85" s="152"/>
      <c r="B85" s="153"/>
      <c r="C85" s="154" t="s">
        <v>177</v>
      </c>
      <c r="D85" s="155" t="s">
        <v>57</v>
      </c>
      <c r="E85" s="155" t="s">
        <v>53</v>
      </c>
      <c r="F85" s="155" t="s">
        <v>54</v>
      </c>
      <c r="G85" s="155" t="s">
        <v>178</v>
      </c>
      <c r="H85" s="155" t="s">
        <v>179</v>
      </c>
      <c r="I85" s="155" t="s">
        <v>180</v>
      </c>
      <c r="J85" s="155" t="s">
        <v>146</v>
      </c>
      <c r="K85" s="156" t="s">
        <v>181</v>
      </c>
      <c r="L85" s="157"/>
      <c r="M85" s="69" t="s">
        <v>21</v>
      </c>
      <c r="N85" s="70" t="s">
        <v>42</v>
      </c>
      <c r="O85" s="70" t="s">
        <v>182</v>
      </c>
      <c r="P85" s="70" t="s">
        <v>183</v>
      </c>
      <c r="Q85" s="70" t="s">
        <v>184</v>
      </c>
      <c r="R85" s="70" t="s">
        <v>185</v>
      </c>
      <c r="S85" s="70" t="s">
        <v>186</v>
      </c>
      <c r="T85" s="71" t="s">
        <v>187</v>
      </c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</row>
    <row r="86" spans="1:63" s="2" customFormat="1" ht="22.9" customHeight="1">
      <c r="A86" s="35"/>
      <c r="B86" s="36"/>
      <c r="C86" s="76" t="s">
        <v>188</v>
      </c>
      <c r="D86" s="37"/>
      <c r="E86" s="37"/>
      <c r="F86" s="37"/>
      <c r="G86" s="37"/>
      <c r="H86" s="37"/>
      <c r="I86" s="37"/>
      <c r="J86" s="158">
        <f>BK86</f>
        <v>0</v>
      </c>
      <c r="K86" s="37"/>
      <c r="L86" s="40"/>
      <c r="M86" s="72"/>
      <c r="N86" s="159"/>
      <c r="O86" s="73"/>
      <c r="P86" s="160">
        <f>P87</f>
        <v>0</v>
      </c>
      <c r="Q86" s="73"/>
      <c r="R86" s="160">
        <f>R87</f>
        <v>0</v>
      </c>
      <c r="S86" s="73"/>
      <c r="T86" s="161">
        <f>T87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71</v>
      </c>
      <c r="AU86" s="18" t="s">
        <v>147</v>
      </c>
      <c r="BK86" s="162">
        <f>BK87</f>
        <v>0</v>
      </c>
    </row>
    <row r="87" spans="2:63" s="12" customFormat="1" ht="25.9" customHeight="1">
      <c r="B87" s="163"/>
      <c r="C87" s="164"/>
      <c r="D87" s="165" t="s">
        <v>71</v>
      </c>
      <c r="E87" s="166" t="s">
        <v>114</v>
      </c>
      <c r="F87" s="166" t="s">
        <v>2765</v>
      </c>
      <c r="G87" s="164"/>
      <c r="H87" s="164"/>
      <c r="I87" s="167"/>
      <c r="J87" s="168">
        <f>BK87</f>
        <v>0</v>
      </c>
      <c r="K87" s="164"/>
      <c r="L87" s="169"/>
      <c r="M87" s="170"/>
      <c r="N87" s="171"/>
      <c r="O87" s="171"/>
      <c r="P87" s="172">
        <f>SUM(P88:P102)</f>
        <v>0</v>
      </c>
      <c r="Q87" s="171"/>
      <c r="R87" s="172">
        <f>SUM(R88:R102)</f>
        <v>0</v>
      </c>
      <c r="S87" s="171"/>
      <c r="T87" s="173">
        <f>SUM(T88:T102)</f>
        <v>0</v>
      </c>
      <c r="AR87" s="174" t="s">
        <v>80</v>
      </c>
      <c r="AT87" s="175" t="s">
        <v>71</v>
      </c>
      <c r="AU87" s="175" t="s">
        <v>72</v>
      </c>
      <c r="AY87" s="174" t="s">
        <v>191</v>
      </c>
      <c r="BK87" s="176">
        <f>SUM(BK88:BK102)</f>
        <v>0</v>
      </c>
    </row>
    <row r="88" spans="1:65" s="2" customFormat="1" ht="16.5" customHeight="1">
      <c r="A88" s="35"/>
      <c r="B88" s="36"/>
      <c r="C88" s="179" t="s">
        <v>80</v>
      </c>
      <c r="D88" s="179" t="s">
        <v>193</v>
      </c>
      <c r="E88" s="180" t="s">
        <v>457</v>
      </c>
      <c r="F88" s="181" t="s">
        <v>2766</v>
      </c>
      <c r="G88" s="182" t="s">
        <v>80</v>
      </c>
      <c r="H88" s="183">
        <v>1</v>
      </c>
      <c r="I88" s="184"/>
      <c r="J88" s="185">
        <f>ROUND(I88*H88,2)</f>
        <v>0</v>
      </c>
      <c r="K88" s="181" t="s">
        <v>21</v>
      </c>
      <c r="L88" s="40"/>
      <c r="M88" s="186" t="s">
        <v>21</v>
      </c>
      <c r="N88" s="187" t="s">
        <v>43</v>
      </c>
      <c r="O88" s="65"/>
      <c r="P88" s="188">
        <f>O88*H88</f>
        <v>0</v>
      </c>
      <c r="Q88" s="188">
        <v>0</v>
      </c>
      <c r="R88" s="188">
        <f>Q88*H88</f>
        <v>0</v>
      </c>
      <c r="S88" s="188">
        <v>0</v>
      </c>
      <c r="T88" s="189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90" t="s">
        <v>198</v>
      </c>
      <c r="AT88" s="190" t="s">
        <v>193</v>
      </c>
      <c r="AU88" s="190" t="s">
        <v>80</v>
      </c>
      <c r="AY88" s="18" t="s">
        <v>191</v>
      </c>
      <c r="BE88" s="191">
        <f>IF(N88="základní",J88,0)</f>
        <v>0</v>
      </c>
      <c r="BF88" s="191">
        <f>IF(N88="snížená",J88,0)</f>
        <v>0</v>
      </c>
      <c r="BG88" s="191">
        <f>IF(N88="zákl. přenesená",J88,0)</f>
        <v>0</v>
      </c>
      <c r="BH88" s="191">
        <f>IF(N88="sníž. přenesená",J88,0)</f>
        <v>0</v>
      </c>
      <c r="BI88" s="191">
        <f>IF(N88="nulová",J88,0)</f>
        <v>0</v>
      </c>
      <c r="BJ88" s="18" t="s">
        <v>80</v>
      </c>
      <c r="BK88" s="191">
        <f>ROUND(I88*H88,2)</f>
        <v>0</v>
      </c>
      <c r="BL88" s="18" t="s">
        <v>198</v>
      </c>
      <c r="BM88" s="190" t="s">
        <v>82</v>
      </c>
    </row>
    <row r="89" spans="1:47" s="2" customFormat="1" ht="11.25">
      <c r="A89" s="35"/>
      <c r="B89" s="36"/>
      <c r="C89" s="37"/>
      <c r="D89" s="192" t="s">
        <v>200</v>
      </c>
      <c r="E89" s="37"/>
      <c r="F89" s="193" t="s">
        <v>2766</v>
      </c>
      <c r="G89" s="37"/>
      <c r="H89" s="37"/>
      <c r="I89" s="194"/>
      <c r="J89" s="37"/>
      <c r="K89" s="37"/>
      <c r="L89" s="40"/>
      <c r="M89" s="195"/>
      <c r="N89" s="196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200</v>
      </c>
      <c r="AU89" s="18" t="s">
        <v>80</v>
      </c>
    </row>
    <row r="90" spans="1:65" s="2" customFormat="1" ht="16.5" customHeight="1">
      <c r="A90" s="35"/>
      <c r="B90" s="36"/>
      <c r="C90" s="179" t="s">
        <v>82</v>
      </c>
      <c r="D90" s="179" t="s">
        <v>193</v>
      </c>
      <c r="E90" s="180" t="s">
        <v>465</v>
      </c>
      <c r="F90" s="181" t="s">
        <v>2767</v>
      </c>
      <c r="G90" s="182" t="s">
        <v>80</v>
      </c>
      <c r="H90" s="183">
        <v>1</v>
      </c>
      <c r="I90" s="184"/>
      <c r="J90" s="185">
        <f>ROUND(I90*H90,2)</f>
        <v>0</v>
      </c>
      <c r="K90" s="181" t="s">
        <v>21</v>
      </c>
      <c r="L90" s="40"/>
      <c r="M90" s="186" t="s">
        <v>21</v>
      </c>
      <c r="N90" s="187" t="s">
        <v>43</v>
      </c>
      <c r="O90" s="65"/>
      <c r="P90" s="188">
        <f>O90*H90</f>
        <v>0</v>
      </c>
      <c r="Q90" s="188">
        <v>0</v>
      </c>
      <c r="R90" s="188">
        <f>Q90*H90</f>
        <v>0</v>
      </c>
      <c r="S90" s="188">
        <v>0</v>
      </c>
      <c r="T90" s="189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90" t="s">
        <v>198</v>
      </c>
      <c r="AT90" s="190" t="s">
        <v>193</v>
      </c>
      <c r="AU90" s="190" t="s">
        <v>80</v>
      </c>
      <c r="AY90" s="18" t="s">
        <v>191</v>
      </c>
      <c r="BE90" s="191">
        <f>IF(N90="základní",J90,0)</f>
        <v>0</v>
      </c>
      <c r="BF90" s="191">
        <f>IF(N90="snížená",J90,0)</f>
        <v>0</v>
      </c>
      <c r="BG90" s="191">
        <f>IF(N90="zákl. přenesená",J90,0)</f>
        <v>0</v>
      </c>
      <c r="BH90" s="191">
        <f>IF(N90="sníž. přenesená",J90,0)</f>
        <v>0</v>
      </c>
      <c r="BI90" s="191">
        <f>IF(N90="nulová",J90,0)</f>
        <v>0</v>
      </c>
      <c r="BJ90" s="18" t="s">
        <v>80</v>
      </c>
      <c r="BK90" s="191">
        <f>ROUND(I90*H90,2)</f>
        <v>0</v>
      </c>
      <c r="BL90" s="18" t="s">
        <v>198</v>
      </c>
      <c r="BM90" s="190" t="s">
        <v>198</v>
      </c>
    </row>
    <row r="91" spans="1:47" s="2" customFormat="1" ht="11.25">
      <c r="A91" s="35"/>
      <c r="B91" s="36"/>
      <c r="C91" s="37"/>
      <c r="D91" s="192" t="s">
        <v>200</v>
      </c>
      <c r="E91" s="37"/>
      <c r="F91" s="193" t="s">
        <v>2767</v>
      </c>
      <c r="G91" s="37"/>
      <c r="H91" s="37"/>
      <c r="I91" s="194"/>
      <c r="J91" s="37"/>
      <c r="K91" s="37"/>
      <c r="L91" s="40"/>
      <c r="M91" s="195"/>
      <c r="N91" s="196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200</v>
      </c>
      <c r="AU91" s="18" t="s">
        <v>80</v>
      </c>
    </row>
    <row r="92" spans="1:65" s="2" customFormat="1" ht="16.5" customHeight="1">
      <c r="A92" s="35"/>
      <c r="B92" s="36"/>
      <c r="C92" s="179" t="s">
        <v>212</v>
      </c>
      <c r="D92" s="179" t="s">
        <v>193</v>
      </c>
      <c r="E92" s="180" t="s">
        <v>487</v>
      </c>
      <c r="F92" s="181" t="s">
        <v>2768</v>
      </c>
      <c r="G92" s="182" t="s">
        <v>80</v>
      </c>
      <c r="H92" s="183">
        <v>1</v>
      </c>
      <c r="I92" s="184"/>
      <c r="J92" s="185">
        <f>ROUND(I92*H92,2)</f>
        <v>0</v>
      </c>
      <c r="K92" s="181" t="s">
        <v>21</v>
      </c>
      <c r="L92" s="40"/>
      <c r="M92" s="186" t="s">
        <v>21</v>
      </c>
      <c r="N92" s="187" t="s">
        <v>43</v>
      </c>
      <c r="O92" s="65"/>
      <c r="P92" s="188">
        <f>O92*H92</f>
        <v>0</v>
      </c>
      <c r="Q92" s="188">
        <v>0</v>
      </c>
      <c r="R92" s="188">
        <f>Q92*H92</f>
        <v>0</v>
      </c>
      <c r="S92" s="188">
        <v>0</v>
      </c>
      <c r="T92" s="189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90" t="s">
        <v>198</v>
      </c>
      <c r="AT92" s="190" t="s">
        <v>193</v>
      </c>
      <c r="AU92" s="190" t="s">
        <v>80</v>
      </c>
      <c r="AY92" s="18" t="s">
        <v>191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8" t="s">
        <v>80</v>
      </c>
      <c r="BK92" s="191">
        <f>ROUND(I92*H92,2)</f>
        <v>0</v>
      </c>
      <c r="BL92" s="18" t="s">
        <v>198</v>
      </c>
      <c r="BM92" s="190" t="s">
        <v>236</v>
      </c>
    </row>
    <row r="93" spans="1:47" s="2" customFormat="1" ht="11.25">
      <c r="A93" s="35"/>
      <c r="B93" s="36"/>
      <c r="C93" s="37"/>
      <c r="D93" s="192" t="s">
        <v>200</v>
      </c>
      <c r="E93" s="37"/>
      <c r="F93" s="193" t="s">
        <v>2768</v>
      </c>
      <c r="G93" s="37"/>
      <c r="H93" s="37"/>
      <c r="I93" s="194"/>
      <c r="J93" s="37"/>
      <c r="K93" s="37"/>
      <c r="L93" s="40"/>
      <c r="M93" s="195"/>
      <c r="N93" s="196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200</v>
      </c>
      <c r="AU93" s="18" t="s">
        <v>80</v>
      </c>
    </row>
    <row r="94" spans="1:65" s="2" customFormat="1" ht="16.5" customHeight="1">
      <c r="A94" s="35"/>
      <c r="B94" s="36"/>
      <c r="C94" s="179" t="s">
        <v>198</v>
      </c>
      <c r="D94" s="179" t="s">
        <v>193</v>
      </c>
      <c r="E94" s="180" t="s">
        <v>493</v>
      </c>
      <c r="F94" s="181" t="s">
        <v>2768</v>
      </c>
      <c r="G94" s="182" t="s">
        <v>80</v>
      </c>
      <c r="H94" s="183">
        <v>1</v>
      </c>
      <c r="I94" s="184"/>
      <c r="J94" s="185">
        <f>ROUND(I94*H94,2)</f>
        <v>0</v>
      </c>
      <c r="K94" s="181" t="s">
        <v>21</v>
      </c>
      <c r="L94" s="40"/>
      <c r="M94" s="186" t="s">
        <v>21</v>
      </c>
      <c r="N94" s="187" t="s">
        <v>43</v>
      </c>
      <c r="O94" s="65"/>
      <c r="P94" s="188">
        <f>O94*H94</f>
        <v>0</v>
      </c>
      <c r="Q94" s="188">
        <v>0</v>
      </c>
      <c r="R94" s="188">
        <f>Q94*H94</f>
        <v>0</v>
      </c>
      <c r="S94" s="188">
        <v>0</v>
      </c>
      <c r="T94" s="189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90" t="s">
        <v>198</v>
      </c>
      <c r="AT94" s="190" t="s">
        <v>193</v>
      </c>
      <c r="AU94" s="190" t="s">
        <v>80</v>
      </c>
      <c r="AY94" s="18" t="s">
        <v>191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18" t="s">
        <v>80</v>
      </c>
      <c r="BK94" s="191">
        <f>ROUND(I94*H94,2)</f>
        <v>0</v>
      </c>
      <c r="BL94" s="18" t="s">
        <v>198</v>
      </c>
      <c r="BM94" s="190" t="s">
        <v>255</v>
      </c>
    </row>
    <row r="95" spans="1:47" s="2" customFormat="1" ht="11.25">
      <c r="A95" s="35"/>
      <c r="B95" s="36"/>
      <c r="C95" s="37"/>
      <c r="D95" s="192" t="s">
        <v>200</v>
      </c>
      <c r="E95" s="37"/>
      <c r="F95" s="193" t="s">
        <v>2768</v>
      </c>
      <c r="G95" s="37"/>
      <c r="H95" s="37"/>
      <c r="I95" s="194"/>
      <c r="J95" s="37"/>
      <c r="K95" s="37"/>
      <c r="L95" s="40"/>
      <c r="M95" s="195"/>
      <c r="N95" s="196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200</v>
      </c>
      <c r="AU95" s="18" t="s">
        <v>80</v>
      </c>
    </row>
    <row r="96" spans="1:65" s="2" customFormat="1" ht="16.5" customHeight="1">
      <c r="A96" s="35"/>
      <c r="B96" s="36"/>
      <c r="C96" s="179" t="s">
        <v>227</v>
      </c>
      <c r="D96" s="179" t="s">
        <v>193</v>
      </c>
      <c r="E96" s="180" t="s">
        <v>508</v>
      </c>
      <c r="F96" s="181" t="s">
        <v>2769</v>
      </c>
      <c r="G96" s="182" t="s">
        <v>80</v>
      </c>
      <c r="H96" s="183">
        <v>1</v>
      </c>
      <c r="I96" s="184"/>
      <c r="J96" s="185">
        <f>ROUND(I96*H96,2)</f>
        <v>0</v>
      </c>
      <c r="K96" s="181" t="s">
        <v>21</v>
      </c>
      <c r="L96" s="40"/>
      <c r="M96" s="186" t="s">
        <v>21</v>
      </c>
      <c r="N96" s="187" t="s">
        <v>43</v>
      </c>
      <c r="O96" s="65"/>
      <c r="P96" s="188">
        <f>O96*H96</f>
        <v>0</v>
      </c>
      <c r="Q96" s="188">
        <v>0</v>
      </c>
      <c r="R96" s="188">
        <f>Q96*H96</f>
        <v>0</v>
      </c>
      <c r="S96" s="188">
        <v>0</v>
      </c>
      <c r="T96" s="189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90" t="s">
        <v>198</v>
      </c>
      <c r="AT96" s="190" t="s">
        <v>193</v>
      </c>
      <c r="AU96" s="190" t="s">
        <v>80</v>
      </c>
      <c r="AY96" s="18" t="s">
        <v>191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18" t="s">
        <v>80</v>
      </c>
      <c r="BK96" s="191">
        <f>ROUND(I96*H96,2)</f>
        <v>0</v>
      </c>
      <c r="BL96" s="18" t="s">
        <v>198</v>
      </c>
      <c r="BM96" s="190" t="s">
        <v>271</v>
      </c>
    </row>
    <row r="97" spans="1:47" s="2" customFormat="1" ht="11.25">
      <c r="A97" s="35"/>
      <c r="B97" s="36"/>
      <c r="C97" s="37"/>
      <c r="D97" s="192" t="s">
        <v>200</v>
      </c>
      <c r="E97" s="37"/>
      <c r="F97" s="193" t="s">
        <v>2769</v>
      </c>
      <c r="G97" s="37"/>
      <c r="H97" s="37"/>
      <c r="I97" s="194"/>
      <c r="J97" s="37"/>
      <c r="K97" s="37"/>
      <c r="L97" s="40"/>
      <c r="M97" s="195"/>
      <c r="N97" s="196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200</v>
      </c>
      <c r="AU97" s="18" t="s">
        <v>80</v>
      </c>
    </row>
    <row r="98" spans="1:65" s="2" customFormat="1" ht="16.5" customHeight="1">
      <c r="A98" s="35"/>
      <c r="B98" s="36"/>
      <c r="C98" s="179" t="s">
        <v>236</v>
      </c>
      <c r="D98" s="179" t="s">
        <v>193</v>
      </c>
      <c r="E98" s="180" t="s">
        <v>536</v>
      </c>
      <c r="F98" s="181" t="s">
        <v>2770</v>
      </c>
      <c r="G98" s="182" t="s">
        <v>80</v>
      </c>
      <c r="H98" s="183">
        <v>1</v>
      </c>
      <c r="I98" s="184"/>
      <c r="J98" s="185">
        <f>ROUND(I98*H98,2)</f>
        <v>0</v>
      </c>
      <c r="K98" s="181" t="s">
        <v>21</v>
      </c>
      <c r="L98" s="40"/>
      <c r="M98" s="186" t="s">
        <v>21</v>
      </c>
      <c r="N98" s="187" t="s">
        <v>43</v>
      </c>
      <c r="O98" s="65"/>
      <c r="P98" s="188">
        <f>O98*H98</f>
        <v>0</v>
      </c>
      <c r="Q98" s="188">
        <v>0</v>
      </c>
      <c r="R98" s="188">
        <f>Q98*H98</f>
        <v>0</v>
      </c>
      <c r="S98" s="188">
        <v>0</v>
      </c>
      <c r="T98" s="189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0" t="s">
        <v>198</v>
      </c>
      <c r="AT98" s="190" t="s">
        <v>193</v>
      </c>
      <c r="AU98" s="190" t="s">
        <v>80</v>
      </c>
      <c r="AY98" s="18" t="s">
        <v>191</v>
      </c>
      <c r="BE98" s="191">
        <f>IF(N98="základní",J98,0)</f>
        <v>0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18" t="s">
        <v>80</v>
      </c>
      <c r="BK98" s="191">
        <f>ROUND(I98*H98,2)</f>
        <v>0</v>
      </c>
      <c r="BL98" s="18" t="s">
        <v>198</v>
      </c>
      <c r="BM98" s="190" t="s">
        <v>290</v>
      </c>
    </row>
    <row r="99" spans="1:47" s="2" customFormat="1" ht="11.25">
      <c r="A99" s="35"/>
      <c r="B99" s="36"/>
      <c r="C99" s="37"/>
      <c r="D99" s="192" t="s">
        <v>200</v>
      </c>
      <c r="E99" s="37"/>
      <c r="F99" s="193" t="s">
        <v>2770</v>
      </c>
      <c r="G99" s="37"/>
      <c r="H99" s="37"/>
      <c r="I99" s="194"/>
      <c r="J99" s="37"/>
      <c r="K99" s="37"/>
      <c r="L99" s="40"/>
      <c r="M99" s="195"/>
      <c r="N99" s="196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200</v>
      </c>
      <c r="AU99" s="18" t="s">
        <v>80</v>
      </c>
    </row>
    <row r="100" spans="1:65" s="2" customFormat="1" ht="16.5" customHeight="1">
      <c r="A100" s="35"/>
      <c r="B100" s="36"/>
      <c r="C100" s="179" t="s">
        <v>244</v>
      </c>
      <c r="D100" s="179" t="s">
        <v>193</v>
      </c>
      <c r="E100" s="180" t="s">
        <v>577</v>
      </c>
      <c r="F100" s="181" t="s">
        <v>2771</v>
      </c>
      <c r="G100" s="182" t="s">
        <v>80</v>
      </c>
      <c r="H100" s="183">
        <v>1</v>
      </c>
      <c r="I100" s="184"/>
      <c r="J100" s="185">
        <f>ROUND(I100*H100,2)</f>
        <v>0</v>
      </c>
      <c r="K100" s="181" t="s">
        <v>21</v>
      </c>
      <c r="L100" s="40"/>
      <c r="M100" s="186" t="s">
        <v>21</v>
      </c>
      <c r="N100" s="187" t="s">
        <v>43</v>
      </c>
      <c r="O100" s="65"/>
      <c r="P100" s="188">
        <f>O100*H100</f>
        <v>0</v>
      </c>
      <c r="Q100" s="188">
        <v>0</v>
      </c>
      <c r="R100" s="188">
        <f>Q100*H100</f>
        <v>0</v>
      </c>
      <c r="S100" s="188">
        <v>0</v>
      </c>
      <c r="T100" s="189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90" t="s">
        <v>198</v>
      </c>
      <c r="AT100" s="190" t="s">
        <v>193</v>
      </c>
      <c r="AU100" s="190" t="s">
        <v>80</v>
      </c>
      <c r="AY100" s="18" t="s">
        <v>191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18" t="s">
        <v>80</v>
      </c>
      <c r="BK100" s="191">
        <f>ROUND(I100*H100,2)</f>
        <v>0</v>
      </c>
      <c r="BL100" s="18" t="s">
        <v>198</v>
      </c>
      <c r="BM100" s="190" t="s">
        <v>306</v>
      </c>
    </row>
    <row r="101" spans="1:47" s="2" customFormat="1" ht="11.25">
      <c r="A101" s="35"/>
      <c r="B101" s="36"/>
      <c r="C101" s="37"/>
      <c r="D101" s="192" t="s">
        <v>200</v>
      </c>
      <c r="E101" s="37"/>
      <c r="F101" s="193" t="s">
        <v>2771</v>
      </c>
      <c r="G101" s="37"/>
      <c r="H101" s="37"/>
      <c r="I101" s="194"/>
      <c r="J101" s="37"/>
      <c r="K101" s="37"/>
      <c r="L101" s="40"/>
      <c r="M101" s="195"/>
      <c r="N101" s="196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200</v>
      </c>
      <c r="AU101" s="18" t="s">
        <v>80</v>
      </c>
    </row>
    <row r="102" spans="1:47" s="2" customFormat="1" ht="87.75">
      <c r="A102" s="35"/>
      <c r="B102" s="36"/>
      <c r="C102" s="37"/>
      <c r="D102" s="192" t="s">
        <v>1941</v>
      </c>
      <c r="E102" s="37"/>
      <c r="F102" s="231" t="s">
        <v>2772</v>
      </c>
      <c r="G102" s="37"/>
      <c r="H102" s="37"/>
      <c r="I102" s="194"/>
      <c r="J102" s="37"/>
      <c r="K102" s="37"/>
      <c r="L102" s="40"/>
      <c r="M102" s="232"/>
      <c r="N102" s="233"/>
      <c r="O102" s="234"/>
      <c r="P102" s="234"/>
      <c r="Q102" s="234"/>
      <c r="R102" s="234"/>
      <c r="S102" s="234"/>
      <c r="T102" s="2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1941</v>
      </c>
      <c r="AU102" s="18" t="s">
        <v>80</v>
      </c>
    </row>
    <row r="103" spans="1:31" s="2" customFormat="1" ht="6.95" customHeight="1">
      <c r="A103" s="35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0"/>
      <c r="M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</sheetData>
  <sheetProtection algorithmName="SHA-512" hashValue="pi12Xrc+LuE5vp0kRPzqMx21uJTtBexy8PdBq9DCDkSpbBgQ92rWekzjlRU9GyGeKI8OmfQSaDFeV5/gumX2HQ==" saltValue="MnztgQ2NdKZ0zX5DTBWr7g3w4V1xG/tPnoB95tGG7OgVr5oDwUni68fUGpzcXWv85xmUvs8NxtPEAW669rk5eQ==" spinCount="100000" sheet="1" objects="1" scenarios="1" formatColumns="0" formatRows="0" autoFilter="0"/>
  <autoFilter ref="C85:K102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8" t="s">
        <v>119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2:46" s="1" customFormat="1" ht="24.95" customHeight="1">
      <c r="B4" s="21"/>
      <c r="D4" s="111" t="s">
        <v>141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72" t="str">
        <f>'Rekapitulace stavby'!K6</f>
        <v>Rekonstrukce kuchyně v domově pro seniory v Klatovech</v>
      </c>
      <c r="F7" s="373"/>
      <c r="G7" s="373"/>
      <c r="H7" s="373"/>
      <c r="L7" s="21"/>
    </row>
    <row r="8" spans="2:12" s="1" customFormat="1" ht="12" customHeight="1">
      <c r="B8" s="21"/>
      <c r="D8" s="113" t="s">
        <v>142</v>
      </c>
      <c r="L8" s="21"/>
    </row>
    <row r="9" spans="1:31" s="2" customFormat="1" ht="16.5" customHeight="1">
      <c r="A9" s="35"/>
      <c r="B9" s="40"/>
      <c r="C9" s="35"/>
      <c r="D9" s="35"/>
      <c r="E9" s="372" t="s">
        <v>2730</v>
      </c>
      <c r="F9" s="375"/>
      <c r="G9" s="375"/>
      <c r="H9" s="37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3" t="s">
        <v>2021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74" t="s">
        <v>2773</v>
      </c>
      <c r="F11" s="375"/>
      <c r="G11" s="375"/>
      <c r="H11" s="375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3" t="s">
        <v>18</v>
      </c>
      <c r="E13" s="35"/>
      <c r="F13" s="104" t="s">
        <v>21</v>
      </c>
      <c r="G13" s="35"/>
      <c r="H13" s="35"/>
      <c r="I13" s="113" t="s">
        <v>20</v>
      </c>
      <c r="J13" s="104" t="s">
        <v>21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22</v>
      </c>
      <c r="E14" s="35"/>
      <c r="F14" s="104" t="s">
        <v>23</v>
      </c>
      <c r="G14" s="35"/>
      <c r="H14" s="35"/>
      <c r="I14" s="113" t="s">
        <v>24</v>
      </c>
      <c r="J14" s="115" t="str">
        <f>'Rekapitulace stavby'!AN8</f>
        <v>26. 4. 2023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3" t="s">
        <v>26</v>
      </c>
      <c r="E16" s="35"/>
      <c r="F16" s="35"/>
      <c r="G16" s="35"/>
      <c r="H16" s="35"/>
      <c r="I16" s="113" t="s">
        <v>27</v>
      </c>
      <c r="J16" s="104" t="str">
        <f>IF('Rekapitulace stavby'!AN10="","",'Rekapitulace stavby'!AN10)</f>
        <v/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tr">
        <f>IF('Rekapitulace stavby'!E11="","",'Rekapitulace stavby'!E11)</f>
        <v xml:space="preserve"> </v>
      </c>
      <c r="F17" s="35"/>
      <c r="G17" s="35"/>
      <c r="H17" s="35"/>
      <c r="I17" s="113" t="s">
        <v>29</v>
      </c>
      <c r="J17" s="104" t="str">
        <f>IF('Rekapitulace stavby'!AN11="","",'Rekapitulace stavby'!AN11)</f>
        <v/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3" t="s">
        <v>30</v>
      </c>
      <c r="E19" s="35"/>
      <c r="F19" s="35"/>
      <c r="G19" s="35"/>
      <c r="H19" s="35"/>
      <c r="I19" s="113" t="s">
        <v>27</v>
      </c>
      <c r="J19" s="31" t="str">
        <f>'Rekapitulace stavby'!AN13</f>
        <v>Vyplň údaj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76" t="str">
        <f>'Rekapitulace stavby'!E14</f>
        <v>Vyplň údaj</v>
      </c>
      <c r="F20" s="377"/>
      <c r="G20" s="377"/>
      <c r="H20" s="377"/>
      <c r="I20" s="113" t="s">
        <v>29</v>
      </c>
      <c r="J20" s="31" t="str">
        <f>'Rekapitulace stavby'!AN14</f>
        <v>Vyplň údaj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3" t="s">
        <v>32</v>
      </c>
      <c r="E22" s="35"/>
      <c r="F22" s="35"/>
      <c r="G22" s="35"/>
      <c r="H22" s="35"/>
      <c r="I22" s="113" t="s">
        <v>27</v>
      </c>
      <c r="J22" s="104" t="s">
        <v>21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33</v>
      </c>
      <c r="F23" s="35"/>
      <c r="G23" s="35"/>
      <c r="H23" s="35"/>
      <c r="I23" s="113" t="s">
        <v>29</v>
      </c>
      <c r="J23" s="104" t="s">
        <v>21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3" t="s">
        <v>35</v>
      </c>
      <c r="E25" s="35"/>
      <c r="F25" s="35"/>
      <c r="G25" s="35"/>
      <c r="H25" s="35"/>
      <c r="I25" s="113" t="s">
        <v>27</v>
      </c>
      <c r="J25" s="104" t="str">
        <f>IF('Rekapitulace stavby'!AN19="","",'Rekapitulace stavby'!AN19)</f>
        <v/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tr">
        <f>IF('Rekapitulace stavby'!E20="","",'Rekapitulace stavby'!E20)</f>
        <v xml:space="preserve"> </v>
      </c>
      <c r="F26" s="35"/>
      <c r="G26" s="35"/>
      <c r="H26" s="35"/>
      <c r="I26" s="113" t="s">
        <v>29</v>
      </c>
      <c r="J26" s="104" t="str">
        <f>IF('Rekapitulace stavby'!AN20="","",'Rekapitulace stavby'!AN20)</f>
        <v/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3" t="s">
        <v>36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16"/>
      <c r="B29" s="117"/>
      <c r="C29" s="116"/>
      <c r="D29" s="116"/>
      <c r="E29" s="378" t="s">
        <v>21</v>
      </c>
      <c r="F29" s="378"/>
      <c r="G29" s="378"/>
      <c r="H29" s="378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0" t="s">
        <v>38</v>
      </c>
      <c r="E32" s="35"/>
      <c r="F32" s="35"/>
      <c r="G32" s="35"/>
      <c r="H32" s="35"/>
      <c r="I32" s="35"/>
      <c r="J32" s="121">
        <f>ROUND(J86,2)</f>
        <v>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2" t="s">
        <v>40</v>
      </c>
      <c r="G34" s="35"/>
      <c r="H34" s="35"/>
      <c r="I34" s="122" t="s">
        <v>39</v>
      </c>
      <c r="J34" s="122" t="s">
        <v>41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3" t="s">
        <v>42</v>
      </c>
      <c r="E35" s="113" t="s">
        <v>43</v>
      </c>
      <c r="F35" s="124">
        <f>ROUND((SUM(BE86:BE233)),2)</f>
        <v>0</v>
      </c>
      <c r="G35" s="35"/>
      <c r="H35" s="35"/>
      <c r="I35" s="125">
        <v>0.21</v>
      </c>
      <c r="J35" s="124">
        <f>ROUND(((SUM(BE86:BE233))*I35),2)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44</v>
      </c>
      <c r="F36" s="124">
        <f>ROUND((SUM(BF86:BF233)),2)</f>
        <v>0</v>
      </c>
      <c r="G36" s="35"/>
      <c r="H36" s="35"/>
      <c r="I36" s="125">
        <v>0.15</v>
      </c>
      <c r="J36" s="124">
        <f>ROUND(((SUM(BF86:BF233))*I36),2)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ROUND((SUM(BG86:BG233)),2)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46</v>
      </c>
      <c r="F38" s="124">
        <f>ROUND((SUM(BH86:BH233)),2)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47</v>
      </c>
      <c r="F39" s="124">
        <f>ROUND((SUM(BI86:BI233)),2)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6"/>
      <c r="D41" s="127" t="s">
        <v>48</v>
      </c>
      <c r="E41" s="128"/>
      <c r="F41" s="128"/>
      <c r="G41" s="129" t="s">
        <v>49</v>
      </c>
      <c r="H41" s="130" t="s">
        <v>50</v>
      </c>
      <c r="I41" s="128"/>
      <c r="J41" s="131">
        <f>SUM(J32:J39)</f>
        <v>0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144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79" t="str">
        <f>E7</f>
        <v>Rekonstrukce kuchyně v domově pro seniory v Klatovech</v>
      </c>
      <c r="F50" s="380"/>
      <c r="G50" s="380"/>
      <c r="H50" s="380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30" t="s">
        <v>142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5"/>
      <c r="B52" s="36"/>
      <c r="C52" s="37"/>
      <c r="D52" s="37"/>
      <c r="E52" s="379" t="s">
        <v>2730</v>
      </c>
      <c r="F52" s="381"/>
      <c r="G52" s="381"/>
      <c r="H52" s="381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30" t="s">
        <v>2021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333" t="str">
        <f>E11</f>
        <v>741.2 - ESIL-DRAC</v>
      </c>
      <c r="F54" s="381"/>
      <c r="G54" s="381"/>
      <c r="H54" s="381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30" t="s">
        <v>22</v>
      </c>
      <c r="D56" s="37"/>
      <c r="E56" s="37"/>
      <c r="F56" s="28" t="str">
        <f>F14</f>
        <v>Podhůrecká 815/3</v>
      </c>
      <c r="G56" s="37"/>
      <c r="H56" s="37"/>
      <c r="I56" s="30" t="s">
        <v>24</v>
      </c>
      <c r="J56" s="60" t="str">
        <f>IF(J14="","",J14)</f>
        <v>26. 4. 2023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5.2" customHeight="1">
      <c r="A58" s="35"/>
      <c r="B58" s="36"/>
      <c r="C58" s="30" t="s">
        <v>26</v>
      </c>
      <c r="D58" s="37"/>
      <c r="E58" s="37"/>
      <c r="F58" s="28" t="str">
        <f>E17</f>
        <v xml:space="preserve"> </v>
      </c>
      <c r="G58" s="37"/>
      <c r="H58" s="37"/>
      <c r="I58" s="30" t="s">
        <v>32</v>
      </c>
      <c r="J58" s="33" t="str">
        <f>E23</f>
        <v>M-PROject CZ s.r.o.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2" customHeight="1">
      <c r="A59" s="35"/>
      <c r="B59" s="36"/>
      <c r="C59" s="30" t="s">
        <v>30</v>
      </c>
      <c r="D59" s="37"/>
      <c r="E59" s="37"/>
      <c r="F59" s="28" t="str">
        <f>IF(E20="","",E20)</f>
        <v>Vyplň údaj</v>
      </c>
      <c r="G59" s="37"/>
      <c r="H59" s="37"/>
      <c r="I59" s="30" t="s">
        <v>35</v>
      </c>
      <c r="J59" s="33" t="str">
        <f>E26</f>
        <v xml:space="preserve"> 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37" t="s">
        <v>145</v>
      </c>
      <c r="D61" s="138"/>
      <c r="E61" s="138"/>
      <c r="F61" s="138"/>
      <c r="G61" s="138"/>
      <c r="H61" s="138"/>
      <c r="I61" s="138"/>
      <c r="J61" s="139" t="s">
        <v>146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40" t="s">
        <v>70</v>
      </c>
      <c r="D63" s="37"/>
      <c r="E63" s="37"/>
      <c r="F63" s="37"/>
      <c r="G63" s="37"/>
      <c r="H63" s="37"/>
      <c r="I63" s="37"/>
      <c r="J63" s="78">
        <f>J86</f>
        <v>0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147</v>
      </c>
    </row>
    <row r="64" spans="2:12" s="9" customFormat="1" ht="24.95" customHeight="1">
      <c r="B64" s="141"/>
      <c r="C64" s="142"/>
      <c r="D64" s="143" t="s">
        <v>2773</v>
      </c>
      <c r="E64" s="144"/>
      <c r="F64" s="144"/>
      <c r="G64" s="144"/>
      <c r="H64" s="144"/>
      <c r="I64" s="144"/>
      <c r="J64" s="145">
        <f>J87</f>
        <v>0</v>
      </c>
      <c r="K64" s="142"/>
      <c r="L64" s="146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14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14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14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4" t="s">
        <v>176</v>
      </c>
      <c r="D71" s="37"/>
      <c r="E71" s="37"/>
      <c r="F71" s="37"/>
      <c r="G71" s="37"/>
      <c r="H71" s="37"/>
      <c r="I71" s="37"/>
      <c r="J71" s="37"/>
      <c r="K71" s="37"/>
      <c r="L71" s="11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1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37"/>
      <c r="J73" s="37"/>
      <c r="K73" s="37"/>
      <c r="L73" s="11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79" t="str">
        <f>E7</f>
        <v>Rekonstrukce kuchyně v domově pro seniory v Klatovech</v>
      </c>
      <c r="F74" s="380"/>
      <c r="G74" s="380"/>
      <c r="H74" s="380"/>
      <c r="I74" s="37"/>
      <c r="J74" s="37"/>
      <c r="K74" s="37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2:12" s="1" customFormat="1" ht="12" customHeight="1">
      <c r="B75" s="22"/>
      <c r="C75" s="30" t="s">
        <v>142</v>
      </c>
      <c r="D75" s="23"/>
      <c r="E75" s="23"/>
      <c r="F75" s="23"/>
      <c r="G75" s="23"/>
      <c r="H75" s="23"/>
      <c r="I75" s="23"/>
      <c r="J75" s="23"/>
      <c r="K75" s="23"/>
      <c r="L75" s="21"/>
    </row>
    <row r="76" spans="1:31" s="2" customFormat="1" ht="16.5" customHeight="1">
      <c r="A76" s="35"/>
      <c r="B76" s="36"/>
      <c r="C76" s="37"/>
      <c r="D76" s="37"/>
      <c r="E76" s="379" t="s">
        <v>2730</v>
      </c>
      <c r="F76" s="381"/>
      <c r="G76" s="381"/>
      <c r="H76" s="381"/>
      <c r="I76" s="37"/>
      <c r="J76" s="37"/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2021</v>
      </c>
      <c r="D77" s="37"/>
      <c r="E77" s="37"/>
      <c r="F77" s="37"/>
      <c r="G77" s="37"/>
      <c r="H77" s="37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33" t="str">
        <f>E11</f>
        <v>741.2 - ESIL-DRAC</v>
      </c>
      <c r="F78" s="381"/>
      <c r="G78" s="381"/>
      <c r="H78" s="381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22</v>
      </c>
      <c r="D80" s="37"/>
      <c r="E80" s="37"/>
      <c r="F80" s="28" t="str">
        <f>F14</f>
        <v>Podhůrecká 815/3</v>
      </c>
      <c r="G80" s="37"/>
      <c r="H80" s="37"/>
      <c r="I80" s="30" t="s">
        <v>24</v>
      </c>
      <c r="J80" s="60" t="str">
        <f>IF(J14="","",J14)</f>
        <v>26. 4. 2023</v>
      </c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5.2" customHeight="1">
      <c r="A82" s="35"/>
      <c r="B82" s="36"/>
      <c r="C82" s="30" t="s">
        <v>26</v>
      </c>
      <c r="D82" s="37"/>
      <c r="E82" s="37"/>
      <c r="F82" s="28" t="str">
        <f>E17</f>
        <v xml:space="preserve"> </v>
      </c>
      <c r="G82" s="37"/>
      <c r="H82" s="37"/>
      <c r="I82" s="30" t="s">
        <v>32</v>
      </c>
      <c r="J82" s="33" t="str">
        <f>E23</f>
        <v>M-PROject CZ s.r.o.</v>
      </c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30</v>
      </c>
      <c r="D83" s="37"/>
      <c r="E83" s="37"/>
      <c r="F83" s="28" t="str">
        <f>IF(E20="","",E20)</f>
        <v>Vyplň údaj</v>
      </c>
      <c r="G83" s="37"/>
      <c r="H83" s="37"/>
      <c r="I83" s="30" t="s">
        <v>35</v>
      </c>
      <c r="J83" s="33" t="str">
        <f>E26</f>
        <v xml:space="preserve"> </v>
      </c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1" customFormat="1" ht="29.25" customHeight="1">
      <c r="A85" s="152"/>
      <c r="B85" s="153"/>
      <c r="C85" s="154" t="s">
        <v>177</v>
      </c>
      <c r="D85" s="155" t="s">
        <v>57</v>
      </c>
      <c r="E85" s="155" t="s">
        <v>53</v>
      </c>
      <c r="F85" s="155" t="s">
        <v>54</v>
      </c>
      <c r="G85" s="155" t="s">
        <v>178</v>
      </c>
      <c r="H85" s="155" t="s">
        <v>179</v>
      </c>
      <c r="I85" s="155" t="s">
        <v>180</v>
      </c>
      <c r="J85" s="155" t="s">
        <v>146</v>
      </c>
      <c r="K85" s="156" t="s">
        <v>181</v>
      </c>
      <c r="L85" s="157"/>
      <c r="M85" s="69" t="s">
        <v>21</v>
      </c>
      <c r="N85" s="70" t="s">
        <v>42</v>
      </c>
      <c r="O85" s="70" t="s">
        <v>182</v>
      </c>
      <c r="P85" s="70" t="s">
        <v>183</v>
      </c>
      <c r="Q85" s="70" t="s">
        <v>184</v>
      </c>
      <c r="R85" s="70" t="s">
        <v>185</v>
      </c>
      <c r="S85" s="70" t="s">
        <v>186</v>
      </c>
      <c r="T85" s="71" t="s">
        <v>187</v>
      </c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</row>
    <row r="86" spans="1:63" s="2" customFormat="1" ht="22.9" customHeight="1">
      <c r="A86" s="35"/>
      <c r="B86" s="36"/>
      <c r="C86" s="76" t="s">
        <v>188</v>
      </c>
      <c r="D86" s="37"/>
      <c r="E86" s="37"/>
      <c r="F86" s="37"/>
      <c r="G86" s="37"/>
      <c r="H86" s="37"/>
      <c r="I86" s="37"/>
      <c r="J86" s="158">
        <f>BK86</f>
        <v>0</v>
      </c>
      <c r="K86" s="37"/>
      <c r="L86" s="40"/>
      <c r="M86" s="72"/>
      <c r="N86" s="159"/>
      <c r="O86" s="73"/>
      <c r="P86" s="160">
        <f>P87</f>
        <v>0</v>
      </c>
      <c r="Q86" s="73"/>
      <c r="R86" s="160">
        <f>R87</f>
        <v>0</v>
      </c>
      <c r="S86" s="73"/>
      <c r="T86" s="161">
        <f>T87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71</v>
      </c>
      <c r="AU86" s="18" t="s">
        <v>147</v>
      </c>
      <c r="BK86" s="162">
        <f>BK87</f>
        <v>0</v>
      </c>
    </row>
    <row r="87" spans="2:63" s="12" customFormat="1" ht="25.9" customHeight="1">
      <c r="B87" s="163"/>
      <c r="C87" s="164"/>
      <c r="D87" s="165" t="s">
        <v>71</v>
      </c>
      <c r="E87" s="166" t="s">
        <v>117</v>
      </c>
      <c r="F87" s="166" t="s">
        <v>118</v>
      </c>
      <c r="G87" s="164"/>
      <c r="H87" s="164"/>
      <c r="I87" s="167"/>
      <c r="J87" s="168">
        <f>BK87</f>
        <v>0</v>
      </c>
      <c r="K87" s="164"/>
      <c r="L87" s="169"/>
      <c r="M87" s="170"/>
      <c r="N87" s="171"/>
      <c r="O87" s="171"/>
      <c r="P87" s="172">
        <f>SUM(P88:P233)</f>
        <v>0</v>
      </c>
      <c r="Q87" s="171"/>
      <c r="R87" s="172">
        <f>SUM(R88:R233)</f>
        <v>0</v>
      </c>
      <c r="S87" s="171"/>
      <c r="T87" s="173">
        <f>SUM(T88:T233)</f>
        <v>0</v>
      </c>
      <c r="AR87" s="174" t="s">
        <v>80</v>
      </c>
      <c r="AT87" s="175" t="s">
        <v>71</v>
      </c>
      <c r="AU87" s="175" t="s">
        <v>72</v>
      </c>
      <c r="AY87" s="174" t="s">
        <v>191</v>
      </c>
      <c r="BK87" s="176">
        <f>SUM(BK88:BK233)</f>
        <v>0</v>
      </c>
    </row>
    <row r="88" spans="1:65" s="2" customFormat="1" ht="24.2" customHeight="1">
      <c r="A88" s="35"/>
      <c r="B88" s="36"/>
      <c r="C88" s="179" t="s">
        <v>80</v>
      </c>
      <c r="D88" s="179" t="s">
        <v>193</v>
      </c>
      <c r="E88" s="180" t="s">
        <v>2774</v>
      </c>
      <c r="F88" s="181" t="s">
        <v>2775</v>
      </c>
      <c r="G88" s="182" t="s">
        <v>2432</v>
      </c>
      <c r="H88" s="183">
        <v>8</v>
      </c>
      <c r="I88" s="184"/>
      <c r="J88" s="185">
        <f>ROUND(I88*H88,2)</f>
        <v>0</v>
      </c>
      <c r="K88" s="181" t="s">
        <v>21</v>
      </c>
      <c r="L88" s="40"/>
      <c r="M88" s="186" t="s">
        <v>21</v>
      </c>
      <c r="N88" s="187" t="s">
        <v>43</v>
      </c>
      <c r="O88" s="65"/>
      <c r="P88" s="188">
        <f>O88*H88</f>
        <v>0</v>
      </c>
      <c r="Q88" s="188">
        <v>0</v>
      </c>
      <c r="R88" s="188">
        <f>Q88*H88</f>
        <v>0</v>
      </c>
      <c r="S88" s="188">
        <v>0</v>
      </c>
      <c r="T88" s="189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90" t="s">
        <v>198</v>
      </c>
      <c r="AT88" s="190" t="s">
        <v>193</v>
      </c>
      <c r="AU88" s="190" t="s">
        <v>80</v>
      </c>
      <c r="AY88" s="18" t="s">
        <v>191</v>
      </c>
      <c r="BE88" s="191">
        <f>IF(N88="základní",J88,0)</f>
        <v>0</v>
      </c>
      <c r="BF88" s="191">
        <f>IF(N88="snížená",J88,0)</f>
        <v>0</v>
      </c>
      <c r="BG88" s="191">
        <f>IF(N88="zákl. přenesená",J88,0)</f>
        <v>0</v>
      </c>
      <c r="BH88" s="191">
        <f>IF(N88="sníž. přenesená",J88,0)</f>
        <v>0</v>
      </c>
      <c r="BI88" s="191">
        <f>IF(N88="nulová",J88,0)</f>
        <v>0</v>
      </c>
      <c r="BJ88" s="18" t="s">
        <v>80</v>
      </c>
      <c r="BK88" s="191">
        <f>ROUND(I88*H88,2)</f>
        <v>0</v>
      </c>
      <c r="BL88" s="18" t="s">
        <v>198</v>
      </c>
      <c r="BM88" s="190" t="s">
        <v>82</v>
      </c>
    </row>
    <row r="89" spans="1:47" s="2" customFormat="1" ht="19.5">
      <c r="A89" s="35"/>
      <c r="B89" s="36"/>
      <c r="C89" s="37"/>
      <c r="D89" s="192" t="s">
        <v>200</v>
      </c>
      <c r="E89" s="37"/>
      <c r="F89" s="193" t="s">
        <v>2775</v>
      </c>
      <c r="G89" s="37"/>
      <c r="H89" s="37"/>
      <c r="I89" s="194"/>
      <c r="J89" s="37"/>
      <c r="K89" s="37"/>
      <c r="L89" s="40"/>
      <c r="M89" s="195"/>
      <c r="N89" s="196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200</v>
      </c>
      <c r="AU89" s="18" t="s">
        <v>80</v>
      </c>
    </row>
    <row r="90" spans="1:65" s="2" customFormat="1" ht="16.5" customHeight="1">
      <c r="A90" s="35"/>
      <c r="B90" s="36"/>
      <c r="C90" s="179" t="s">
        <v>82</v>
      </c>
      <c r="D90" s="179" t="s">
        <v>193</v>
      </c>
      <c r="E90" s="180" t="s">
        <v>2776</v>
      </c>
      <c r="F90" s="181" t="s">
        <v>2777</v>
      </c>
      <c r="G90" s="182" t="s">
        <v>2432</v>
      </c>
      <c r="H90" s="183">
        <v>6</v>
      </c>
      <c r="I90" s="184"/>
      <c r="J90" s="185">
        <f>ROUND(I90*H90,2)</f>
        <v>0</v>
      </c>
      <c r="K90" s="181" t="s">
        <v>21</v>
      </c>
      <c r="L90" s="40"/>
      <c r="M90" s="186" t="s">
        <v>21</v>
      </c>
      <c r="N90" s="187" t="s">
        <v>43</v>
      </c>
      <c r="O90" s="65"/>
      <c r="P90" s="188">
        <f>O90*H90</f>
        <v>0</v>
      </c>
      <c r="Q90" s="188">
        <v>0</v>
      </c>
      <c r="R90" s="188">
        <f>Q90*H90</f>
        <v>0</v>
      </c>
      <c r="S90" s="188">
        <v>0</v>
      </c>
      <c r="T90" s="189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90" t="s">
        <v>198</v>
      </c>
      <c r="AT90" s="190" t="s">
        <v>193</v>
      </c>
      <c r="AU90" s="190" t="s">
        <v>80</v>
      </c>
      <c r="AY90" s="18" t="s">
        <v>191</v>
      </c>
      <c r="BE90" s="191">
        <f>IF(N90="základní",J90,0)</f>
        <v>0</v>
      </c>
      <c r="BF90" s="191">
        <f>IF(N90="snížená",J90,0)</f>
        <v>0</v>
      </c>
      <c r="BG90" s="191">
        <f>IF(N90="zákl. přenesená",J90,0)</f>
        <v>0</v>
      </c>
      <c r="BH90" s="191">
        <f>IF(N90="sníž. přenesená",J90,0)</f>
        <v>0</v>
      </c>
      <c r="BI90" s="191">
        <f>IF(N90="nulová",J90,0)</f>
        <v>0</v>
      </c>
      <c r="BJ90" s="18" t="s">
        <v>80</v>
      </c>
      <c r="BK90" s="191">
        <f>ROUND(I90*H90,2)</f>
        <v>0</v>
      </c>
      <c r="BL90" s="18" t="s">
        <v>198</v>
      </c>
      <c r="BM90" s="190" t="s">
        <v>198</v>
      </c>
    </row>
    <row r="91" spans="1:47" s="2" customFormat="1" ht="11.25">
      <c r="A91" s="35"/>
      <c r="B91" s="36"/>
      <c r="C91" s="37"/>
      <c r="D91" s="192" t="s">
        <v>200</v>
      </c>
      <c r="E91" s="37"/>
      <c r="F91" s="193" t="s">
        <v>2777</v>
      </c>
      <c r="G91" s="37"/>
      <c r="H91" s="37"/>
      <c r="I91" s="194"/>
      <c r="J91" s="37"/>
      <c r="K91" s="37"/>
      <c r="L91" s="40"/>
      <c r="M91" s="195"/>
      <c r="N91" s="196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200</v>
      </c>
      <c r="AU91" s="18" t="s">
        <v>80</v>
      </c>
    </row>
    <row r="92" spans="1:65" s="2" customFormat="1" ht="24.2" customHeight="1">
      <c r="A92" s="35"/>
      <c r="B92" s="36"/>
      <c r="C92" s="179" t="s">
        <v>212</v>
      </c>
      <c r="D92" s="179" t="s">
        <v>193</v>
      </c>
      <c r="E92" s="180" t="s">
        <v>2778</v>
      </c>
      <c r="F92" s="181" t="s">
        <v>2779</v>
      </c>
      <c r="G92" s="182" t="s">
        <v>2432</v>
      </c>
      <c r="H92" s="183">
        <v>50</v>
      </c>
      <c r="I92" s="184"/>
      <c r="J92" s="185">
        <f>ROUND(I92*H92,2)</f>
        <v>0</v>
      </c>
      <c r="K92" s="181" t="s">
        <v>21</v>
      </c>
      <c r="L92" s="40"/>
      <c r="M92" s="186" t="s">
        <v>21</v>
      </c>
      <c r="N92" s="187" t="s">
        <v>43</v>
      </c>
      <c r="O92" s="65"/>
      <c r="P92" s="188">
        <f>O92*H92</f>
        <v>0</v>
      </c>
      <c r="Q92" s="188">
        <v>0</v>
      </c>
      <c r="R92" s="188">
        <f>Q92*H92</f>
        <v>0</v>
      </c>
      <c r="S92" s="188">
        <v>0</v>
      </c>
      <c r="T92" s="189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90" t="s">
        <v>198</v>
      </c>
      <c r="AT92" s="190" t="s">
        <v>193</v>
      </c>
      <c r="AU92" s="190" t="s">
        <v>80</v>
      </c>
      <c r="AY92" s="18" t="s">
        <v>191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8" t="s">
        <v>80</v>
      </c>
      <c r="BK92" s="191">
        <f>ROUND(I92*H92,2)</f>
        <v>0</v>
      </c>
      <c r="BL92" s="18" t="s">
        <v>198</v>
      </c>
      <c r="BM92" s="190" t="s">
        <v>236</v>
      </c>
    </row>
    <row r="93" spans="1:47" s="2" customFormat="1" ht="19.5">
      <c r="A93" s="35"/>
      <c r="B93" s="36"/>
      <c r="C93" s="37"/>
      <c r="D93" s="192" t="s">
        <v>200</v>
      </c>
      <c r="E93" s="37"/>
      <c r="F93" s="193" t="s">
        <v>2779</v>
      </c>
      <c r="G93" s="37"/>
      <c r="H93" s="37"/>
      <c r="I93" s="194"/>
      <c r="J93" s="37"/>
      <c r="K93" s="37"/>
      <c r="L93" s="40"/>
      <c r="M93" s="195"/>
      <c r="N93" s="196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200</v>
      </c>
      <c r="AU93" s="18" t="s">
        <v>80</v>
      </c>
    </row>
    <row r="94" spans="1:65" s="2" customFormat="1" ht="24.2" customHeight="1">
      <c r="A94" s="35"/>
      <c r="B94" s="36"/>
      <c r="C94" s="179" t="s">
        <v>198</v>
      </c>
      <c r="D94" s="179" t="s">
        <v>193</v>
      </c>
      <c r="E94" s="180" t="s">
        <v>2780</v>
      </c>
      <c r="F94" s="181" t="s">
        <v>2781</v>
      </c>
      <c r="G94" s="182" t="s">
        <v>2432</v>
      </c>
      <c r="H94" s="183">
        <v>30</v>
      </c>
      <c r="I94" s="184"/>
      <c r="J94" s="185">
        <f>ROUND(I94*H94,2)</f>
        <v>0</v>
      </c>
      <c r="K94" s="181" t="s">
        <v>21</v>
      </c>
      <c r="L94" s="40"/>
      <c r="M94" s="186" t="s">
        <v>21</v>
      </c>
      <c r="N94" s="187" t="s">
        <v>43</v>
      </c>
      <c r="O94" s="65"/>
      <c r="P94" s="188">
        <f>O94*H94</f>
        <v>0</v>
      </c>
      <c r="Q94" s="188">
        <v>0</v>
      </c>
      <c r="R94" s="188">
        <f>Q94*H94</f>
        <v>0</v>
      </c>
      <c r="S94" s="188">
        <v>0</v>
      </c>
      <c r="T94" s="189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90" t="s">
        <v>198</v>
      </c>
      <c r="AT94" s="190" t="s">
        <v>193</v>
      </c>
      <c r="AU94" s="190" t="s">
        <v>80</v>
      </c>
      <c r="AY94" s="18" t="s">
        <v>191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18" t="s">
        <v>80</v>
      </c>
      <c r="BK94" s="191">
        <f>ROUND(I94*H94,2)</f>
        <v>0</v>
      </c>
      <c r="BL94" s="18" t="s">
        <v>198</v>
      </c>
      <c r="BM94" s="190" t="s">
        <v>255</v>
      </c>
    </row>
    <row r="95" spans="1:47" s="2" customFormat="1" ht="11.25">
      <c r="A95" s="35"/>
      <c r="B95" s="36"/>
      <c r="C95" s="37"/>
      <c r="D95" s="192" t="s">
        <v>200</v>
      </c>
      <c r="E95" s="37"/>
      <c r="F95" s="193" t="s">
        <v>2781</v>
      </c>
      <c r="G95" s="37"/>
      <c r="H95" s="37"/>
      <c r="I95" s="194"/>
      <c r="J95" s="37"/>
      <c r="K95" s="37"/>
      <c r="L95" s="40"/>
      <c r="M95" s="195"/>
      <c r="N95" s="196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200</v>
      </c>
      <c r="AU95" s="18" t="s">
        <v>80</v>
      </c>
    </row>
    <row r="96" spans="1:65" s="2" customFormat="1" ht="24.2" customHeight="1">
      <c r="A96" s="35"/>
      <c r="B96" s="36"/>
      <c r="C96" s="179" t="s">
        <v>227</v>
      </c>
      <c r="D96" s="179" t="s">
        <v>193</v>
      </c>
      <c r="E96" s="180" t="s">
        <v>2782</v>
      </c>
      <c r="F96" s="181" t="s">
        <v>2783</v>
      </c>
      <c r="G96" s="182" t="s">
        <v>2432</v>
      </c>
      <c r="H96" s="183">
        <v>20</v>
      </c>
      <c r="I96" s="184"/>
      <c r="J96" s="185">
        <f>ROUND(I96*H96,2)</f>
        <v>0</v>
      </c>
      <c r="K96" s="181" t="s">
        <v>21</v>
      </c>
      <c r="L96" s="40"/>
      <c r="M96" s="186" t="s">
        <v>21</v>
      </c>
      <c r="N96" s="187" t="s">
        <v>43</v>
      </c>
      <c r="O96" s="65"/>
      <c r="P96" s="188">
        <f>O96*H96</f>
        <v>0</v>
      </c>
      <c r="Q96" s="188">
        <v>0</v>
      </c>
      <c r="R96" s="188">
        <f>Q96*H96</f>
        <v>0</v>
      </c>
      <c r="S96" s="188">
        <v>0</v>
      </c>
      <c r="T96" s="189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90" t="s">
        <v>198</v>
      </c>
      <c r="AT96" s="190" t="s">
        <v>193</v>
      </c>
      <c r="AU96" s="190" t="s">
        <v>80</v>
      </c>
      <c r="AY96" s="18" t="s">
        <v>191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18" t="s">
        <v>80</v>
      </c>
      <c r="BK96" s="191">
        <f>ROUND(I96*H96,2)</f>
        <v>0</v>
      </c>
      <c r="BL96" s="18" t="s">
        <v>198</v>
      </c>
      <c r="BM96" s="190" t="s">
        <v>271</v>
      </c>
    </row>
    <row r="97" spans="1:47" s="2" customFormat="1" ht="11.25">
      <c r="A97" s="35"/>
      <c r="B97" s="36"/>
      <c r="C97" s="37"/>
      <c r="D97" s="192" t="s">
        <v>200</v>
      </c>
      <c r="E97" s="37"/>
      <c r="F97" s="193" t="s">
        <v>2783</v>
      </c>
      <c r="G97" s="37"/>
      <c r="H97" s="37"/>
      <c r="I97" s="194"/>
      <c r="J97" s="37"/>
      <c r="K97" s="37"/>
      <c r="L97" s="40"/>
      <c r="M97" s="195"/>
      <c r="N97" s="196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200</v>
      </c>
      <c r="AU97" s="18" t="s">
        <v>80</v>
      </c>
    </row>
    <row r="98" spans="1:65" s="2" customFormat="1" ht="21.75" customHeight="1">
      <c r="A98" s="35"/>
      <c r="B98" s="36"/>
      <c r="C98" s="179" t="s">
        <v>236</v>
      </c>
      <c r="D98" s="179" t="s">
        <v>193</v>
      </c>
      <c r="E98" s="180" t="s">
        <v>2784</v>
      </c>
      <c r="F98" s="181" t="s">
        <v>2785</v>
      </c>
      <c r="G98" s="182" t="s">
        <v>2432</v>
      </c>
      <c r="H98" s="183">
        <v>20</v>
      </c>
      <c r="I98" s="184"/>
      <c r="J98" s="185">
        <f>ROUND(I98*H98,2)</f>
        <v>0</v>
      </c>
      <c r="K98" s="181" t="s">
        <v>21</v>
      </c>
      <c r="L98" s="40"/>
      <c r="M98" s="186" t="s">
        <v>21</v>
      </c>
      <c r="N98" s="187" t="s">
        <v>43</v>
      </c>
      <c r="O98" s="65"/>
      <c r="P98" s="188">
        <f>O98*H98</f>
        <v>0</v>
      </c>
      <c r="Q98" s="188">
        <v>0</v>
      </c>
      <c r="R98" s="188">
        <f>Q98*H98</f>
        <v>0</v>
      </c>
      <c r="S98" s="188">
        <v>0</v>
      </c>
      <c r="T98" s="189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0" t="s">
        <v>198</v>
      </c>
      <c r="AT98" s="190" t="s">
        <v>193</v>
      </c>
      <c r="AU98" s="190" t="s">
        <v>80</v>
      </c>
      <c r="AY98" s="18" t="s">
        <v>191</v>
      </c>
      <c r="BE98" s="191">
        <f>IF(N98="základní",J98,0)</f>
        <v>0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18" t="s">
        <v>80</v>
      </c>
      <c r="BK98" s="191">
        <f>ROUND(I98*H98,2)</f>
        <v>0</v>
      </c>
      <c r="BL98" s="18" t="s">
        <v>198</v>
      </c>
      <c r="BM98" s="190" t="s">
        <v>290</v>
      </c>
    </row>
    <row r="99" spans="1:47" s="2" customFormat="1" ht="11.25">
      <c r="A99" s="35"/>
      <c r="B99" s="36"/>
      <c r="C99" s="37"/>
      <c r="D99" s="192" t="s">
        <v>200</v>
      </c>
      <c r="E99" s="37"/>
      <c r="F99" s="193" t="s">
        <v>2785</v>
      </c>
      <c r="G99" s="37"/>
      <c r="H99" s="37"/>
      <c r="I99" s="194"/>
      <c r="J99" s="37"/>
      <c r="K99" s="37"/>
      <c r="L99" s="40"/>
      <c r="M99" s="195"/>
      <c r="N99" s="196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200</v>
      </c>
      <c r="AU99" s="18" t="s">
        <v>80</v>
      </c>
    </row>
    <row r="100" spans="1:65" s="2" customFormat="1" ht="16.5" customHeight="1">
      <c r="A100" s="35"/>
      <c r="B100" s="36"/>
      <c r="C100" s="179" t="s">
        <v>244</v>
      </c>
      <c r="D100" s="179" t="s">
        <v>193</v>
      </c>
      <c r="E100" s="180" t="s">
        <v>2786</v>
      </c>
      <c r="F100" s="181" t="s">
        <v>2787</v>
      </c>
      <c r="G100" s="182" t="s">
        <v>2432</v>
      </c>
      <c r="H100" s="183">
        <v>10</v>
      </c>
      <c r="I100" s="184"/>
      <c r="J100" s="185">
        <f>ROUND(I100*H100,2)</f>
        <v>0</v>
      </c>
      <c r="K100" s="181" t="s">
        <v>21</v>
      </c>
      <c r="L100" s="40"/>
      <c r="M100" s="186" t="s">
        <v>21</v>
      </c>
      <c r="N100" s="187" t="s">
        <v>43</v>
      </c>
      <c r="O100" s="65"/>
      <c r="P100" s="188">
        <f>O100*H100</f>
        <v>0</v>
      </c>
      <c r="Q100" s="188">
        <v>0</v>
      </c>
      <c r="R100" s="188">
        <f>Q100*H100</f>
        <v>0</v>
      </c>
      <c r="S100" s="188">
        <v>0</v>
      </c>
      <c r="T100" s="189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90" t="s">
        <v>198</v>
      </c>
      <c r="AT100" s="190" t="s">
        <v>193</v>
      </c>
      <c r="AU100" s="190" t="s">
        <v>80</v>
      </c>
      <c r="AY100" s="18" t="s">
        <v>191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18" t="s">
        <v>80</v>
      </c>
      <c r="BK100" s="191">
        <f>ROUND(I100*H100,2)</f>
        <v>0</v>
      </c>
      <c r="BL100" s="18" t="s">
        <v>198</v>
      </c>
      <c r="BM100" s="190" t="s">
        <v>306</v>
      </c>
    </row>
    <row r="101" spans="1:47" s="2" customFormat="1" ht="11.25">
      <c r="A101" s="35"/>
      <c r="B101" s="36"/>
      <c r="C101" s="37"/>
      <c r="D101" s="192" t="s">
        <v>200</v>
      </c>
      <c r="E101" s="37"/>
      <c r="F101" s="193" t="s">
        <v>2787</v>
      </c>
      <c r="G101" s="37"/>
      <c r="H101" s="37"/>
      <c r="I101" s="194"/>
      <c r="J101" s="37"/>
      <c r="K101" s="37"/>
      <c r="L101" s="40"/>
      <c r="M101" s="195"/>
      <c r="N101" s="196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200</v>
      </c>
      <c r="AU101" s="18" t="s">
        <v>80</v>
      </c>
    </row>
    <row r="102" spans="1:65" s="2" customFormat="1" ht="16.5" customHeight="1">
      <c r="A102" s="35"/>
      <c r="B102" s="36"/>
      <c r="C102" s="179" t="s">
        <v>255</v>
      </c>
      <c r="D102" s="179" t="s">
        <v>193</v>
      </c>
      <c r="E102" s="180" t="s">
        <v>2788</v>
      </c>
      <c r="F102" s="181" t="s">
        <v>2789</v>
      </c>
      <c r="G102" s="182" t="s">
        <v>2432</v>
      </c>
      <c r="H102" s="183">
        <v>10</v>
      </c>
      <c r="I102" s="184"/>
      <c r="J102" s="185">
        <f>ROUND(I102*H102,2)</f>
        <v>0</v>
      </c>
      <c r="K102" s="181" t="s">
        <v>21</v>
      </c>
      <c r="L102" s="40"/>
      <c r="M102" s="186" t="s">
        <v>21</v>
      </c>
      <c r="N102" s="187" t="s">
        <v>43</v>
      </c>
      <c r="O102" s="65"/>
      <c r="P102" s="188">
        <f>O102*H102</f>
        <v>0</v>
      </c>
      <c r="Q102" s="188">
        <v>0</v>
      </c>
      <c r="R102" s="188">
        <f>Q102*H102</f>
        <v>0</v>
      </c>
      <c r="S102" s="188">
        <v>0</v>
      </c>
      <c r="T102" s="189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90" t="s">
        <v>198</v>
      </c>
      <c r="AT102" s="190" t="s">
        <v>193</v>
      </c>
      <c r="AU102" s="190" t="s">
        <v>80</v>
      </c>
      <c r="AY102" s="18" t="s">
        <v>191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18" t="s">
        <v>80</v>
      </c>
      <c r="BK102" s="191">
        <f>ROUND(I102*H102,2)</f>
        <v>0</v>
      </c>
      <c r="BL102" s="18" t="s">
        <v>198</v>
      </c>
      <c r="BM102" s="190" t="s">
        <v>321</v>
      </c>
    </row>
    <row r="103" spans="1:47" s="2" customFormat="1" ht="11.25">
      <c r="A103" s="35"/>
      <c r="B103" s="36"/>
      <c r="C103" s="37"/>
      <c r="D103" s="192" t="s">
        <v>200</v>
      </c>
      <c r="E103" s="37"/>
      <c r="F103" s="193" t="s">
        <v>2789</v>
      </c>
      <c r="G103" s="37"/>
      <c r="H103" s="37"/>
      <c r="I103" s="194"/>
      <c r="J103" s="37"/>
      <c r="K103" s="37"/>
      <c r="L103" s="40"/>
      <c r="M103" s="195"/>
      <c r="N103" s="196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200</v>
      </c>
      <c r="AU103" s="18" t="s">
        <v>80</v>
      </c>
    </row>
    <row r="104" spans="1:65" s="2" customFormat="1" ht="24.2" customHeight="1">
      <c r="A104" s="35"/>
      <c r="B104" s="36"/>
      <c r="C104" s="179" t="s">
        <v>262</v>
      </c>
      <c r="D104" s="179" t="s">
        <v>193</v>
      </c>
      <c r="E104" s="180" t="s">
        <v>2790</v>
      </c>
      <c r="F104" s="181" t="s">
        <v>2791</v>
      </c>
      <c r="G104" s="182" t="s">
        <v>196</v>
      </c>
      <c r="H104" s="183">
        <v>3</v>
      </c>
      <c r="I104" s="184"/>
      <c r="J104" s="185">
        <f>ROUND(I104*H104,2)</f>
        <v>0</v>
      </c>
      <c r="K104" s="181" t="s">
        <v>21</v>
      </c>
      <c r="L104" s="40"/>
      <c r="M104" s="186" t="s">
        <v>21</v>
      </c>
      <c r="N104" s="187" t="s">
        <v>43</v>
      </c>
      <c r="O104" s="65"/>
      <c r="P104" s="188">
        <f>O104*H104</f>
        <v>0</v>
      </c>
      <c r="Q104" s="188">
        <v>0</v>
      </c>
      <c r="R104" s="188">
        <f>Q104*H104</f>
        <v>0</v>
      </c>
      <c r="S104" s="188">
        <v>0</v>
      </c>
      <c r="T104" s="189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90" t="s">
        <v>198</v>
      </c>
      <c r="AT104" s="190" t="s">
        <v>193</v>
      </c>
      <c r="AU104" s="190" t="s">
        <v>80</v>
      </c>
      <c r="AY104" s="18" t="s">
        <v>191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8" t="s">
        <v>80</v>
      </c>
      <c r="BK104" s="191">
        <f>ROUND(I104*H104,2)</f>
        <v>0</v>
      </c>
      <c r="BL104" s="18" t="s">
        <v>198</v>
      </c>
      <c r="BM104" s="190" t="s">
        <v>341</v>
      </c>
    </row>
    <row r="105" spans="1:47" s="2" customFormat="1" ht="11.25">
      <c r="A105" s="35"/>
      <c r="B105" s="36"/>
      <c r="C105" s="37"/>
      <c r="D105" s="192" t="s">
        <v>200</v>
      </c>
      <c r="E105" s="37"/>
      <c r="F105" s="193" t="s">
        <v>2791</v>
      </c>
      <c r="G105" s="37"/>
      <c r="H105" s="37"/>
      <c r="I105" s="194"/>
      <c r="J105" s="37"/>
      <c r="K105" s="37"/>
      <c r="L105" s="40"/>
      <c r="M105" s="195"/>
      <c r="N105" s="196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200</v>
      </c>
      <c r="AU105" s="18" t="s">
        <v>80</v>
      </c>
    </row>
    <row r="106" spans="1:65" s="2" customFormat="1" ht="33" customHeight="1">
      <c r="A106" s="35"/>
      <c r="B106" s="36"/>
      <c r="C106" s="179" t="s">
        <v>271</v>
      </c>
      <c r="D106" s="179" t="s">
        <v>193</v>
      </c>
      <c r="E106" s="180" t="s">
        <v>2792</v>
      </c>
      <c r="F106" s="181" t="s">
        <v>2793</v>
      </c>
      <c r="G106" s="182" t="s">
        <v>265</v>
      </c>
      <c r="H106" s="183">
        <v>1</v>
      </c>
      <c r="I106" s="184"/>
      <c r="J106" s="185">
        <f>ROUND(I106*H106,2)</f>
        <v>0</v>
      </c>
      <c r="K106" s="181" t="s">
        <v>21</v>
      </c>
      <c r="L106" s="40"/>
      <c r="M106" s="186" t="s">
        <v>21</v>
      </c>
      <c r="N106" s="187" t="s">
        <v>43</v>
      </c>
      <c r="O106" s="65"/>
      <c r="P106" s="188">
        <f>O106*H106</f>
        <v>0</v>
      </c>
      <c r="Q106" s="188">
        <v>0</v>
      </c>
      <c r="R106" s="188">
        <f>Q106*H106</f>
        <v>0</v>
      </c>
      <c r="S106" s="188">
        <v>0</v>
      </c>
      <c r="T106" s="189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0" t="s">
        <v>198</v>
      </c>
      <c r="AT106" s="190" t="s">
        <v>193</v>
      </c>
      <c r="AU106" s="190" t="s">
        <v>80</v>
      </c>
      <c r="AY106" s="18" t="s">
        <v>191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8" t="s">
        <v>80</v>
      </c>
      <c r="BK106" s="191">
        <f>ROUND(I106*H106,2)</f>
        <v>0</v>
      </c>
      <c r="BL106" s="18" t="s">
        <v>198</v>
      </c>
      <c r="BM106" s="190" t="s">
        <v>379</v>
      </c>
    </row>
    <row r="107" spans="1:47" s="2" customFormat="1" ht="19.5">
      <c r="A107" s="35"/>
      <c r="B107" s="36"/>
      <c r="C107" s="37"/>
      <c r="D107" s="192" t="s">
        <v>200</v>
      </c>
      <c r="E107" s="37"/>
      <c r="F107" s="193" t="s">
        <v>2793</v>
      </c>
      <c r="G107" s="37"/>
      <c r="H107" s="37"/>
      <c r="I107" s="194"/>
      <c r="J107" s="37"/>
      <c r="K107" s="37"/>
      <c r="L107" s="40"/>
      <c r="M107" s="195"/>
      <c r="N107" s="196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200</v>
      </c>
      <c r="AU107" s="18" t="s">
        <v>80</v>
      </c>
    </row>
    <row r="108" spans="1:65" s="2" customFormat="1" ht="16.5" customHeight="1">
      <c r="A108" s="35"/>
      <c r="B108" s="36"/>
      <c r="C108" s="179" t="s">
        <v>280</v>
      </c>
      <c r="D108" s="179" t="s">
        <v>193</v>
      </c>
      <c r="E108" s="180" t="s">
        <v>2794</v>
      </c>
      <c r="F108" s="181" t="s">
        <v>2795</v>
      </c>
      <c r="G108" s="182" t="s">
        <v>265</v>
      </c>
      <c r="H108" s="183">
        <v>1</v>
      </c>
      <c r="I108" s="184"/>
      <c r="J108" s="185">
        <f>ROUND(I108*H108,2)</f>
        <v>0</v>
      </c>
      <c r="K108" s="181" t="s">
        <v>21</v>
      </c>
      <c r="L108" s="40"/>
      <c r="M108" s="186" t="s">
        <v>21</v>
      </c>
      <c r="N108" s="187" t="s">
        <v>43</v>
      </c>
      <c r="O108" s="65"/>
      <c r="P108" s="188">
        <f>O108*H108</f>
        <v>0</v>
      </c>
      <c r="Q108" s="188">
        <v>0</v>
      </c>
      <c r="R108" s="188">
        <f>Q108*H108</f>
        <v>0</v>
      </c>
      <c r="S108" s="188">
        <v>0</v>
      </c>
      <c r="T108" s="189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90" t="s">
        <v>198</v>
      </c>
      <c r="AT108" s="190" t="s">
        <v>193</v>
      </c>
      <c r="AU108" s="190" t="s">
        <v>80</v>
      </c>
      <c r="AY108" s="18" t="s">
        <v>191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8" t="s">
        <v>80</v>
      </c>
      <c r="BK108" s="191">
        <f>ROUND(I108*H108,2)</f>
        <v>0</v>
      </c>
      <c r="BL108" s="18" t="s">
        <v>198</v>
      </c>
      <c r="BM108" s="190" t="s">
        <v>406</v>
      </c>
    </row>
    <row r="109" spans="1:47" s="2" customFormat="1" ht="11.25">
      <c r="A109" s="35"/>
      <c r="B109" s="36"/>
      <c r="C109" s="37"/>
      <c r="D109" s="192" t="s">
        <v>200</v>
      </c>
      <c r="E109" s="37"/>
      <c r="F109" s="193" t="s">
        <v>2795</v>
      </c>
      <c r="G109" s="37"/>
      <c r="H109" s="37"/>
      <c r="I109" s="194"/>
      <c r="J109" s="37"/>
      <c r="K109" s="37"/>
      <c r="L109" s="40"/>
      <c r="M109" s="195"/>
      <c r="N109" s="196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200</v>
      </c>
      <c r="AU109" s="18" t="s">
        <v>80</v>
      </c>
    </row>
    <row r="110" spans="1:65" s="2" customFormat="1" ht="24.2" customHeight="1">
      <c r="A110" s="35"/>
      <c r="B110" s="36"/>
      <c r="C110" s="179" t="s">
        <v>290</v>
      </c>
      <c r="D110" s="179" t="s">
        <v>193</v>
      </c>
      <c r="E110" s="180" t="s">
        <v>2796</v>
      </c>
      <c r="F110" s="181" t="s">
        <v>2797</v>
      </c>
      <c r="G110" s="182" t="s">
        <v>265</v>
      </c>
      <c r="H110" s="183">
        <v>1</v>
      </c>
      <c r="I110" s="184"/>
      <c r="J110" s="185">
        <f>ROUND(I110*H110,2)</f>
        <v>0</v>
      </c>
      <c r="K110" s="181" t="s">
        <v>21</v>
      </c>
      <c r="L110" s="40"/>
      <c r="M110" s="186" t="s">
        <v>21</v>
      </c>
      <c r="N110" s="187" t="s">
        <v>43</v>
      </c>
      <c r="O110" s="65"/>
      <c r="P110" s="188">
        <f>O110*H110</f>
        <v>0</v>
      </c>
      <c r="Q110" s="188">
        <v>0</v>
      </c>
      <c r="R110" s="188">
        <f>Q110*H110</f>
        <v>0</v>
      </c>
      <c r="S110" s="188">
        <v>0</v>
      </c>
      <c r="T110" s="189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0" t="s">
        <v>198</v>
      </c>
      <c r="AT110" s="190" t="s">
        <v>193</v>
      </c>
      <c r="AU110" s="190" t="s">
        <v>80</v>
      </c>
      <c r="AY110" s="18" t="s">
        <v>191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18" t="s">
        <v>80</v>
      </c>
      <c r="BK110" s="191">
        <f>ROUND(I110*H110,2)</f>
        <v>0</v>
      </c>
      <c r="BL110" s="18" t="s">
        <v>198</v>
      </c>
      <c r="BM110" s="190" t="s">
        <v>420</v>
      </c>
    </row>
    <row r="111" spans="1:47" s="2" customFormat="1" ht="19.5">
      <c r="A111" s="35"/>
      <c r="B111" s="36"/>
      <c r="C111" s="37"/>
      <c r="D111" s="192" t="s">
        <v>200</v>
      </c>
      <c r="E111" s="37"/>
      <c r="F111" s="193" t="s">
        <v>2797</v>
      </c>
      <c r="G111" s="37"/>
      <c r="H111" s="37"/>
      <c r="I111" s="194"/>
      <c r="J111" s="37"/>
      <c r="K111" s="37"/>
      <c r="L111" s="40"/>
      <c r="M111" s="195"/>
      <c r="N111" s="196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200</v>
      </c>
      <c r="AU111" s="18" t="s">
        <v>80</v>
      </c>
    </row>
    <row r="112" spans="1:65" s="2" customFormat="1" ht="24.2" customHeight="1">
      <c r="A112" s="35"/>
      <c r="B112" s="36"/>
      <c r="C112" s="179" t="s">
        <v>299</v>
      </c>
      <c r="D112" s="179" t="s">
        <v>193</v>
      </c>
      <c r="E112" s="180" t="s">
        <v>2798</v>
      </c>
      <c r="F112" s="181" t="s">
        <v>2799</v>
      </c>
      <c r="G112" s="182" t="s">
        <v>265</v>
      </c>
      <c r="H112" s="183">
        <v>16</v>
      </c>
      <c r="I112" s="184"/>
      <c r="J112" s="185">
        <f>ROUND(I112*H112,2)</f>
        <v>0</v>
      </c>
      <c r="K112" s="181" t="s">
        <v>21</v>
      </c>
      <c r="L112" s="40"/>
      <c r="M112" s="186" t="s">
        <v>21</v>
      </c>
      <c r="N112" s="187" t="s">
        <v>43</v>
      </c>
      <c r="O112" s="65"/>
      <c r="P112" s="188">
        <f>O112*H112</f>
        <v>0</v>
      </c>
      <c r="Q112" s="188">
        <v>0</v>
      </c>
      <c r="R112" s="188">
        <f>Q112*H112</f>
        <v>0</v>
      </c>
      <c r="S112" s="188">
        <v>0</v>
      </c>
      <c r="T112" s="189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90" t="s">
        <v>198</v>
      </c>
      <c r="AT112" s="190" t="s">
        <v>193</v>
      </c>
      <c r="AU112" s="190" t="s">
        <v>80</v>
      </c>
      <c r="AY112" s="18" t="s">
        <v>191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18" t="s">
        <v>80</v>
      </c>
      <c r="BK112" s="191">
        <f>ROUND(I112*H112,2)</f>
        <v>0</v>
      </c>
      <c r="BL112" s="18" t="s">
        <v>198</v>
      </c>
      <c r="BM112" s="190" t="s">
        <v>434</v>
      </c>
    </row>
    <row r="113" spans="1:47" s="2" customFormat="1" ht="19.5">
      <c r="A113" s="35"/>
      <c r="B113" s="36"/>
      <c r="C113" s="37"/>
      <c r="D113" s="192" t="s">
        <v>200</v>
      </c>
      <c r="E113" s="37"/>
      <c r="F113" s="193" t="s">
        <v>2799</v>
      </c>
      <c r="G113" s="37"/>
      <c r="H113" s="37"/>
      <c r="I113" s="194"/>
      <c r="J113" s="37"/>
      <c r="K113" s="37"/>
      <c r="L113" s="40"/>
      <c r="M113" s="195"/>
      <c r="N113" s="196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200</v>
      </c>
      <c r="AU113" s="18" t="s">
        <v>80</v>
      </c>
    </row>
    <row r="114" spans="1:65" s="2" customFormat="1" ht="16.5" customHeight="1">
      <c r="A114" s="35"/>
      <c r="B114" s="36"/>
      <c r="C114" s="179" t="s">
        <v>306</v>
      </c>
      <c r="D114" s="179" t="s">
        <v>193</v>
      </c>
      <c r="E114" s="180" t="s">
        <v>2800</v>
      </c>
      <c r="F114" s="181" t="s">
        <v>2801</v>
      </c>
      <c r="G114" s="182" t="s">
        <v>265</v>
      </c>
      <c r="H114" s="183">
        <v>1</v>
      </c>
      <c r="I114" s="184"/>
      <c r="J114" s="185">
        <f>ROUND(I114*H114,2)</f>
        <v>0</v>
      </c>
      <c r="K114" s="181" t="s">
        <v>21</v>
      </c>
      <c r="L114" s="40"/>
      <c r="M114" s="186" t="s">
        <v>21</v>
      </c>
      <c r="N114" s="187" t="s">
        <v>43</v>
      </c>
      <c r="O114" s="65"/>
      <c r="P114" s="188">
        <f>O114*H114</f>
        <v>0</v>
      </c>
      <c r="Q114" s="188">
        <v>0</v>
      </c>
      <c r="R114" s="188">
        <f>Q114*H114</f>
        <v>0</v>
      </c>
      <c r="S114" s="188">
        <v>0</v>
      </c>
      <c r="T114" s="189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90" t="s">
        <v>198</v>
      </c>
      <c r="AT114" s="190" t="s">
        <v>193</v>
      </c>
      <c r="AU114" s="190" t="s">
        <v>80</v>
      </c>
      <c r="AY114" s="18" t="s">
        <v>191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18" t="s">
        <v>80</v>
      </c>
      <c r="BK114" s="191">
        <f>ROUND(I114*H114,2)</f>
        <v>0</v>
      </c>
      <c r="BL114" s="18" t="s">
        <v>198</v>
      </c>
      <c r="BM114" s="190" t="s">
        <v>447</v>
      </c>
    </row>
    <row r="115" spans="1:47" s="2" customFormat="1" ht="11.25">
      <c r="A115" s="35"/>
      <c r="B115" s="36"/>
      <c r="C115" s="37"/>
      <c r="D115" s="192" t="s">
        <v>200</v>
      </c>
      <c r="E115" s="37"/>
      <c r="F115" s="193" t="s">
        <v>2801</v>
      </c>
      <c r="G115" s="37"/>
      <c r="H115" s="37"/>
      <c r="I115" s="194"/>
      <c r="J115" s="37"/>
      <c r="K115" s="37"/>
      <c r="L115" s="40"/>
      <c r="M115" s="195"/>
      <c r="N115" s="196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200</v>
      </c>
      <c r="AU115" s="18" t="s">
        <v>80</v>
      </c>
    </row>
    <row r="116" spans="1:65" s="2" customFormat="1" ht="16.5" customHeight="1">
      <c r="A116" s="35"/>
      <c r="B116" s="36"/>
      <c r="C116" s="179" t="s">
        <v>8</v>
      </c>
      <c r="D116" s="179" t="s">
        <v>193</v>
      </c>
      <c r="E116" s="180" t="s">
        <v>2802</v>
      </c>
      <c r="F116" s="181" t="s">
        <v>2803</v>
      </c>
      <c r="G116" s="182" t="s">
        <v>745</v>
      </c>
      <c r="H116" s="183">
        <v>48</v>
      </c>
      <c r="I116" s="184"/>
      <c r="J116" s="185">
        <f>ROUND(I116*H116,2)</f>
        <v>0</v>
      </c>
      <c r="K116" s="181" t="s">
        <v>21</v>
      </c>
      <c r="L116" s="40"/>
      <c r="M116" s="186" t="s">
        <v>21</v>
      </c>
      <c r="N116" s="187" t="s">
        <v>43</v>
      </c>
      <c r="O116" s="65"/>
      <c r="P116" s="188">
        <f>O116*H116</f>
        <v>0</v>
      </c>
      <c r="Q116" s="188">
        <v>0</v>
      </c>
      <c r="R116" s="188">
        <f>Q116*H116</f>
        <v>0</v>
      </c>
      <c r="S116" s="188">
        <v>0</v>
      </c>
      <c r="T116" s="189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90" t="s">
        <v>198</v>
      </c>
      <c r="AT116" s="190" t="s">
        <v>193</v>
      </c>
      <c r="AU116" s="190" t="s">
        <v>80</v>
      </c>
      <c r="AY116" s="18" t="s">
        <v>191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18" t="s">
        <v>80</v>
      </c>
      <c r="BK116" s="191">
        <f>ROUND(I116*H116,2)</f>
        <v>0</v>
      </c>
      <c r="BL116" s="18" t="s">
        <v>198</v>
      </c>
      <c r="BM116" s="190" t="s">
        <v>465</v>
      </c>
    </row>
    <row r="117" spans="1:47" s="2" customFormat="1" ht="11.25">
      <c r="A117" s="35"/>
      <c r="B117" s="36"/>
      <c r="C117" s="37"/>
      <c r="D117" s="192" t="s">
        <v>200</v>
      </c>
      <c r="E117" s="37"/>
      <c r="F117" s="193" t="s">
        <v>2803</v>
      </c>
      <c r="G117" s="37"/>
      <c r="H117" s="37"/>
      <c r="I117" s="194"/>
      <c r="J117" s="37"/>
      <c r="K117" s="37"/>
      <c r="L117" s="40"/>
      <c r="M117" s="195"/>
      <c r="N117" s="196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200</v>
      </c>
      <c r="AU117" s="18" t="s">
        <v>80</v>
      </c>
    </row>
    <row r="118" spans="1:65" s="2" customFormat="1" ht="24.2" customHeight="1">
      <c r="A118" s="35"/>
      <c r="B118" s="36"/>
      <c r="C118" s="179" t="s">
        <v>321</v>
      </c>
      <c r="D118" s="179" t="s">
        <v>193</v>
      </c>
      <c r="E118" s="180" t="s">
        <v>2804</v>
      </c>
      <c r="F118" s="181" t="s">
        <v>2805</v>
      </c>
      <c r="G118" s="182" t="s">
        <v>265</v>
      </c>
      <c r="H118" s="183">
        <v>1</v>
      </c>
      <c r="I118" s="184"/>
      <c r="J118" s="185">
        <f>ROUND(I118*H118,2)</f>
        <v>0</v>
      </c>
      <c r="K118" s="181" t="s">
        <v>21</v>
      </c>
      <c r="L118" s="40"/>
      <c r="M118" s="186" t="s">
        <v>21</v>
      </c>
      <c r="N118" s="187" t="s">
        <v>43</v>
      </c>
      <c r="O118" s="65"/>
      <c r="P118" s="188">
        <f>O118*H118</f>
        <v>0</v>
      </c>
      <c r="Q118" s="188">
        <v>0</v>
      </c>
      <c r="R118" s="188">
        <f>Q118*H118</f>
        <v>0</v>
      </c>
      <c r="S118" s="188">
        <v>0</v>
      </c>
      <c r="T118" s="189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90" t="s">
        <v>198</v>
      </c>
      <c r="AT118" s="190" t="s">
        <v>193</v>
      </c>
      <c r="AU118" s="190" t="s">
        <v>80</v>
      </c>
      <c r="AY118" s="18" t="s">
        <v>191</v>
      </c>
      <c r="BE118" s="191">
        <f>IF(N118="základní",J118,0)</f>
        <v>0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18" t="s">
        <v>80</v>
      </c>
      <c r="BK118" s="191">
        <f>ROUND(I118*H118,2)</f>
        <v>0</v>
      </c>
      <c r="BL118" s="18" t="s">
        <v>198</v>
      </c>
      <c r="BM118" s="190" t="s">
        <v>480</v>
      </c>
    </row>
    <row r="119" spans="1:47" s="2" customFormat="1" ht="19.5">
      <c r="A119" s="35"/>
      <c r="B119" s="36"/>
      <c r="C119" s="37"/>
      <c r="D119" s="192" t="s">
        <v>200</v>
      </c>
      <c r="E119" s="37"/>
      <c r="F119" s="193" t="s">
        <v>2805</v>
      </c>
      <c r="G119" s="37"/>
      <c r="H119" s="37"/>
      <c r="I119" s="194"/>
      <c r="J119" s="37"/>
      <c r="K119" s="37"/>
      <c r="L119" s="40"/>
      <c r="M119" s="195"/>
      <c r="N119" s="196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200</v>
      </c>
      <c r="AU119" s="18" t="s">
        <v>80</v>
      </c>
    </row>
    <row r="120" spans="1:65" s="2" customFormat="1" ht="21.75" customHeight="1">
      <c r="A120" s="35"/>
      <c r="B120" s="36"/>
      <c r="C120" s="179" t="s">
        <v>333</v>
      </c>
      <c r="D120" s="179" t="s">
        <v>193</v>
      </c>
      <c r="E120" s="180" t="s">
        <v>2806</v>
      </c>
      <c r="F120" s="181" t="s">
        <v>2807</v>
      </c>
      <c r="G120" s="182" t="s">
        <v>265</v>
      </c>
      <c r="H120" s="183">
        <v>1</v>
      </c>
      <c r="I120" s="184"/>
      <c r="J120" s="185">
        <f>ROUND(I120*H120,2)</f>
        <v>0</v>
      </c>
      <c r="K120" s="181" t="s">
        <v>21</v>
      </c>
      <c r="L120" s="40"/>
      <c r="M120" s="186" t="s">
        <v>21</v>
      </c>
      <c r="N120" s="187" t="s">
        <v>43</v>
      </c>
      <c r="O120" s="65"/>
      <c r="P120" s="188">
        <f>O120*H120</f>
        <v>0</v>
      </c>
      <c r="Q120" s="188">
        <v>0</v>
      </c>
      <c r="R120" s="188">
        <f>Q120*H120</f>
        <v>0</v>
      </c>
      <c r="S120" s="188">
        <v>0</v>
      </c>
      <c r="T120" s="189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0" t="s">
        <v>198</v>
      </c>
      <c r="AT120" s="190" t="s">
        <v>193</v>
      </c>
      <c r="AU120" s="190" t="s">
        <v>80</v>
      </c>
      <c r="AY120" s="18" t="s">
        <v>191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18" t="s">
        <v>80</v>
      </c>
      <c r="BK120" s="191">
        <f>ROUND(I120*H120,2)</f>
        <v>0</v>
      </c>
      <c r="BL120" s="18" t="s">
        <v>198</v>
      </c>
      <c r="BM120" s="190" t="s">
        <v>493</v>
      </c>
    </row>
    <row r="121" spans="1:47" s="2" customFormat="1" ht="11.25">
      <c r="A121" s="35"/>
      <c r="B121" s="36"/>
      <c r="C121" s="37"/>
      <c r="D121" s="192" t="s">
        <v>200</v>
      </c>
      <c r="E121" s="37"/>
      <c r="F121" s="193" t="s">
        <v>2807</v>
      </c>
      <c r="G121" s="37"/>
      <c r="H121" s="37"/>
      <c r="I121" s="194"/>
      <c r="J121" s="37"/>
      <c r="K121" s="37"/>
      <c r="L121" s="40"/>
      <c r="M121" s="195"/>
      <c r="N121" s="196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200</v>
      </c>
      <c r="AU121" s="18" t="s">
        <v>80</v>
      </c>
    </row>
    <row r="122" spans="1:65" s="2" customFormat="1" ht="24.2" customHeight="1">
      <c r="A122" s="35"/>
      <c r="B122" s="36"/>
      <c r="C122" s="179" t="s">
        <v>341</v>
      </c>
      <c r="D122" s="179" t="s">
        <v>193</v>
      </c>
      <c r="E122" s="180" t="s">
        <v>2808</v>
      </c>
      <c r="F122" s="181" t="s">
        <v>2809</v>
      </c>
      <c r="G122" s="182" t="s">
        <v>265</v>
      </c>
      <c r="H122" s="183">
        <v>12</v>
      </c>
      <c r="I122" s="184"/>
      <c r="J122" s="185">
        <f>ROUND(I122*H122,2)</f>
        <v>0</v>
      </c>
      <c r="K122" s="181" t="s">
        <v>21</v>
      </c>
      <c r="L122" s="40"/>
      <c r="M122" s="186" t="s">
        <v>21</v>
      </c>
      <c r="N122" s="187" t="s">
        <v>43</v>
      </c>
      <c r="O122" s="65"/>
      <c r="P122" s="188">
        <f>O122*H122</f>
        <v>0</v>
      </c>
      <c r="Q122" s="188">
        <v>0</v>
      </c>
      <c r="R122" s="188">
        <f>Q122*H122</f>
        <v>0</v>
      </c>
      <c r="S122" s="188">
        <v>0</v>
      </c>
      <c r="T122" s="189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0" t="s">
        <v>198</v>
      </c>
      <c r="AT122" s="190" t="s">
        <v>193</v>
      </c>
      <c r="AU122" s="190" t="s">
        <v>80</v>
      </c>
      <c r="AY122" s="18" t="s">
        <v>191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18" t="s">
        <v>80</v>
      </c>
      <c r="BK122" s="191">
        <f>ROUND(I122*H122,2)</f>
        <v>0</v>
      </c>
      <c r="BL122" s="18" t="s">
        <v>198</v>
      </c>
      <c r="BM122" s="190" t="s">
        <v>508</v>
      </c>
    </row>
    <row r="123" spans="1:47" s="2" customFormat="1" ht="19.5">
      <c r="A123" s="35"/>
      <c r="B123" s="36"/>
      <c r="C123" s="37"/>
      <c r="D123" s="192" t="s">
        <v>200</v>
      </c>
      <c r="E123" s="37"/>
      <c r="F123" s="193" t="s">
        <v>2809</v>
      </c>
      <c r="G123" s="37"/>
      <c r="H123" s="37"/>
      <c r="I123" s="194"/>
      <c r="J123" s="37"/>
      <c r="K123" s="37"/>
      <c r="L123" s="40"/>
      <c r="M123" s="195"/>
      <c r="N123" s="196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200</v>
      </c>
      <c r="AU123" s="18" t="s">
        <v>80</v>
      </c>
    </row>
    <row r="124" spans="1:65" s="2" customFormat="1" ht="24.2" customHeight="1">
      <c r="A124" s="35"/>
      <c r="B124" s="36"/>
      <c r="C124" s="179" t="s">
        <v>360</v>
      </c>
      <c r="D124" s="179" t="s">
        <v>193</v>
      </c>
      <c r="E124" s="180" t="s">
        <v>2810</v>
      </c>
      <c r="F124" s="181" t="s">
        <v>2811</v>
      </c>
      <c r="G124" s="182" t="s">
        <v>265</v>
      </c>
      <c r="H124" s="183">
        <v>6</v>
      </c>
      <c r="I124" s="184"/>
      <c r="J124" s="185">
        <f>ROUND(I124*H124,2)</f>
        <v>0</v>
      </c>
      <c r="K124" s="181" t="s">
        <v>21</v>
      </c>
      <c r="L124" s="40"/>
      <c r="M124" s="186" t="s">
        <v>21</v>
      </c>
      <c r="N124" s="187" t="s">
        <v>43</v>
      </c>
      <c r="O124" s="65"/>
      <c r="P124" s="188">
        <f>O124*H124</f>
        <v>0</v>
      </c>
      <c r="Q124" s="188">
        <v>0</v>
      </c>
      <c r="R124" s="188">
        <f>Q124*H124</f>
        <v>0</v>
      </c>
      <c r="S124" s="188">
        <v>0</v>
      </c>
      <c r="T124" s="189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0" t="s">
        <v>198</v>
      </c>
      <c r="AT124" s="190" t="s">
        <v>193</v>
      </c>
      <c r="AU124" s="190" t="s">
        <v>80</v>
      </c>
      <c r="AY124" s="18" t="s">
        <v>191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18" t="s">
        <v>80</v>
      </c>
      <c r="BK124" s="191">
        <f>ROUND(I124*H124,2)</f>
        <v>0</v>
      </c>
      <c r="BL124" s="18" t="s">
        <v>198</v>
      </c>
      <c r="BM124" s="190" t="s">
        <v>528</v>
      </c>
    </row>
    <row r="125" spans="1:47" s="2" customFormat="1" ht="19.5">
      <c r="A125" s="35"/>
      <c r="B125" s="36"/>
      <c r="C125" s="37"/>
      <c r="D125" s="192" t="s">
        <v>200</v>
      </c>
      <c r="E125" s="37"/>
      <c r="F125" s="193" t="s">
        <v>2811</v>
      </c>
      <c r="G125" s="37"/>
      <c r="H125" s="37"/>
      <c r="I125" s="194"/>
      <c r="J125" s="37"/>
      <c r="K125" s="37"/>
      <c r="L125" s="40"/>
      <c r="M125" s="195"/>
      <c r="N125" s="196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200</v>
      </c>
      <c r="AU125" s="18" t="s">
        <v>80</v>
      </c>
    </row>
    <row r="126" spans="1:65" s="2" customFormat="1" ht="24.2" customHeight="1">
      <c r="A126" s="35"/>
      <c r="B126" s="36"/>
      <c r="C126" s="179" t="s">
        <v>379</v>
      </c>
      <c r="D126" s="179" t="s">
        <v>193</v>
      </c>
      <c r="E126" s="180" t="s">
        <v>2812</v>
      </c>
      <c r="F126" s="181" t="s">
        <v>2813</v>
      </c>
      <c r="G126" s="182" t="s">
        <v>265</v>
      </c>
      <c r="H126" s="183">
        <v>2</v>
      </c>
      <c r="I126" s="184"/>
      <c r="J126" s="185">
        <f>ROUND(I126*H126,2)</f>
        <v>0</v>
      </c>
      <c r="K126" s="181" t="s">
        <v>21</v>
      </c>
      <c r="L126" s="40"/>
      <c r="M126" s="186" t="s">
        <v>21</v>
      </c>
      <c r="N126" s="187" t="s">
        <v>43</v>
      </c>
      <c r="O126" s="65"/>
      <c r="P126" s="188">
        <f>O126*H126</f>
        <v>0</v>
      </c>
      <c r="Q126" s="188">
        <v>0</v>
      </c>
      <c r="R126" s="188">
        <f>Q126*H126</f>
        <v>0</v>
      </c>
      <c r="S126" s="188">
        <v>0</v>
      </c>
      <c r="T126" s="189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0" t="s">
        <v>198</v>
      </c>
      <c r="AT126" s="190" t="s">
        <v>193</v>
      </c>
      <c r="AU126" s="190" t="s">
        <v>80</v>
      </c>
      <c r="AY126" s="18" t="s">
        <v>191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18" t="s">
        <v>80</v>
      </c>
      <c r="BK126" s="191">
        <f>ROUND(I126*H126,2)</f>
        <v>0</v>
      </c>
      <c r="BL126" s="18" t="s">
        <v>198</v>
      </c>
      <c r="BM126" s="190" t="s">
        <v>547</v>
      </c>
    </row>
    <row r="127" spans="1:47" s="2" customFormat="1" ht="19.5">
      <c r="A127" s="35"/>
      <c r="B127" s="36"/>
      <c r="C127" s="37"/>
      <c r="D127" s="192" t="s">
        <v>200</v>
      </c>
      <c r="E127" s="37"/>
      <c r="F127" s="193" t="s">
        <v>2813</v>
      </c>
      <c r="G127" s="37"/>
      <c r="H127" s="37"/>
      <c r="I127" s="194"/>
      <c r="J127" s="37"/>
      <c r="K127" s="37"/>
      <c r="L127" s="40"/>
      <c r="M127" s="195"/>
      <c r="N127" s="196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200</v>
      </c>
      <c r="AU127" s="18" t="s">
        <v>80</v>
      </c>
    </row>
    <row r="128" spans="1:65" s="2" customFormat="1" ht="24.2" customHeight="1">
      <c r="A128" s="35"/>
      <c r="B128" s="36"/>
      <c r="C128" s="179" t="s">
        <v>7</v>
      </c>
      <c r="D128" s="179" t="s">
        <v>193</v>
      </c>
      <c r="E128" s="180" t="s">
        <v>2814</v>
      </c>
      <c r="F128" s="181" t="s">
        <v>2815</v>
      </c>
      <c r="G128" s="182" t="s">
        <v>265</v>
      </c>
      <c r="H128" s="183">
        <v>2</v>
      </c>
      <c r="I128" s="184"/>
      <c r="J128" s="185">
        <f>ROUND(I128*H128,2)</f>
        <v>0</v>
      </c>
      <c r="K128" s="181" t="s">
        <v>21</v>
      </c>
      <c r="L128" s="40"/>
      <c r="M128" s="186" t="s">
        <v>21</v>
      </c>
      <c r="N128" s="187" t="s">
        <v>43</v>
      </c>
      <c r="O128" s="65"/>
      <c r="P128" s="188">
        <f>O128*H128</f>
        <v>0</v>
      </c>
      <c r="Q128" s="188">
        <v>0</v>
      </c>
      <c r="R128" s="188">
        <f>Q128*H128</f>
        <v>0</v>
      </c>
      <c r="S128" s="188">
        <v>0</v>
      </c>
      <c r="T128" s="189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0" t="s">
        <v>198</v>
      </c>
      <c r="AT128" s="190" t="s">
        <v>193</v>
      </c>
      <c r="AU128" s="190" t="s">
        <v>80</v>
      </c>
      <c r="AY128" s="18" t="s">
        <v>191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18" t="s">
        <v>80</v>
      </c>
      <c r="BK128" s="191">
        <f>ROUND(I128*H128,2)</f>
        <v>0</v>
      </c>
      <c r="BL128" s="18" t="s">
        <v>198</v>
      </c>
      <c r="BM128" s="190" t="s">
        <v>577</v>
      </c>
    </row>
    <row r="129" spans="1:47" s="2" customFormat="1" ht="19.5">
      <c r="A129" s="35"/>
      <c r="B129" s="36"/>
      <c r="C129" s="37"/>
      <c r="D129" s="192" t="s">
        <v>200</v>
      </c>
      <c r="E129" s="37"/>
      <c r="F129" s="193" t="s">
        <v>2815</v>
      </c>
      <c r="G129" s="37"/>
      <c r="H129" s="37"/>
      <c r="I129" s="194"/>
      <c r="J129" s="37"/>
      <c r="K129" s="37"/>
      <c r="L129" s="40"/>
      <c r="M129" s="195"/>
      <c r="N129" s="196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200</v>
      </c>
      <c r="AU129" s="18" t="s">
        <v>80</v>
      </c>
    </row>
    <row r="130" spans="1:65" s="2" customFormat="1" ht="24.2" customHeight="1">
      <c r="A130" s="35"/>
      <c r="B130" s="36"/>
      <c r="C130" s="179" t="s">
        <v>406</v>
      </c>
      <c r="D130" s="179" t="s">
        <v>193</v>
      </c>
      <c r="E130" s="180" t="s">
        <v>2816</v>
      </c>
      <c r="F130" s="181" t="s">
        <v>2817</v>
      </c>
      <c r="G130" s="182" t="s">
        <v>265</v>
      </c>
      <c r="H130" s="183">
        <v>44</v>
      </c>
      <c r="I130" s="184"/>
      <c r="J130" s="185">
        <f>ROUND(I130*H130,2)</f>
        <v>0</v>
      </c>
      <c r="K130" s="181" t="s">
        <v>21</v>
      </c>
      <c r="L130" s="40"/>
      <c r="M130" s="186" t="s">
        <v>21</v>
      </c>
      <c r="N130" s="187" t="s">
        <v>43</v>
      </c>
      <c r="O130" s="65"/>
      <c r="P130" s="188">
        <f>O130*H130</f>
        <v>0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0" t="s">
        <v>198</v>
      </c>
      <c r="AT130" s="190" t="s">
        <v>193</v>
      </c>
      <c r="AU130" s="190" t="s">
        <v>80</v>
      </c>
      <c r="AY130" s="18" t="s">
        <v>191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18" t="s">
        <v>80</v>
      </c>
      <c r="BK130" s="191">
        <f>ROUND(I130*H130,2)</f>
        <v>0</v>
      </c>
      <c r="BL130" s="18" t="s">
        <v>198</v>
      </c>
      <c r="BM130" s="190" t="s">
        <v>591</v>
      </c>
    </row>
    <row r="131" spans="1:47" s="2" customFormat="1" ht="19.5">
      <c r="A131" s="35"/>
      <c r="B131" s="36"/>
      <c r="C131" s="37"/>
      <c r="D131" s="192" t="s">
        <v>200</v>
      </c>
      <c r="E131" s="37"/>
      <c r="F131" s="193" t="s">
        <v>2817</v>
      </c>
      <c r="G131" s="37"/>
      <c r="H131" s="37"/>
      <c r="I131" s="194"/>
      <c r="J131" s="37"/>
      <c r="K131" s="37"/>
      <c r="L131" s="40"/>
      <c r="M131" s="195"/>
      <c r="N131" s="196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200</v>
      </c>
      <c r="AU131" s="18" t="s">
        <v>80</v>
      </c>
    </row>
    <row r="132" spans="1:65" s="2" customFormat="1" ht="24.2" customHeight="1">
      <c r="A132" s="35"/>
      <c r="B132" s="36"/>
      <c r="C132" s="179" t="s">
        <v>414</v>
      </c>
      <c r="D132" s="179" t="s">
        <v>193</v>
      </c>
      <c r="E132" s="180" t="s">
        <v>2818</v>
      </c>
      <c r="F132" s="181" t="s">
        <v>2819</v>
      </c>
      <c r="G132" s="182" t="s">
        <v>265</v>
      </c>
      <c r="H132" s="183">
        <v>9</v>
      </c>
      <c r="I132" s="184"/>
      <c r="J132" s="185">
        <f>ROUND(I132*H132,2)</f>
        <v>0</v>
      </c>
      <c r="K132" s="181" t="s">
        <v>21</v>
      </c>
      <c r="L132" s="40"/>
      <c r="M132" s="186" t="s">
        <v>21</v>
      </c>
      <c r="N132" s="187" t="s">
        <v>43</v>
      </c>
      <c r="O132" s="65"/>
      <c r="P132" s="188">
        <f>O132*H132</f>
        <v>0</v>
      </c>
      <c r="Q132" s="188">
        <v>0</v>
      </c>
      <c r="R132" s="188">
        <f>Q132*H132</f>
        <v>0</v>
      </c>
      <c r="S132" s="188">
        <v>0</v>
      </c>
      <c r="T132" s="18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0" t="s">
        <v>198</v>
      </c>
      <c r="AT132" s="190" t="s">
        <v>193</v>
      </c>
      <c r="AU132" s="190" t="s">
        <v>80</v>
      </c>
      <c r="AY132" s="18" t="s">
        <v>191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18" t="s">
        <v>80</v>
      </c>
      <c r="BK132" s="191">
        <f>ROUND(I132*H132,2)</f>
        <v>0</v>
      </c>
      <c r="BL132" s="18" t="s">
        <v>198</v>
      </c>
      <c r="BM132" s="190" t="s">
        <v>626</v>
      </c>
    </row>
    <row r="133" spans="1:47" s="2" customFormat="1" ht="11.25">
      <c r="A133" s="35"/>
      <c r="B133" s="36"/>
      <c r="C133" s="37"/>
      <c r="D133" s="192" t="s">
        <v>200</v>
      </c>
      <c r="E133" s="37"/>
      <c r="F133" s="193" t="s">
        <v>2819</v>
      </c>
      <c r="G133" s="37"/>
      <c r="H133" s="37"/>
      <c r="I133" s="194"/>
      <c r="J133" s="37"/>
      <c r="K133" s="37"/>
      <c r="L133" s="40"/>
      <c r="M133" s="195"/>
      <c r="N133" s="196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200</v>
      </c>
      <c r="AU133" s="18" t="s">
        <v>80</v>
      </c>
    </row>
    <row r="134" spans="1:65" s="2" customFormat="1" ht="24.2" customHeight="1">
      <c r="A134" s="35"/>
      <c r="B134" s="36"/>
      <c r="C134" s="179" t="s">
        <v>420</v>
      </c>
      <c r="D134" s="179" t="s">
        <v>193</v>
      </c>
      <c r="E134" s="180" t="s">
        <v>2820</v>
      </c>
      <c r="F134" s="181" t="s">
        <v>2821</v>
      </c>
      <c r="G134" s="182" t="s">
        <v>265</v>
      </c>
      <c r="H134" s="183">
        <v>8</v>
      </c>
      <c r="I134" s="184"/>
      <c r="J134" s="185">
        <f>ROUND(I134*H134,2)</f>
        <v>0</v>
      </c>
      <c r="K134" s="181" t="s">
        <v>21</v>
      </c>
      <c r="L134" s="40"/>
      <c r="M134" s="186" t="s">
        <v>21</v>
      </c>
      <c r="N134" s="187" t="s">
        <v>43</v>
      </c>
      <c r="O134" s="65"/>
      <c r="P134" s="188">
        <f>O134*H134</f>
        <v>0</v>
      </c>
      <c r="Q134" s="188">
        <v>0</v>
      </c>
      <c r="R134" s="188">
        <f>Q134*H134</f>
        <v>0</v>
      </c>
      <c r="S134" s="188">
        <v>0</v>
      </c>
      <c r="T134" s="18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0" t="s">
        <v>198</v>
      </c>
      <c r="AT134" s="190" t="s">
        <v>193</v>
      </c>
      <c r="AU134" s="190" t="s">
        <v>80</v>
      </c>
      <c r="AY134" s="18" t="s">
        <v>191</v>
      </c>
      <c r="BE134" s="191">
        <f>IF(N134="základní",J134,0)</f>
        <v>0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18" t="s">
        <v>80</v>
      </c>
      <c r="BK134" s="191">
        <f>ROUND(I134*H134,2)</f>
        <v>0</v>
      </c>
      <c r="BL134" s="18" t="s">
        <v>198</v>
      </c>
      <c r="BM134" s="190" t="s">
        <v>640</v>
      </c>
    </row>
    <row r="135" spans="1:47" s="2" customFormat="1" ht="11.25">
      <c r="A135" s="35"/>
      <c r="B135" s="36"/>
      <c r="C135" s="37"/>
      <c r="D135" s="192" t="s">
        <v>200</v>
      </c>
      <c r="E135" s="37"/>
      <c r="F135" s="193" t="s">
        <v>2822</v>
      </c>
      <c r="G135" s="37"/>
      <c r="H135" s="37"/>
      <c r="I135" s="194"/>
      <c r="J135" s="37"/>
      <c r="K135" s="37"/>
      <c r="L135" s="40"/>
      <c r="M135" s="195"/>
      <c r="N135" s="196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200</v>
      </c>
      <c r="AU135" s="18" t="s">
        <v>80</v>
      </c>
    </row>
    <row r="136" spans="1:65" s="2" customFormat="1" ht="16.5" customHeight="1">
      <c r="A136" s="35"/>
      <c r="B136" s="36"/>
      <c r="C136" s="179" t="s">
        <v>426</v>
      </c>
      <c r="D136" s="179" t="s">
        <v>193</v>
      </c>
      <c r="E136" s="180" t="s">
        <v>2823</v>
      </c>
      <c r="F136" s="181" t="s">
        <v>2824</v>
      </c>
      <c r="G136" s="182" t="s">
        <v>265</v>
      </c>
      <c r="H136" s="183">
        <v>1</v>
      </c>
      <c r="I136" s="184"/>
      <c r="J136" s="185">
        <f>ROUND(I136*H136,2)</f>
        <v>0</v>
      </c>
      <c r="K136" s="181" t="s">
        <v>21</v>
      </c>
      <c r="L136" s="40"/>
      <c r="M136" s="186" t="s">
        <v>21</v>
      </c>
      <c r="N136" s="187" t="s">
        <v>43</v>
      </c>
      <c r="O136" s="65"/>
      <c r="P136" s="188">
        <f>O136*H136</f>
        <v>0</v>
      </c>
      <c r="Q136" s="188">
        <v>0</v>
      </c>
      <c r="R136" s="188">
        <f>Q136*H136</f>
        <v>0</v>
      </c>
      <c r="S136" s="188">
        <v>0</v>
      </c>
      <c r="T136" s="18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0" t="s">
        <v>198</v>
      </c>
      <c r="AT136" s="190" t="s">
        <v>193</v>
      </c>
      <c r="AU136" s="190" t="s">
        <v>80</v>
      </c>
      <c r="AY136" s="18" t="s">
        <v>191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18" t="s">
        <v>80</v>
      </c>
      <c r="BK136" s="191">
        <f>ROUND(I136*H136,2)</f>
        <v>0</v>
      </c>
      <c r="BL136" s="18" t="s">
        <v>198</v>
      </c>
      <c r="BM136" s="190" t="s">
        <v>655</v>
      </c>
    </row>
    <row r="137" spans="1:47" s="2" customFormat="1" ht="11.25">
      <c r="A137" s="35"/>
      <c r="B137" s="36"/>
      <c r="C137" s="37"/>
      <c r="D137" s="192" t="s">
        <v>200</v>
      </c>
      <c r="E137" s="37"/>
      <c r="F137" s="193" t="s">
        <v>2824</v>
      </c>
      <c r="G137" s="37"/>
      <c r="H137" s="37"/>
      <c r="I137" s="194"/>
      <c r="J137" s="37"/>
      <c r="K137" s="37"/>
      <c r="L137" s="40"/>
      <c r="M137" s="195"/>
      <c r="N137" s="196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200</v>
      </c>
      <c r="AU137" s="18" t="s">
        <v>80</v>
      </c>
    </row>
    <row r="138" spans="1:65" s="2" customFormat="1" ht="33" customHeight="1">
      <c r="A138" s="35"/>
      <c r="B138" s="36"/>
      <c r="C138" s="179" t="s">
        <v>434</v>
      </c>
      <c r="D138" s="179" t="s">
        <v>193</v>
      </c>
      <c r="E138" s="180" t="s">
        <v>2825</v>
      </c>
      <c r="F138" s="181" t="s">
        <v>2826</v>
      </c>
      <c r="G138" s="182" t="s">
        <v>265</v>
      </c>
      <c r="H138" s="183">
        <v>20</v>
      </c>
      <c r="I138" s="184"/>
      <c r="J138" s="185">
        <f>ROUND(I138*H138,2)</f>
        <v>0</v>
      </c>
      <c r="K138" s="181" t="s">
        <v>21</v>
      </c>
      <c r="L138" s="40"/>
      <c r="M138" s="186" t="s">
        <v>21</v>
      </c>
      <c r="N138" s="187" t="s">
        <v>43</v>
      </c>
      <c r="O138" s="65"/>
      <c r="P138" s="188">
        <f>O138*H138</f>
        <v>0</v>
      </c>
      <c r="Q138" s="188">
        <v>0</v>
      </c>
      <c r="R138" s="188">
        <f>Q138*H138</f>
        <v>0</v>
      </c>
      <c r="S138" s="188">
        <v>0</v>
      </c>
      <c r="T138" s="18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0" t="s">
        <v>198</v>
      </c>
      <c r="AT138" s="190" t="s">
        <v>193</v>
      </c>
      <c r="AU138" s="190" t="s">
        <v>80</v>
      </c>
      <c r="AY138" s="18" t="s">
        <v>191</v>
      </c>
      <c r="BE138" s="191">
        <f>IF(N138="základní",J138,0)</f>
        <v>0</v>
      </c>
      <c r="BF138" s="191">
        <f>IF(N138="snížená",J138,0)</f>
        <v>0</v>
      </c>
      <c r="BG138" s="191">
        <f>IF(N138="zákl. přenesená",J138,0)</f>
        <v>0</v>
      </c>
      <c r="BH138" s="191">
        <f>IF(N138="sníž. přenesená",J138,0)</f>
        <v>0</v>
      </c>
      <c r="BI138" s="191">
        <f>IF(N138="nulová",J138,0)</f>
        <v>0</v>
      </c>
      <c r="BJ138" s="18" t="s">
        <v>80</v>
      </c>
      <c r="BK138" s="191">
        <f>ROUND(I138*H138,2)</f>
        <v>0</v>
      </c>
      <c r="BL138" s="18" t="s">
        <v>198</v>
      </c>
      <c r="BM138" s="190" t="s">
        <v>669</v>
      </c>
    </row>
    <row r="139" spans="1:47" s="2" customFormat="1" ht="19.5">
      <c r="A139" s="35"/>
      <c r="B139" s="36"/>
      <c r="C139" s="37"/>
      <c r="D139" s="192" t="s">
        <v>200</v>
      </c>
      <c r="E139" s="37"/>
      <c r="F139" s="193" t="s">
        <v>2826</v>
      </c>
      <c r="G139" s="37"/>
      <c r="H139" s="37"/>
      <c r="I139" s="194"/>
      <c r="J139" s="37"/>
      <c r="K139" s="37"/>
      <c r="L139" s="40"/>
      <c r="M139" s="195"/>
      <c r="N139" s="196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200</v>
      </c>
      <c r="AU139" s="18" t="s">
        <v>80</v>
      </c>
    </row>
    <row r="140" spans="1:65" s="2" customFormat="1" ht="44.25" customHeight="1">
      <c r="A140" s="35"/>
      <c r="B140" s="36"/>
      <c r="C140" s="179" t="s">
        <v>440</v>
      </c>
      <c r="D140" s="179" t="s">
        <v>193</v>
      </c>
      <c r="E140" s="180" t="s">
        <v>2827</v>
      </c>
      <c r="F140" s="181" t="s">
        <v>2828</v>
      </c>
      <c r="G140" s="182" t="s">
        <v>265</v>
      </c>
      <c r="H140" s="183">
        <v>28</v>
      </c>
      <c r="I140" s="184"/>
      <c r="J140" s="185">
        <f>ROUND(I140*H140,2)</f>
        <v>0</v>
      </c>
      <c r="K140" s="181" t="s">
        <v>21</v>
      </c>
      <c r="L140" s="40"/>
      <c r="M140" s="186" t="s">
        <v>21</v>
      </c>
      <c r="N140" s="187" t="s">
        <v>43</v>
      </c>
      <c r="O140" s="65"/>
      <c r="P140" s="188">
        <f>O140*H140</f>
        <v>0</v>
      </c>
      <c r="Q140" s="188">
        <v>0</v>
      </c>
      <c r="R140" s="188">
        <f>Q140*H140</f>
        <v>0</v>
      </c>
      <c r="S140" s="188">
        <v>0</v>
      </c>
      <c r="T140" s="18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0" t="s">
        <v>198</v>
      </c>
      <c r="AT140" s="190" t="s">
        <v>193</v>
      </c>
      <c r="AU140" s="190" t="s">
        <v>80</v>
      </c>
      <c r="AY140" s="18" t="s">
        <v>191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18" t="s">
        <v>80</v>
      </c>
      <c r="BK140" s="191">
        <f>ROUND(I140*H140,2)</f>
        <v>0</v>
      </c>
      <c r="BL140" s="18" t="s">
        <v>198</v>
      </c>
      <c r="BM140" s="190" t="s">
        <v>683</v>
      </c>
    </row>
    <row r="141" spans="1:47" s="2" customFormat="1" ht="29.25">
      <c r="A141" s="35"/>
      <c r="B141" s="36"/>
      <c r="C141" s="37"/>
      <c r="D141" s="192" t="s">
        <v>200</v>
      </c>
      <c r="E141" s="37"/>
      <c r="F141" s="193" t="s">
        <v>2828</v>
      </c>
      <c r="G141" s="37"/>
      <c r="H141" s="37"/>
      <c r="I141" s="194"/>
      <c r="J141" s="37"/>
      <c r="K141" s="37"/>
      <c r="L141" s="40"/>
      <c r="M141" s="195"/>
      <c r="N141" s="196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200</v>
      </c>
      <c r="AU141" s="18" t="s">
        <v>80</v>
      </c>
    </row>
    <row r="142" spans="1:65" s="2" customFormat="1" ht="16.5" customHeight="1">
      <c r="A142" s="35"/>
      <c r="B142" s="36"/>
      <c r="C142" s="179" t="s">
        <v>447</v>
      </c>
      <c r="D142" s="179" t="s">
        <v>193</v>
      </c>
      <c r="E142" s="180" t="s">
        <v>2829</v>
      </c>
      <c r="F142" s="181" t="s">
        <v>2830</v>
      </c>
      <c r="G142" s="182" t="s">
        <v>265</v>
      </c>
      <c r="H142" s="183">
        <v>1</v>
      </c>
      <c r="I142" s="184"/>
      <c r="J142" s="185">
        <f>ROUND(I142*H142,2)</f>
        <v>0</v>
      </c>
      <c r="K142" s="181" t="s">
        <v>21</v>
      </c>
      <c r="L142" s="40"/>
      <c r="M142" s="186" t="s">
        <v>21</v>
      </c>
      <c r="N142" s="187" t="s">
        <v>43</v>
      </c>
      <c r="O142" s="65"/>
      <c r="P142" s="188">
        <f>O142*H142</f>
        <v>0</v>
      </c>
      <c r="Q142" s="188">
        <v>0</v>
      </c>
      <c r="R142" s="188">
        <f>Q142*H142</f>
        <v>0</v>
      </c>
      <c r="S142" s="188">
        <v>0</v>
      </c>
      <c r="T142" s="18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0" t="s">
        <v>198</v>
      </c>
      <c r="AT142" s="190" t="s">
        <v>193</v>
      </c>
      <c r="AU142" s="190" t="s">
        <v>80</v>
      </c>
      <c r="AY142" s="18" t="s">
        <v>191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18" t="s">
        <v>80</v>
      </c>
      <c r="BK142" s="191">
        <f>ROUND(I142*H142,2)</f>
        <v>0</v>
      </c>
      <c r="BL142" s="18" t="s">
        <v>198</v>
      </c>
      <c r="BM142" s="190" t="s">
        <v>697</v>
      </c>
    </row>
    <row r="143" spans="1:47" s="2" customFormat="1" ht="11.25">
      <c r="A143" s="35"/>
      <c r="B143" s="36"/>
      <c r="C143" s="37"/>
      <c r="D143" s="192" t="s">
        <v>200</v>
      </c>
      <c r="E143" s="37"/>
      <c r="F143" s="193" t="s">
        <v>2830</v>
      </c>
      <c r="G143" s="37"/>
      <c r="H143" s="37"/>
      <c r="I143" s="194"/>
      <c r="J143" s="37"/>
      <c r="K143" s="37"/>
      <c r="L143" s="40"/>
      <c r="M143" s="195"/>
      <c r="N143" s="196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200</v>
      </c>
      <c r="AU143" s="18" t="s">
        <v>80</v>
      </c>
    </row>
    <row r="144" spans="1:65" s="2" customFormat="1" ht="16.5" customHeight="1">
      <c r="A144" s="35"/>
      <c r="B144" s="36"/>
      <c r="C144" s="179" t="s">
        <v>457</v>
      </c>
      <c r="D144" s="179" t="s">
        <v>193</v>
      </c>
      <c r="E144" s="180" t="s">
        <v>2831</v>
      </c>
      <c r="F144" s="181" t="s">
        <v>2832</v>
      </c>
      <c r="G144" s="182" t="s">
        <v>265</v>
      </c>
      <c r="H144" s="183">
        <v>19</v>
      </c>
      <c r="I144" s="184"/>
      <c r="J144" s="185">
        <f>ROUND(I144*H144,2)</f>
        <v>0</v>
      </c>
      <c r="K144" s="181" t="s">
        <v>21</v>
      </c>
      <c r="L144" s="40"/>
      <c r="M144" s="186" t="s">
        <v>21</v>
      </c>
      <c r="N144" s="187" t="s">
        <v>43</v>
      </c>
      <c r="O144" s="65"/>
      <c r="P144" s="188">
        <f>O144*H144</f>
        <v>0</v>
      </c>
      <c r="Q144" s="188">
        <v>0</v>
      </c>
      <c r="R144" s="188">
        <f>Q144*H144</f>
        <v>0</v>
      </c>
      <c r="S144" s="188">
        <v>0</v>
      </c>
      <c r="T144" s="189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0" t="s">
        <v>198</v>
      </c>
      <c r="AT144" s="190" t="s">
        <v>193</v>
      </c>
      <c r="AU144" s="190" t="s">
        <v>80</v>
      </c>
      <c r="AY144" s="18" t="s">
        <v>191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18" t="s">
        <v>80</v>
      </c>
      <c r="BK144" s="191">
        <f>ROUND(I144*H144,2)</f>
        <v>0</v>
      </c>
      <c r="BL144" s="18" t="s">
        <v>198</v>
      </c>
      <c r="BM144" s="190" t="s">
        <v>711</v>
      </c>
    </row>
    <row r="145" spans="1:47" s="2" customFormat="1" ht="11.25">
      <c r="A145" s="35"/>
      <c r="B145" s="36"/>
      <c r="C145" s="37"/>
      <c r="D145" s="192" t="s">
        <v>200</v>
      </c>
      <c r="E145" s="37"/>
      <c r="F145" s="193" t="s">
        <v>2832</v>
      </c>
      <c r="G145" s="37"/>
      <c r="H145" s="37"/>
      <c r="I145" s="194"/>
      <c r="J145" s="37"/>
      <c r="K145" s="37"/>
      <c r="L145" s="40"/>
      <c r="M145" s="195"/>
      <c r="N145" s="196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200</v>
      </c>
      <c r="AU145" s="18" t="s">
        <v>80</v>
      </c>
    </row>
    <row r="146" spans="1:65" s="2" customFormat="1" ht="24.2" customHeight="1">
      <c r="A146" s="35"/>
      <c r="B146" s="36"/>
      <c r="C146" s="179" t="s">
        <v>465</v>
      </c>
      <c r="D146" s="179" t="s">
        <v>193</v>
      </c>
      <c r="E146" s="180" t="s">
        <v>2833</v>
      </c>
      <c r="F146" s="181" t="s">
        <v>2834</v>
      </c>
      <c r="G146" s="182" t="s">
        <v>265</v>
      </c>
      <c r="H146" s="183">
        <v>9</v>
      </c>
      <c r="I146" s="184"/>
      <c r="J146" s="185">
        <f>ROUND(I146*H146,2)</f>
        <v>0</v>
      </c>
      <c r="K146" s="181" t="s">
        <v>21</v>
      </c>
      <c r="L146" s="40"/>
      <c r="M146" s="186" t="s">
        <v>21</v>
      </c>
      <c r="N146" s="187" t="s">
        <v>43</v>
      </c>
      <c r="O146" s="65"/>
      <c r="P146" s="188">
        <f>O146*H146</f>
        <v>0</v>
      </c>
      <c r="Q146" s="188">
        <v>0</v>
      </c>
      <c r="R146" s="188">
        <f>Q146*H146</f>
        <v>0</v>
      </c>
      <c r="S146" s="188">
        <v>0</v>
      </c>
      <c r="T146" s="189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0" t="s">
        <v>198</v>
      </c>
      <c r="AT146" s="190" t="s">
        <v>193</v>
      </c>
      <c r="AU146" s="190" t="s">
        <v>80</v>
      </c>
      <c r="AY146" s="18" t="s">
        <v>191</v>
      </c>
      <c r="BE146" s="191">
        <f>IF(N146="základní",J146,0)</f>
        <v>0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18" t="s">
        <v>80</v>
      </c>
      <c r="BK146" s="191">
        <f>ROUND(I146*H146,2)</f>
        <v>0</v>
      </c>
      <c r="BL146" s="18" t="s">
        <v>198</v>
      </c>
      <c r="BM146" s="190" t="s">
        <v>727</v>
      </c>
    </row>
    <row r="147" spans="1:47" s="2" customFormat="1" ht="11.25">
      <c r="A147" s="35"/>
      <c r="B147" s="36"/>
      <c r="C147" s="37"/>
      <c r="D147" s="192" t="s">
        <v>200</v>
      </c>
      <c r="E147" s="37"/>
      <c r="F147" s="193" t="s">
        <v>2834</v>
      </c>
      <c r="G147" s="37"/>
      <c r="H147" s="37"/>
      <c r="I147" s="194"/>
      <c r="J147" s="37"/>
      <c r="K147" s="37"/>
      <c r="L147" s="40"/>
      <c r="M147" s="195"/>
      <c r="N147" s="196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200</v>
      </c>
      <c r="AU147" s="18" t="s">
        <v>80</v>
      </c>
    </row>
    <row r="148" spans="1:65" s="2" customFormat="1" ht="16.5" customHeight="1">
      <c r="A148" s="35"/>
      <c r="B148" s="36"/>
      <c r="C148" s="179" t="s">
        <v>472</v>
      </c>
      <c r="D148" s="179" t="s">
        <v>193</v>
      </c>
      <c r="E148" s="180" t="s">
        <v>2835</v>
      </c>
      <c r="F148" s="181" t="s">
        <v>2836</v>
      </c>
      <c r="G148" s="182" t="s">
        <v>745</v>
      </c>
      <c r="H148" s="183">
        <v>35</v>
      </c>
      <c r="I148" s="184"/>
      <c r="J148" s="185">
        <f>ROUND(I148*H148,2)</f>
        <v>0</v>
      </c>
      <c r="K148" s="181" t="s">
        <v>21</v>
      </c>
      <c r="L148" s="40"/>
      <c r="M148" s="186" t="s">
        <v>21</v>
      </c>
      <c r="N148" s="187" t="s">
        <v>43</v>
      </c>
      <c r="O148" s="65"/>
      <c r="P148" s="188">
        <f>O148*H148</f>
        <v>0</v>
      </c>
      <c r="Q148" s="188">
        <v>0</v>
      </c>
      <c r="R148" s="188">
        <f>Q148*H148</f>
        <v>0</v>
      </c>
      <c r="S148" s="188">
        <v>0</v>
      </c>
      <c r="T148" s="18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0" t="s">
        <v>198</v>
      </c>
      <c r="AT148" s="190" t="s">
        <v>193</v>
      </c>
      <c r="AU148" s="190" t="s">
        <v>80</v>
      </c>
      <c r="AY148" s="18" t="s">
        <v>191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18" t="s">
        <v>80</v>
      </c>
      <c r="BK148" s="191">
        <f>ROUND(I148*H148,2)</f>
        <v>0</v>
      </c>
      <c r="BL148" s="18" t="s">
        <v>198</v>
      </c>
      <c r="BM148" s="190" t="s">
        <v>742</v>
      </c>
    </row>
    <row r="149" spans="1:47" s="2" customFormat="1" ht="11.25">
      <c r="A149" s="35"/>
      <c r="B149" s="36"/>
      <c r="C149" s="37"/>
      <c r="D149" s="192" t="s">
        <v>200</v>
      </c>
      <c r="E149" s="37"/>
      <c r="F149" s="193" t="s">
        <v>2836</v>
      </c>
      <c r="G149" s="37"/>
      <c r="H149" s="37"/>
      <c r="I149" s="194"/>
      <c r="J149" s="37"/>
      <c r="K149" s="37"/>
      <c r="L149" s="40"/>
      <c r="M149" s="195"/>
      <c r="N149" s="196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200</v>
      </c>
      <c r="AU149" s="18" t="s">
        <v>80</v>
      </c>
    </row>
    <row r="150" spans="1:65" s="2" customFormat="1" ht="16.5" customHeight="1">
      <c r="A150" s="35"/>
      <c r="B150" s="36"/>
      <c r="C150" s="179" t="s">
        <v>480</v>
      </c>
      <c r="D150" s="179" t="s">
        <v>193</v>
      </c>
      <c r="E150" s="180" t="s">
        <v>2837</v>
      </c>
      <c r="F150" s="181" t="s">
        <v>2838</v>
      </c>
      <c r="G150" s="182" t="s">
        <v>745</v>
      </c>
      <c r="H150" s="183">
        <v>142</v>
      </c>
      <c r="I150" s="184"/>
      <c r="J150" s="185">
        <f>ROUND(I150*H150,2)</f>
        <v>0</v>
      </c>
      <c r="K150" s="181" t="s">
        <v>21</v>
      </c>
      <c r="L150" s="40"/>
      <c r="M150" s="186" t="s">
        <v>21</v>
      </c>
      <c r="N150" s="187" t="s">
        <v>43</v>
      </c>
      <c r="O150" s="65"/>
      <c r="P150" s="188">
        <f>O150*H150</f>
        <v>0</v>
      </c>
      <c r="Q150" s="188">
        <v>0</v>
      </c>
      <c r="R150" s="188">
        <f>Q150*H150</f>
        <v>0</v>
      </c>
      <c r="S150" s="188">
        <v>0</v>
      </c>
      <c r="T150" s="189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0" t="s">
        <v>198</v>
      </c>
      <c r="AT150" s="190" t="s">
        <v>193</v>
      </c>
      <c r="AU150" s="190" t="s">
        <v>80</v>
      </c>
      <c r="AY150" s="18" t="s">
        <v>191</v>
      </c>
      <c r="BE150" s="191">
        <f>IF(N150="základní",J150,0)</f>
        <v>0</v>
      </c>
      <c r="BF150" s="191">
        <f>IF(N150="snížená",J150,0)</f>
        <v>0</v>
      </c>
      <c r="BG150" s="191">
        <f>IF(N150="zákl. přenesená",J150,0)</f>
        <v>0</v>
      </c>
      <c r="BH150" s="191">
        <f>IF(N150="sníž. přenesená",J150,0)</f>
        <v>0</v>
      </c>
      <c r="BI150" s="191">
        <f>IF(N150="nulová",J150,0)</f>
        <v>0</v>
      </c>
      <c r="BJ150" s="18" t="s">
        <v>80</v>
      </c>
      <c r="BK150" s="191">
        <f>ROUND(I150*H150,2)</f>
        <v>0</v>
      </c>
      <c r="BL150" s="18" t="s">
        <v>198</v>
      </c>
      <c r="BM150" s="190" t="s">
        <v>757</v>
      </c>
    </row>
    <row r="151" spans="1:47" s="2" customFormat="1" ht="11.25">
      <c r="A151" s="35"/>
      <c r="B151" s="36"/>
      <c r="C151" s="37"/>
      <c r="D151" s="192" t="s">
        <v>200</v>
      </c>
      <c r="E151" s="37"/>
      <c r="F151" s="193" t="s">
        <v>2838</v>
      </c>
      <c r="G151" s="37"/>
      <c r="H151" s="37"/>
      <c r="I151" s="194"/>
      <c r="J151" s="37"/>
      <c r="K151" s="37"/>
      <c r="L151" s="40"/>
      <c r="M151" s="195"/>
      <c r="N151" s="196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200</v>
      </c>
      <c r="AU151" s="18" t="s">
        <v>80</v>
      </c>
    </row>
    <row r="152" spans="1:65" s="2" customFormat="1" ht="16.5" customHeight="1">
      <c r="A152" s="35"/>
      <c r="B152" s="36"/>
      <c r="C152" s="179" t="s">
        <v>487</v>
      </c>
      <c r="D152" s="179" t="s">
        <v>193</v>
      </c>
      <c r="E152" s="180" t="s">
        <v>2839</v>
      </c>
      <c r="F152" s="181" t="s">
        <v>2840</v>
      </c>
      <c r="G152" s="182" t="s">
        <v>745</v>
      </c>
      <c r="H152" s="183">
        <v>52</v>
      </c>
      <c r="I152" s="184"/>
      <c r="J152" s="185">
        <f>ROUND(I152*H152,2)</f>
        <v>0</v>
      </c>
      <c r="K152" s="181" t="s">
        <v>21</v>
      </c>
      <c r="L152" s="40"/>
      <c r="M152" s="186" t="s">
        <v>21</v>
      </c>
      <c r="N152" s="187" t="s">
        <v>43</v>
      </c>
      <c r="O152" s="65"/>
      <c r="P152" s="188">
        <f>O152*H152</f>
        <v>0</v>
      </c>
      <c r="Q152" s="188">
        <v>0</v>
      </c>
      <c r="R152" s="188">
        <f>Q152*H152</f>
        <v>0</v>
      </c>
      <c r="S152" s="188">
        <v>0</v>
      </c>
      <c r="T152" s="18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0" t="s">
        <v>198</v>
      </c>
      <c r="AT152" s="190" t="s">
        <v>193</v>
      </c>
      <c r="AU152" s="190" t="s">
        <v>80</v>
      </c>
      <c r="AY152" s="18" t="s">
        <v>191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18" t="s">
        <v>80</v>
      </c>
      <c r="BK152" s="191">
        <f>ROUND(I152*H152,2)</f>
        <v>0</v>
      </c>
      <c r="BL152" s="18" t="s">
        <v>198</v>
      </c>
      <c r="BM152" s="190" t="s">
        <v>771</v>
      </c>
    </row>
    <row r="153" spans="1:47" s="2" customFormat="1" ht="11.25">
      <c r="A153" s="35"/>
      <c r="B153" s="36"/>
      <c r="C153" s="37"/>
      <c r="D153" s="192" t="s">
        <v>200</v>
      </c>
      <c r="E153" s="37"/>
      <c r="F153" s="193" t="s">
        <v>2840</v>
      </c>
      <c r="G153" s="37"/>
      <c r="H153" s="37"/>
      <c r="I153" s="194"/>
      <c r="J153" s="37"/>
      <c r="K153" s="37"/>
      <c r="L153" s="40"/>
      <c r="M153" s="195"/>
      <c r="N153" s="196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200</v>
      </c>
      <c r="AU153" s="18" t="s">
        <v>80</v>
      </c>
    </row>
    <row r="154" spans="1:65" s="2" customFormat="1" ht="16.5" customHeight="1">
      <c r="A154" s="35"/>
      <c r="B154" s="36"/>
      <c r="C154" s="179" t="s">
        <v>493</v>
      </c>
      <c r="D154" s="179" t="s">
        <v>193</v>
      </c>
      <c r="E154" s="180" t="s">
        <v>2841</v>
      </c>
      <c r="F154" s="181" t="s">
        <v>2842</v>
      </c>
      <c r="G154" s="182" t="s">
        <v>745</v>
      </c>
      <c r="H154" s="183">
        <v>224</v>
      </c>
      <c r="I154" s="184"/>
      <c r="J154" s="185">
        <f>ROUND(I154*H154,2)</f>
        <v>0</v>
      </c>
      <c r="K154" s="181" t="s">
        <v>21</v>
      </c>
      <c r="L154" s="40"/>
      <c r="M154" s="186" t="s">
        <v>21</v>
      </c>
      <c r="N154" s="187" t="s">
        <v>43</v>
      </c>
      <c r="O154" s="65"/>
      <c r="P154" s="188">
        <f>O154*H154</f>
        <v>0</v>
      </c>
      <c r="Q154" s="188">
        <v>0</v>
      </c>
      <c r="R154" s="188">
        <f>Q154*H154</f>
        <v>0</v>
      </c>
      <c r="S154" s="188">
        <v>0</v>
      </c>
      <c r="T154" s="18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0" t="s">
        <v>198</v>
      </c>
      <c r="AT154" s="190" t="s">
        <v>193</v>
      </c>
      <c r="AU154" s="190" t="s">
        <v>80</v>
      </c>
      <c r="AY154" s="18" t="s">
        <v>191</v>
      </c>
      <c r="BE154" s="191">
        <f>IF(N154="základní",J154,0)</f>
        <v>0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18" t="s">
        <v>80</v>
      </c>
      <c r="BK154" s="191">
        <f>ROUND(I154*H154,2)</f>
        <v>0</v>
      </c>
      <c r="BL154" s="18" t="s">
        <v>198</v>
      </c>
      <c r="BM154" s="190" t="s">
        <v>791</v>
      </c>
    </row>
    <row r="155" spans="1:47" s="2" customFormat="1" ht="11.25">
      <c r="A155" s="35"/>
      <c r="B155" s="36"/>
      <c r="C155" s="37"/>
      <c r="D155" s="192" t="s">
        <v>200</v>
      </c>
      <c r="E155" s="37"/>
      <c r="F155" s="193" t="s">
        <v>2842</v>
      </c>
      <c r="G155" s="37"/>
      <c r="H155" s="37"/>
      <c r="I155" s="194"/>
      <c r="J155" s="37"/>
      <c r="K155" s="37"/>
      <c r="L155" s="40"/>
      <c r="M155" s="195"/>
      <c r="N155" s="196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200</v>
      </c>
      <c r="AU155" s="18" t="s">
        <v>80</v>
      </c>
    </row>
    <row r="156" spans="1:65" s="2" customFormat="1" ht="16.5" customHeight="1">
      <c r="A156" s="35"/>
      <c r="B156" s="36"/>
      <c r="C156" s="179" t="s">
        <v>501</v>
      </c>
      <c r="D156" s="179" t="s">
        <v>193</v>
      </c>
      <c r="E156" s="180" t="s">
        <v>2843</v>
      </c>
      <c r="F156" s="181" t="s">
        <v>2844</v>
      </c>
      <c r="G156" s="182" t="s">
        <v>745</v>
      </c>
      <c r="H156" s="183">
        <v>275</v>
      </c>
      <c r="I156" s="184"/>
      <c r="J156" s="185">
        <f>ROUND(I156*H156,2)</f>
        <v>0</v>
      </c>
      <c r="K156" s="181" t="s">
        <v>21</v>
      </c>
      <c r="L156" s="40"/>
      <c r="M156" s="186" t="s">
        <v>21</v>
      </c>
      <c r="N156" s="187" t="s">
        <v>43</v>
      </c>
      <c r="O156" s="65"/>
      <c r="P156" s="188">
        <f>O156*H156</f>
        <v>0</v>
      </c>
      <c r="Q156" s="188">
        <v>0</v>
      </c>
      <c r="R156" s="188">
        <f>Q156*H156</f>
        <v>0</v>
      </c>
      <c r="S156" s="188">
        <v>0</v>
      </c>
      <c r="T156" s="189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0" t="s">
        <v>198</v>
      </c>
      <c r="AT156" s="190" t="s">
        <v>193</v>
      </c>
      <c r="AU156" s="190" t="s">
        <v>80</v>
      </c>
      <c r="AY156" s="18" t="s">
        <v>191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18" t="s">
        <v>80</v>
      </c>
      <c r="BK156" s="191">
        <f>ROUND(I156*H156,2)</f>
        <v>0</v>
      </c>
      <c r="BL156" s="18" t="s">
        <v>198</v>
      </c>
      <c r="BM156" s="190" t="s">
        <v>813</v>
      </c>
    </row>
    <row r="157" spans="1:47" s="2" customFormat="1" ht="11.25">
      <c r="A157" s="35"/>
      <c r="B157" s="36"/>
      <c r="C157" s="37"/>
      <c r="D157" s="192" t="s">
        <v>200</v>
      </c>
      <c r="E157" s="37"/>
      <c r="F157" s="193" t="s">
        <v>2844</v>
      </c>
      <c r="G157" s="37"/>
      <c r="H157" s="37"/>
      <c r="I157" s="194"/>
      <c r="J157" s="37"/>
      <c r="K157" s="37"/>
      <c r="L157" s="40"/>
      <c r="M157" s="195"/>
      <c r="N157" s="196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200</v>
      </c>
      <c r="AU157" s="18" t="s">
        <v>80</v>
      </c>
    </row>
    <row r="158" spans="1:65" s="2" customFormat="1" ht="16.5" customHeight="1">
      <c r="A158" s="35"/>
      <c r="B158" s="36"/>
      <c r="C158" s="179" t="s">
        <v>508</v>
      </c>
      <c r="D158" s="179" t="s">
        <v>193</v>
      </c>
      <c r="E158" s="180" t="s">
        <v>2845</v>
      </c>
      <c r="F158" s="181" t="s">
        <v>2846</v>
      </c>
      <c r="G158" s="182" t="s">
        <v>745</v>
      </c>
      <c r="H158" s="183">
        <v>552</v>
      </c>
      <c r="I158" s="184"/>
      <c r="J158" s="185">
        <f>ROUND(I158*H158,2)</f>
        <v>0</v>
      </c>
      <c r="K158" s="181" t="s">
        <v>21</v>
      </c>
      <c r="L158" s="40"/>
      <c r="M158" s="186" t="s">
        <v>21</v>
      </c>
      <c r="N158" s="187" t="s">
        <v>43</v>
      </c>
      <c r="O158" s="65"/>
      <c r="P158" s="188">
        <f>O158*H158</f>
        <v>0</v>
      </c>
      <c r="Q158" s="188">
        <v>0</v>
      </c>
      <c r="R158" s="188">
        <f>Q158*H158</f>
        <v>0</v>
      </c>
      <c r="S158" s="188">
        <v>0</v>
      </c>
      <c r="T158" s="189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0" t="s">
        <v>198</v>
      </c>
      <c r="AT158" s="190" t="s">
        <v>193</v>
      </c>
      <c r="AU158" s="190" t="s">
        <v>80</v>
      </c>
      <c r="AY158" s="18" t="s">
        <v>191</v>
      </c>
      <c r="BE158" s="191">
        <f>IF(N158="základní",J158,0)</f>
        <v>0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18" t="s">
        <v>80</v>
      </c>
      <c r="BK158" s="191">
        <f>ROUND(I158*H158,2)</f>
        <v>0</v>
      </c>
      <c r="BL158" s="18" t="s">
        <v>198</v>
      </c>
      <c r="BM158" s="190" t="s">
        <v>832</v>
      </c>
    </row>
    <row r="159" spans="1:47" s="2" customFormat="1" ht="11.25">
      <c r="A159" s="35"/>
      <c r="B159" s="36"/>
      <c r="C159" s="37"/>
      <c r="D159" s="192" t="s">
        <v>200</v>
      </c>
      <c r="E159" s="37"/>
      <c r="F159" s="193" t="s">
        <v>2846</v>
      </c>
      <c r="G159" s="37"/>
      <c r="H159" s="37"/>
      <c r="I159" s="194"/>
      <c r="J159" s="37"/>
      <c r="K159" s="37"/>
      <c r="L159" s="40"/>
      <c r="M159" s="195"/>
      <c r="N159" s="196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200</v>
      </c>
      <c r="AU159" s="18" t="s">
        <v>80</v>
      </c>
    </row>
    <row r="160" spans="1:65" s="2" customFormat="1" ht="16.5" customHeight="1">
      <c r="A160" s="35"/>
      <c r="B160" s="36"/>
      <c r="C160" s="179" t="s">
        <v>515</v>
      </c>
      <c r="D160" s="179" t="s">
        <v>193</v>
      </c>
      <c r="E160" s="180" t="s">
        <v>2847</v>
      </c>
      <c r="F160" s="181" t="s">
        <v>2848</v>
      </c>
      <c r="G160" s="182" t="s">
        <v>745</v>
      </c>
      <c r="H160" s="183">
        <v>1860</v>
      </c>
      <c r="I160" s="184"/>
      <c r="J160" s="185">
        <f>ROUND(I160*H160,2)</f>
        <v>0</v>
      </c>
      <c r="K160" s="181" t="s">
        <v>21</v>
      </c>
      <c r="L160" s="40"/>
      <c r="M160" s="186" t="s">
        <v>21</v>
      </c>
      <c r="N160" s="187" t="s">
        <v>43</v>
      </c>
      <c r="O160" s="65"/>
      <c r="P160" s="188">
        <f>O160*H160</f>
        <v>0</v>
      </c>
      <c r="Q160" s="188">
        <v>0</v>
      </c>
      <c r="R160" s="188">
        <f>Q160*H160</f>
        <v>0</v>
      </c>
      <c r="S160" s="188">
        <v>0</v>
      </c>
      <c r="T160" s="189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0" t="s">
        <v>198</v>
      </c>
      <c r="AT160" s="190" t="s">
        <v>193</v>
      </c>
      <c r="AU160" s="190" t="s">
        <v>80</v>
      </c>
      <c r="AY160" s="18" t="s">
        <v>191</v>
      </c>
      <c r="BE160" s="191">
        <f>IF(N160="základní",J160,0)</f>
        <v>0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18" t="s">
        <v>80</v>
      </c>
      <c r="BK160" s="191">
        <f>ROUND(I160*H160,2)</f>
        <v>0</v>
      </c>
      <c r="BL160" s="18" t="s">
        <v>198</v>
      </c>
      <c r="BM160" s="190" t="s">
        <v>867</v>
      </c>
    </row>
    <row r="161" spans="1:47" s="2" customFormat="1" ht="11.25">
      <c r="A161" s="35"/>
      <c r="B161" s="36"/>
      <c r="C161" s="37"/>
      <c r="D161" s="192" t="s">
        <v>200</v>
      </c>
      <c r="E161" s="37"/>
      <c r="F161" s="193" t="s">
        <v>2848</v>
      </c>
      <c r="G161" s="37"/>
      <c r="H161" s="37"/>
      <c r="I161" s="194"/>
      <c r="J161" s="37"/>
      <c r="K161" s="37"/>
      <c r="L161" s="40"/>
      <c r="M161" s="195"/>
      <c r="N161" s="196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200</v>
      </c>
      <c r="AU161" s="18" t="s">
        <v>80</v>
      </c>
    </row>
    <row r="162" spans="1:65" s="2" customFormat="1" ht="16.5" customHeight="1">
      <c r="A162" s="35"/>
      <c r="B162" s="36"/>
      <c r="C162" s="179" t="s">
        <v>528</v>
      </c>
      <c r="D162" s="179" t="s">
        <v>193</v>
      </c>
      <c r="E162" s="180" t="s">
        <v>2849</v>
      </c>
      <c r="F162" s="181" t="s">
        <v>2850</v>
      </c>
      <c r="G162" s="182" t="s">
        <v>745</v>
      </c>
      <c r="H162" s="183">
        <v>485</v>
      </c>
      <c r="I162" s="184"/>
      <c r="J162" s="185">
        <f>ROUND(I162*H162,2)</f>
        <v>0</v>
      </c>
      <c r="K162" s="181" t="s">
        <v>21</v>
      </c>
      <c r="L162" s="40"/>
      <c r="M162" s="186" t="s">
        <v>21</v>
      </c>
      <c r="N162" s="187" t="s">
        <v>43</v>
      </c>
      <c r="O162" s="65"/>
      <c r="P162" s="188">
        <f>O162*H162</f>
        <v>0</v>
      </c>
      <c r="Q162" s="188">
        <v>0</v>
      </c>
      <c r="R162" s="188">
        <f>Q162*H162</f>
        <v>0</v>
      </c>
      <c r="S162" s="188">
        <v>0</v>
      </c>
      <c r="T162" s="18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0" t="s">
        <v>198</v>
      </c>
      <c r="AT162" s="190" t="s">
        <v>193</v>
      </c>
      <c r="AU162" s="190" t="s">
        <v>80</v>
      </c>
      <c r="AY162" s="18" t="s">
        <v>191</v>
      </c>
      <c r="BE162" s="191">
        <f>IF(N162="základní",J162,0)</f>
        <v>0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18" t="s">
        <v>80</v>
      </c>
      <c r="BK162" s="191">
        <f>ROUND(I162*H162,2)</f>
        <v>0</v>
      </c>
      <c r="BL162" s="18" t="s">
        <v>198</v>
      </c>
      <c r="BM162" s="190" t="s">
        <v>892</v>
      </c>
    </row>
    <row r="163" spans="1:47" s="2" customFormat="1" ht="11.25">
      <c r="A163" s="35"/>
      <c r="B163" s="36"/>
      <c r="C163" s="37"/>
      <c r="D163" s="192" t="s">
        <v>200</v>
      </c>
      <c r="E163" s="37"/>
      <c r="F163" s="193" t="s">
        <v>2850</v>
      </c>
      <c r="G163" s="37"/>
      <c r="H163" s="37"/>
      <c r="I163" s="194"/>
      <c r="J163" s="37"/>
      <c r="K163" s="37"/>
      <c r="L163" s="40"/>
      <c r="M163" s="195"/>
      <c r="N163" s="196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200</v>
      </c>
      <c r="AU163" s="18" t="s">
        <v>80</v>
      </c>
    </row>
    <row r="164" spans="1:65" s="2" customFormat="1" ht="16.5" customHeight="1">
      <c r="A164" s="35"/>
      <c r="B164" s="36"/>
      <c r="C164" s="179" t="s">
        <v>536</v>
      </c>
      <c r="D164" s="179" t="s">
        <v>193</v>
      </c>
      <c r="E164" s="180" t="s">
        <v>2851</v>
      </c>
      <c r="F164" s="181" t="s">
        <v>2852</v>
      </c>
      <c r="G164" s="182" t="s">
        <v>745</v>
      </c>
      <c r="H164" s="183">
        <v>394</v>
      </c>
      <c r="I164" s="184"/>
      <c r="J164" s="185">
        <f>ROUND(I164*H164,2)</f>
        <v>0</v>
      </c>
      <c r="K164" s="181" t="s">
        <v>21</v>
      </c>
      <c r="L164" s="40"/>
      <c r="M164" s="186" t="s">
        <v>21</v>
      </c>
      <c r="N164" s="187" t="s">
        <v>43</v>
      </c>
      <c r="O164" s="65"/>
      <c r="P164" s="188">
        <f>O164*H164</f>
        <v>0</v>
      </c>
      <c r="Q164" s="188">
        <v>0</v>
      </c>
      <c r="R164" s="188">
        <f>Q164*H164</f>
        <v>0</v>
      </c>
      <c r="S164" s="188">
        <v>0</v>
      </c>
      <c r="T164" s="18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0" t="s">
        <v>198</v>
      </c>
      <c r="AT164" s="190" t="s">
        <v>193</v>
      </c>
      <c r="AU164" s="190" t="s">
        <v>80</v>
      </c>
      <c r="AY164" s="18" t="s">
        <v>191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18" t="s">
        <v>80</v>
      </c>
      <c r="BK164" s="191">
        <f>ROUND(I164*H164,2)</f>
        <v>0</v>
      </c>
      <c r="BL164" s="18" t="s">
        <v>198</v>
      </c>
      <c r="BM164" s="190" t="s">
        <v>907</v>
      </c>
    </row>
    <row r="165" spans="1:47" s="2" customFormat="1" ht="11.25">
      <c r="A165" s="35"/>
      <c r="B165" s="36"/>
      <c r="C165" s="37"/>
      <c r="D165" s="192" t="s">
        <v>200</v>
      </c>
      <c r="E165" s="37"/>
      <c r="F165" s="193" t="s">
        <v>2852</v>
      </c>
      <c r="G165" s="37"/>
      <c r="H165" s="37"/>
      <c r="I165" s="194"/>
      <c r="J165" s="37"/>
      <c r="K165" s="37"/>
      <c r="L165" s="40"/>
      <c r="M165" s="195"/>
      <c r="N165" s="196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200</v>
      </c>
      <c r="AU165" s="18" t="s">
        <v>80</v>
      </c>
    </row>
    <row r="166" spans="1:65" s="2" customFormat="1" ht="16.5" customHeight="1">
      <c r="A166" s="35"/>
      <c r="B166" s="36"/>
      <c r="C166" s="179" t="s">
        <v>547</v>
      </c>
      <c r="D166" s="179" t="s">
        <v>193</v>
      </c>
      <c r="E166" s="180" t="s">
        <v>2853</v>
      </c>
      <c r="F166" s="181" t="s">
        <v>2854</v>
      </c>
      <c r="G166" s="182" t="s">
        <v>745</v>
      </c>
      <c r="H166" s="183">
        <v>1680</v>
      </c>
      <c r="I166" s="184"/>
      <c r="J166" s="185">
        <f>ROUND(I166*H166,2)</f>
        <v>0</v>
      </c>
      <c r="K166" s="181" t="s">
        <v>21</v>
      </c>
      <c r="L166" s="40"/>
      <c r="M166" s="186" t="s">
        <v>21</v>
      </c>
      <c r="N166" s="187" t="s">
        <v>43</v>
      </c>
      <c r="O166" s="65"/>
      <c r="P166" s="188">
        <f>O166*H166</f>
        <v>0</v>
      </c>
      <c r="Q166" s="188">
        <v>0</v>
      </c>
      <c r="R166" s="188">
        <f>Q166*H166</f>
        <v>0</v>
      </c>
      <c r="S166" s="188">
        <v>0</v>
      </c>
      <c r="T166" s="189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0" t="s">
        <v>198</v>
      </c>
      <c r="AT166" s="190" t="s">
        <v>193</v>
      </c>
      <c r="AU166" s="190" t="s">
        <v>80</v>
      </c>
      <c r="AY166" s="18" t="s">
        <v>191</v>
      </c>
      <c r="BE166" s="191">
        <f>IF(N166="základní",J166,0)</f>
        <v>0</v>
      </c>
      <c r="BF166" s="191">
        <f>IF(N166="snížená",J166,0)</f>
        <v>0</v>
      </c>
      <c r="BG166" s="191">
        <f>IF(N166="zákl. přenesená",J166,0)</f>
        <v>0</v>
      </c>
      <c r="BH166" s="191">
        <f>IF(N166="sníž. přenesená",J166,0)</f>
        <v>0</v>
      </c>
      <c r="BI166" s="191">
        <f>IF(N166="nulová",J166,0)</f>
        <v>0</v>
      </c>
      <c r="BJ166" s="18" t="s">
        <v>80</v>
      </c>
      <c r="BK166" s="191">
        <f>ROUND(I166*H166,2)</f>
        <v>0</v>
      </c>
      <c r="BL166" s="18" t="s">
        <v>198</v>
      </c>
      <c r="BM166" s="190" t="s">
        <v>920</v>
      </c>
    </row>
    <row r="167" spans="1:47" s="2" customFormat="1" ht="11.25">
      <c r="A167" s="35"/>
      <c r="B167" s="36"/>
      <c r="C167" s="37"/>
      <c r="D167" s="192" t="s">
        <v>200</v>
      </c>
      <c r="E167" s="37"/>
      <c r="F167" s="193" t="s">
        <v>2854</v>
      </c>
      <c r="G167" s="37"/>
      <c r="H167" s="37"/>
      <c r="I167" s="194"/>
      <c r="J167" s="37"/>
      <c r="K167" s="37"/>
      <c r="L167" s="40"/>
      <c r="M167" s="195"/>
      <c r="N167" s="196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200</v>
      </c>
      <c r="AU167" s="18" t="s">
        <v>80</v>
      </c>
    </row>
    <row r="168" spans="1:65" s="2" customFormat="1" ht="16.5" customHeight="1">
      <c r="A168" s="35"/>
      <c r="B168" s="36"/>
      <c r="C168" s="179" t="s">
        <v>570</v>
      </c>
      <c r="D168" s="179" t="s">
        <v>193</v>
      </c>
      <c r="E168" s="180" t="s">
        <v>2855</v>
      </c>
      <c r="F168" s="181" t="s">
        <v>2856</v>
      </c>
      <c r="G168" s="182" t="s">
        <v>745</v>
      </c>
      <c r="H168" s="183">
        <v>58</v>
      </c>
      <c r="I168" s="184"/>
      <c r="J168" s="185">
        <f>ROUND(I168*H168,2)</f>
        <v>0</v>
      </c>
      <c r="K168" s="181" t="s">
        <v>21</v>
      </c>
      <c r="L168" s="40"/>
      <c r="M168" s="186" t="s">
        <v>21</v>
      </c>
      <c r="N168" s="187" t="s">
        <v>43</v>
      </c>
      <c r="O168" s="65"/>
      <c r="P168" s="188">
        <f>O168*H168</f>
        <v>0</v>
      </c>
      <c r="Q168" s="188">
        <v>0</v>
      </c>
      <c r="R168" s="188">
        <f>Q168*H168</f>
        <v>0</v>
      </c>
      <c r="S168" s="188">
        <v>0</v>
      </c>
      <c r="T168" s="18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0" t="s">
        <v>198</v>
      </c>
      <c r="AT168" s="190" t="s">
        <v>193</v>
      </c>
      <c r="AU168" s="190" t="s">
        <v>80</v>
      </c>
      <c r="AY168" s="18" t="s">
        <v>191</v>
      </c>
      <c r="BE168" s="191">
        <f>IF(N168="základní",J168,0)</f>
        <v>0</v>
      </c>
      <c r="BF168" s="191">
        <f>IF(N168="snížená",J168,0)</f>
        <v>0</v>
      </c>
      <c r="BG168" s="191">
        <f>IF(N168="zákl. přenesená",J168,0)</f>
        <v>0</v>
      </c>
      <c r="BH168" s="191">
        <f>IF(N168="sníž. přenesená",J168,0)</f>
        <v>0</v>
      </c>
      <c r="BI168" s="191">
        <f>IF(N168="nulová",J168,0)</f>
        <v>0</v>
      </c>
      <c r="BJ168" s="18" t="s">
        <v>80</v>
      </c>
      <c r="BK168" s="191">
        <f>ROUND(I168*H168,2)</f>
        <v>0</v>
      </c>
      <c r="BL168" s="18" t="s">
        <v>198</v>
      </c>
      <c r="BM168" s="190" t="s">
        <v>934</v>
      </c>
    </row>
    <row r="169" spans="1:47" s="2" customFormat="1" ht="11.25">
      <c r="A169" s="35"/>
      <c r="B169" s="36"/>
      <c r="C169" s="37"/>
      <c r="D169" s="192" t="s">
        <v>200</v>
      </c>
      <c r="E169" s="37"/>
      <c r="F169" s="193" t="s">
        <v>2856</v>
      </c>
      <c r="G169" s="37"/>
      <c r="H169" s="37"/>
      <c r="I169" s="194"/>
      <c r="J169" s="37"/>
      <c r="K169" s="37"/>
      <c r="L169" s="40"/>
      <c r="M169" s="195"/>
      <c r="N169" s="196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200</v>
      </c>
      <c r="AU169" s="18" t="s">
        <v>80</v>
      </c>
    </row>
    <row r="170" spans="1:65" s="2" customFormat="1" ht="16.5" customHeight="1">
      <c r="A170" s="35"/>
      <c r="B170" s="36"/>
      <c r="C170" s="179" t="s">
        <v>577</v>
      </c>
      <c r="D170" s="179" t="s">
        <v>193</v>
      </c>
      <c r="E170" s="180" t="s">
        <v>2857</v>
      </c>
      <c r="F170" s="181" t="s">
        <v>2858</v>
      </c>
      <c r="G170" s="182" t="s">
        <v>745</v>
      </c>
      <c r="H170" s="183">
        <v>92</v>
      </c>
      <c r="I170" s="184"/>
      <c r="J170" s="185">
        <f>ROUND(I170*H170,2)</f>
        <v>0</v>
      </c>
      <c r="K170" s="181" t="s">
        <v>21</v>
      </c>
      <c r="L170" s="40"/>
      <c r="M170" s="186" t="s">
        <v>21</v>
      </c>
      <c r="N170" s="187" t="s">
        <v>43</v>
      </c>
      <c r="O170" s="65"/>
      <c r="P170" s="188">
        <f>O170*H170</f>
        <v>0</v>
      </c>
      <c r="Q170" s="188">
        <v>0</v>
      </c>
      <c r="R170" s="188">
        <f>Q170*H170</f>
        <v>0</v>
      </c>
      <c r="S170" s="188">
        <v>0</v>
      </c>
      <c r="T170" s="189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0" t="s">
        <v>198</v>
      </c>
      <c r="AT170" s="190" t="s">
        <v>193</v>
      </c>
      <c r="AU170" s="190" t="s">
        <v>80</v>
      </c>
      <c r="AY170" s="18" t="s">
        <v>191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18" t="s">
        <v>80</v>
      </c>
      <c r="BK170" s="191">
        <f>ROUND(I170*H170,2)</f>
        <v>0</v>
      </c>
      <c r="BL170" s="18" t="s">
        <v>198</v>
      </c>
      <c r="BM170" s="190" t="s">
        <v>948</v>
      </c>
    </row>
    <row r="171" spans="1:47" s="2" customFormat="1" ht="11.25">
      <c r="A171" s="35"/>
      <c r="B171" s="36"/>
      <c r="C171" s="37"/>
      <c r="D171" s="192" t="s">
        <v>200</v>
      </c>
      <c r="E171" s="37"/>
      <c r="F171" s="193" t="s">
        <v>2858</v>
      </c>
      <c r="G171" s="37"/>
      <c r="H171" s="37"/>
      <c r="I171" s="194"/>
      <c r="J171" s="37"/>
      <c r="K171" s="37"/>
      <c r="L171" s="40"/>
      <c r="M171" s="195"/>
      <c r="N171" s="196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200</v>
      </c>
      <c r="AU171" s="18" t="s">
        <v>80</v>
      </c>
    </row>
    <row r="172" spans="1:65" s="2" customFormat="1" ht="16.5" customHeight="1">
      <c r="A172" s="35"/>
      <c r="B172" s="36"/>
      <c r="C172" s="179" t="s">
        <v>584</v>
      </c>
      <c r="D172" s="179" t="s">
        <v>193</v>
      </c>
      <c r="E172" s="180" t="s">
        <v>2859</v>
      </c>
      <c r="F172" s="181" t="s">
        <v>2860</v>
      </c>
      <c r="G172" s="182" t="s">
        <v>745</v>
      </c>
      <c r="H172" s="183">
        <v>135</v>
      </c>
      <c r="I172" s="184"/>
      <c r="J172" s="185">
        <f>ROUND(I172*H172,2)</f>
        <v>0</v>
      </c>
      <c r="K172" s="181" t="s">
        <v>21</v>
      </c>
      <c r="L172" s="40"/>
      <c r="M172" s="186" t="s">
        <v>21</v>
      </c>
      <c r="N172" s="187" t="s">
        <v>43</v>
      </c>
      <c r="O172" s="65"/>
      <c r="P172" s="188">
        <f>O172*H172</f>
        <v>0</v>
      </c>
      <c r="Q172" s="188">
        <v>0</v>
      </c>
      <c r="R172" s="188">
        <f>Q172*H172</f>
        <v>0</v>
      </c>
      <c r="S172" s="188">
        <v>0</v>
      </c>
      <c r="T172" s="189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0" t="s">
        <v>198</v>
      </c>
      <c r="AT172" s="190" t="s">
        <v>193</v>
      </c>
      <c r="AU172" s="190" t="s">
        <v>80</v>
      </c>
      <c r="AY172" s="18" t="s">
        <v>191</v>
      </c>
      <c r="BE172" s="191">
        <f>IF(N172="základní",J172,0)</f>
        <v>0</v>
      </c>
      <c r="BF172" s="191">
        <f>IF(N172="snížená",J172,0)</f>
        <v>0</v>
      </c>
      <c r="BG172" s="191">
        <f>IF(N172="zákl. přenesená",J172,0)</f>
        <v>0</v>
      </c>
      <c r="BH172" s="191">
        <f>IF(N172="sníž. přenesená",J172,0)</f>
        <v>0</v>
      </c>
      <c r="BI172" s="191">
        <f>IF(N172="nulová",J172,0)</f>
        <v>0</v>
      </c>
      <c r="BJ172" s="18" t="s">
        <v>80</v>
      </c>
      <c r="BK172" s="191">
        <f>ROUND(I172*H172,2)</f>
        <v>0</v>
      </c>
      <c r="BL172" s="18" t="s">
        <v>198</v>
      </c>
      <c r="BM172" s="190" t="s">
        <v>962</v>
      </c>
    </row>
    <row r="173" spans="1:47" s="2" customFormat="1" ht="11.25">
      <c r="A173" s="35"/>
      <c r="B173" s="36"/>
      <c r="C173" s="37"/>
      <c r="D173" s="192" t="s">
        <v>200</v>
      </c>
      <c r="E173" s="37"/>
      <c r="F173" s="193" t="s">
        <v>2860</v>
      </c>
      <c r="G173" s="37"/>
      <c r="H173" s="37"/>
      <c r="I173" s="194"/>
      <c r="J173" s="37"/>
      <c r="K173" s="37"/>
      <c r="L173" s="40"/>
      <c r="M173" s="195"/>
      <c r="N173" s="196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200</v>
      </c>
      <c r="AU173" s="18" t="s">
        <v>80</v>
      </c>
    </row>
    <row r="174" spans="1:65" s="2" customFormat="1" ht="16.5" customHeight="1">
      <c r="A174" s="35"/>
      <c r="B174" s="36"/>
      <c r="C174" s="179" t="s">
        <v>591</v>
      </c>
      <c r="D174" s="179" t="s">
        <v>193</v>
      </c>
      <c r="E174" s="180" t="s">
        <v>2861</v>
      </c>
      <c r="F174" s="181" t="s">
        <v>2862</v>
      </c>
      <c r="G174" s="182" t="s">
        <v>745</v>
      </c>
      <c r="H174" s="183">
        <v>69</v>
      </c>
      <c r="I174" s="184"/>
      <c r="J174" s="185">
        <f>ROUND(I174*H174,2)</f>
        <v>0</v>
      </c>
      <c r="K174" s="181" t="s">
        <v>21</v>
      </c>
      <c r="L174" s="40"/>
      <c r="M174" s="186" t="s">
        <v>21</v>
      </c>
      <c r="N174" s="187" t="s">
        <v>43</v>
      </c>
      <c r="O174" s="65"/>
      <c r="P174" s="188">
        <f>O174*H174</f>
        <v>0</v>
      </c>
      <c r="Q174" s="188">
        <v>0</v>
      </c>
      <c r="R174" s="188">
        <f>Q174*H174</f>
        <v>0</v>
      </c>
      <c r="S174" s="188">
        <v>0</v>
      </c>
      <c r="T174" s="189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0" t="s">
        <v>198</v>
      </c>
      <c r="AT174" s="190" t="s">
        <v>193</v>
      </c>
      <c r="AU174" s="190" t="s">
        <v>80</v>
      </c>
      <c r="AY174" s="18" t="s">
        <v>191</v>
      </c>
      <c r="BE174" s="191">
        <f>IF(N174="základní",J174,0)</f>
        <v>0</v>
      </c>
      <c r="BF174" s="191">
        <f>IF(N174="snížená",J174,0)</f>
        <v>0</v>
      </c>
      <c r="BG174" s="191">
        <f>IF(N174="zákl. přenesená",J174,0)</f>
        <v>0</v>
      </c>
      <c r="BH174" s="191">
        <f>IF(N174="sníž. přenesená",J174,0)</f>
        <v>0</v>
      </c>
      <c r="BI174" s="191">
        <f>IF(N174="nulová",J174,0)</f>
        <v>0</v>
      </c>
      <c r="BJ174" s="18" t="s">
        <v>80</v>
      </c>
      <c r="BK174" s="191">
        <f>ROUND(I174*H174,2)</f>
        <v>0</v>
      </c>
      <c r="BL174" s="18" t="s">
        <v>198</v>
      </c>
      <c r="BM174" s="190" t="s">
        <v>976</v>
      </c>
    </row>
    <row r="175" spans="1:47" s="2" customFormat="1" ht="11.25">
      <c r="A175" s="35"/>
      <c r="B175" s="36"/>
      <c r="C175" s="37"/>
      <c r="D175" s="192" t="s">
        <v>200</v>
      </c>
      <c r="E175" s="37"/>
      <c r="F175" s="193" t="s">
        <v>2862</v>
      </c>
      <c r="G175" s="37"/>
      <c r="H175" s="37"/>
      <c r="I175" s="194"/>
      <c r="J175" s="37"/>
      <c r="K175" s="37"/>
      <c r="L175" s="40"/>
      <c r="M175" s="195"/>
      <c r="N175" s="196"/>
      <c r="O175" s="65"/>
      <c r="P175" s="65"/>
      <c r="Q175" s="65"/>
      <c r="R175" s="65"/>
      <c r="S175" s="65"/>
      <c r="T175" s="66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200</v>
      </c>
      <c r="AU175" s="18" t="s">
        <v>80</v>
      </c>
    </row>
    <row r="176" spans="1:65" s="2" customFormat="1" ht="16.5" customHeight="1">
      <c r="A176" s="35"/>
      <c r="B176" s="36"/>
      <c r="C176" s="179" t="s">
        <v>603</v>
      </c>
      <c r="D176" s="179" t="s">
        <v>193</v>
      </c>
      <c r="E176" s="180" t="s">
        <v>2863</v>
      </c>
      <c r="F176" s="181" t="s">
        <v>2864</v>
      </c>
      <c r="G176" s="182" t="s">
        <v>745</v>
      </c>
      <c r="H176" s="183">
        <v>335</v>
      </c>
      <c r="I176" s="184"/>
      <c r="J176" s="185">
        <f>ROUND(I176*H176,2)</f>
        <v>0</v>
      </c>
      <c r="K176" s="181" t="s">
        <v>21</v>
      </c>
      <c r="L176" s="40"/>
      <c r="M176" s="186" t="s">
        <v>21</v>
      </c>
      <c r="N176" s="187" t="s">
        <v>43</v>
      </c>
      <c r="O176" s="65"/>
      <c r="P176" s="188">
        <f>O176*H176</f>
        <v>0</v>
      </c>
      <c r="Q176" s="188">
        <v>0</v>
      </c>
      <c r="R176" s="188">
        <f>Q176*H176</f>
        <v>0</v>
      </c>
      <c r="S176" s="188">
        <v>0</v>
      </c>
      <c r="T176" s="189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0" t="s">
        <v>198</v>
      </c>
      <c r="AT176" s="190" t="s">
        <v>193</v>
      </c>
      <c r="AU176" s="190" t="s">
        <v>80</v>
      </c>
      <c r="AY176" s="18" t="s">
        <v>191</v>
      </c>
      <c r="BE176" s="191">
        <f>IF(N176="základní",J176,0)</f>
        <v>0</v>
      </c>
      <c r="BF176" s="191">
        <f>IF(N176="snížená",J176,0)</f>
        <v>0</v>
      </c>
      <c r="BG176" s="191">
        <f>IF(N176="zákl. přenesená",J176,0)</f>
        <v>0</v>
      </c>
      <c r="BH176" s="191">
        <f>IF(N176="sníž. přenesená",J176,0)</f>
        <v>0</v>
      </c>
      <c r="BI176" s="191">
        <f>IF(N176="nulová",J176,0)</f>
        <v>0</v>
      </c>
      <c r="BJ176" s="18" t="s">
        <v>80</v>
      </c>
      <c r="BK176" s="191">
        <f>ROUND(I176*H176,2)</f>
        <v>0</v>
      </c>
      <c r="BL176" s="18" t="s">
        <v>198</v>
      </c>
      <c r="BM176" s="190" t="s">
        <v>992</v>
      </c>
    </row>
    <row r="177" spans="1:47" s="2" customFormat="1" ht="11.25">
      <c r="A177" s="35"/>
      <c r="B177" s="36"/>
      <c r="C177" s="37"/>
      <c r="D177" s="192" t="s">
        <v>200</v>
      </c>
      <c r="E177" s="37"/>
      <c r="F177" s="193" t="s">
        <v>2864</v>
      </c>
      <c r="G177" s="37"/>
      <c r="H177" s="37"/>
      <c r="I177" s="194"/>
      <c r="J177" s="37"/>
      <c r="K177" s="37"/>
      <c r="L177" s="40"/>
      <c r="M177" s="195"/>
      <c r="N177" s="196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200</v>
      </c>
      <c r="AU177" s="18" t="s">
        <v>80</v>
      </c>
    </row>
    <row r="178" spans="1:65" s="2" customFormat="1" ht="16.5" customHeight="1">
      <c r="A178" s="35"/>
      <c r="B178" s="36"/>
      <c r="C178" s="179" t="s">
        <v>626</v>
      </c>
      <c r="D178" s="179" t="s">
        <v>193</v>
      </c>
      <c r="E178" s="180" t="s">
        <v>2865</v>
      </c>
      <c r="F178" s="181" t="s">
        <v>2866</v>
      </c>
      <c r="G178" s="182" t="s">
        <v>745</v>
      </c>
      <c r="H178" s="183">
        <v>190</v>
      </c>
      <c r="I178" s="184"/>
      <c r="J178" s="185">
        <f>ROUND(I178*H178,2)</f>
        <v>0</v>
      </c>
      <c r="K178" s="181" t="s">
        <v>21</v>
      </c>
      <c r="L178" s="40"/>
      <c r="M178" s="186" t="s">
        <v>21</v>
      </c>
      <c r="N178" s="187" t="s">
        <v>43</v>
      </c>
      <c r="O178" s="65"/>
      <c r="P178" s="188">
        <f>O178*H178</f>
        <v>0</v>
      </c>
      <c r="Q178" s="188">
        <v>0</v>
      </c>
      <c r="R178" s="188">
        <f>Q178*H178</f>
        <v>0</v>
      </c>
      <c r="S178" s="188">
        <v>0</v>
      </c>
      <c r="T178" s="189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0" t="s">
        <v>198</v>
      </c>
      <c r="AT178" s="190" t="s">
        <v>193</v>
      </c>
      <c r="AU178" s="190" t="s">
        <v>80</v>
      </c>
      <c r="AY178" s="18" t="s">
        <v>191</v>
      </c>
      <c r="BE178" s="191">
        <f>IF(N178="základní",J178,0)</f>
        <v>0</v>
      </c>
      <c r="BF178" s="191">
        <f>IF(N178="snížená",J178,0)</f>
        <v>0</v>
      </c>
      <c r="BG178" s="191">
        <f>IF(N178="zákl. přenesená",J178,0)</f>
        <v>0</v>
      </c>
      <c r="BH178" s="191">
        <f>IF(N178="sníž. přenesená",J178,0)</f>
        <v>0</v>
      </c>
      <c r="BI178" s="191">
        <f>IF(N178="nulová",J178,0)</f>
        <v>0</v>
      </c>
      <c r="BJ178" s="18" t="s">
        <v>80</v>
      </c>
      <c r="BK178" s="191">
        <f>ROUND(I178*H178,2)</f>
        <v>0</v>
      </c>
      <c r="BL178" s="18" t="s">
        <v>198</v>
      </c>
      <c r="BM178" s="190" t="s">
        <v>1003</v>
      </c>
    </row>
    <row r="179" spans="1:47" s="2" customFormat="1" ht="11.25">
      <c r="A179" s="35"/>
      <c r="B179" s="36"/>
      <c r="C179" s="37"/>
      <c r="D179" s="192" t="s">
        <v>200</v>
      </c>
      <c r="E179" s="37"/>
      <c r="F179" s="193" t="s">
        <v>2866</v>
      </c>
      <c r="G179" s="37"/>
      <c r="H179" s="37"/>
      <c r="I179" s="194"/>
      <c r="J179" s="37"/>
      <c r="K179" s="37"/>
      <c r="L179" s="40"/>
      <c r="M179" s="195"/>
      <c r="N179" s="196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200</v>
      </c>
      <c r="AU179" s="18" t="s">
        <v>80</v>
      </c>
    </row>
    <row r="180" spans="1:65" s="2" customFormat="1" ht="16.5" customHeight="1">
      <c r="A180" s="35"/>
      <c r="B180" s="36"/>
      <c r="C180" s="179" t="s">
        <v>632</v>
      </c>
      <c r="D180" s="179" t="s">
        <v>193</v>
      </c>
      <c r="E180" s="180" t="s">
        <v>2867</v>
      </c>
      <c r="F180" s="181" t="s">
        <v>2868</v>
      </c>
      <c r="G180" s="182" t="s">
        <v>265</v>
      </c>
      <c r="H180" s="183">
        <v>28</v>
      </c>
      <c r="I180" s="184"/>
      <c r="J180" s="185">
        <f>ROUND(I180*H180,2)</f>
        <v>0</v>
      </c>
      <c r="K180" s="181" t="s">
        <v>21</v>
      </c>
      <c r="L180" s="40"/>
      <c r="M180" s="186" t="s">
        <v>21</v>
      </c>
      <c r="N180" s="187" t="s">
        <v>43</v>
      </c>
      <c r="O180" s="65"/>
      <c r="P180" s="188">
        <f>O180*H180</f>
        <v>0</v>
      </c>
      <c r="Q180" s="188">
        <v>0</v>
      </c>
      <c r="R180" s="188">
        <f>Q180*H180</f>
        <v>0</v>
      </c>
      <c r="S180" s="188">
        <v>0</v>
      </c>
      <c r="T180" s="189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0" t="s">
        <v>198</v>
      </c>
      <c r="AT180" s="190" t="s">
        <v>193</v>
      </c>
      <c r="AU180" s="190" t="s">
        <v>80</v>
      </c>
      <c r="AY180" s="18" t="s">
        <v>191</v>
      </c>
      <c r="BE180" s="191">
        <f>IF(N180="základní",J180,0)</f>
        <v>0</v>
      </c>
      <c r="BF180" s="191">
        <f>IF(N180="snížená",J180,0)</f>
        <v>0</v>
      </c>
      <c r="BG180" s="191">
        <f>IF(N180="zákl. přenesená",J180,0)</f>
        <v>0</v>
      </c>
      <c r="BH180" s="191">
        <f>IF(N180="sníž. přenesená",J180,0)</f>
        <v>0</v>
      </c>
      <c r="BI180" s="191">
        <f>IF(N180="nulová",J180,0)</f>
        <v>0</v>
      </c>
      <c r="BJ180" s="18" t="s">
        <v>80</v>
      </c>
      <c r="BK180" s="191">
        <f>ROUND(I180*H180,2)</f>
        <v>0</v>
      </c>
      <c r="BL180" s="18" t="s">
        <v>198</v>
      </c>
      <c r="BM180" s="190" t="s">
        <v>1015</v>
      </c>
    </row>
    <row r="181" spans="1:47" s="2" customFormat="1" ht="11.25">
      <c r="A181" s="35"/>
      <c r="B181" s="36"/>
      <c r="C181" s="37"/>
      <c r="D181" s="192" t="s">
        <v>200</v>
      </c>
      <c r="E181" s="37"/>
      <c r="F181" s="193" t="s">
        <v>2868</v>
      </c>
      <c r="G181" s="37"/>
      <c r="H181" s="37"/>
      <c r="I181" s="194"/>
      <c r="J181" s="37"/>
      <c r="K181" s="37"/>
      <c r="L181" s="40"/>
      <c r="M181" s="195"/>
      <c r="N181" s="196"/>
      <c r="O181" s="65"/>
      <c r="P181" s="65"/>
      <c r="Q181" s="65"/>
      <c r="R181" s="65"/>
      <c r="S181" s="65"/>
      <c r="T181" s="66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200</v>
      </c>
      <c r="AU181" s="18" t="s">
        <v>80</v>
      </c>
    </row>
    <row r="182" spans="1:65" s="2" customFormat="1" ht="16.5" customHeight="1">
      <c r="A182" s="35"/>
      <c r="B182" s="36"/>
      <c r="C182" s="179" t="s">
        <v>640</v>
      </c>
      <c r="D182" s="179" t="s">
        <v>193</v>
      </c>
      <c r="E182" s="180" t="s">
        <v>2869</v>
      </c>
      <c r="F182" s="181" t="s">
        <v>2870</v>
      </c>
      <c r="G182" s="182" t="s">
        <v>265</v>
      </c>
      <c r="H182" s="183">
        <v>18</v>
      </c>
      <c r="I182" s="184"/>
      <c r="J182" s="185">
        <f>ROUND(I182*H182,2)</f>
        <v>0</v>
      </c>
      <c r="K182" s="181" t="s">
        <v>21</v>
      </c>
      <c r="L182" s="40"/>
      <c r="M182" s="186" t="s">
        <v>21</v>
      </c>
      <c r="N182" s="187" t="s">
        <v>43</v>
      </c>
      <c r="O182" s="65"/>
      <c r="P182" s="188">
        <f>O182*H182</f>
        <v>0</v>
      </c>
      <c r="Q182" s="188">
        <v>0</v>
      </c>
      <c r="R182" s="188">
        <f>Q182*H182</f>
        <v>0</v>
      </c>
      <c r="S182" s="188">
        <v>0</v>
      </c>
      <c r="T182" s="189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0" t="s">
        <v>198</v>
      </c>
      <c r="AT182" s="190" t="s">
        <v>193</v>
      </c>
      <c r="AU182" s="190" t="s">
        <v>80</v>
      </c>
      <c r="AY182" s="18" t="s">
        <v>191</v>
      </c>
      <c r="BE182" s="191">
        <f>IF(N182="základní",J182,0)</f>
        <v>0</v>
      </c>
      <c r="BF182" s="191">
        <f>IF(N182="snížená",J182,0)</f>
        <v>0</v>
      </c>
      <c r="BG182" s="191">
        <f>IF(N182="zákl. přenesená",J182,0)</f>
        <v>0</v>
      </c>
      <c r="BH182" s="191">
        <f>IF(N182="sníž. přenesená",J182,0)</f>
        <v>0</v>
      </c>
      <c r="BI182" s="191">
        <f>IF(N182="nulová",J182,0)</f>
        <v>0</v>
      </c>
      <c r="BJ182" s="18" t="s">
        <v>80</v>
      </c>
      <c r="BK182" s="191">
        <f>ROUND(I182*H182,2)</f>
        <v>0</v>
      </c>
      <c r="BL182" s="18" t="s">
        <v>198</v>
      </c>
      <c r="BM182" s="190" t="s">
        <v>1032</v>
      </c>
    </row>
    <row r="183" spans="1:47" s="2" customFormat="1" ht="11.25">
      <c r="A183" s="35"/>
      <c r="B183" s="36"/>
      <c r="C183" s="37"/>
      <c r="D183" s="192" t="s">
        <v>200</v>
      </c>
      <c r="E183" s="37"/>
      <c r="F183" s="193" t="s">
        <v>2870</v>
      </c>
      <c r="G183" s="37"/>
      <c r="H183" s="37"/>
      <c r="I183" s="194"/>
      <c r="J183" s="37"/>
      <c r="K183" s="37"/>
      <c r="L183" s="40"/>
      <c r="M183" s="195"/>
      <c r="N183" s="196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200</v>
      </c>
      <c r="AU183" s="18" t="s">
        <v>80</v>
      </c>
    </row>
    <row r="184" spans="1:65" s="2" customFormat="1" ht="16.5" customHeight="1">
      <c r="A184" s="35"/>
      <c r="B184" s="36"/>
      <c r="C184" s="179" t="s">
        <v>648</v>
      </c>
      <c r="D184" s="179" t="s">
        <v>193</v>
      </c>
      <c r="E184" s="180" t="s">
        <v>2871</v>
      </c>
      <c r="F184" s="181" t="s">
        <v>2872</v>
      </c>
      <c r="G184" s="182" t="s">
        <v>265</v>
      </c>
      <c r="H184" s="183">
        <v>25</v>
      </c>
      <c r="I184" s="184"/>
      <c r="J184" s="185">
        <f>ROUND(I184*H184,2)</f>
        <v>0</v>
      </c>
      <c r="K184" s="181" t="s">
        <v>21</v>
      </c>
      <c r="L184" s="40"/>
      <c r="M184" s="186" t="s">
        <v>21</v>
      </c>
      <c r="N184" s="187" t="s">
        <v>43</v>
      </c>
      <c r="O184" s="65"/>
      <c r="P184" s="188">
        <f>O184*H184</f>
        <v>0</v>
      </c>
      <c r="Q184" s="188">
        <v>0</v>
      </c>
      <c r="R184" s="188">
        <f>Q184*H184</f>
        <v>0</v>
      </c>
      <c r="S184" s="188">
        <v>0</v>
      </c>
      <c r="T184" s="189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0" t="s">
        <v>198</v>
      </c>
      <c r="AT184" s="190" t="s">
        <v>193</v>
      </c>
      <c r="AU184" s="190" t="s">
        <v>80</v>
      </c>
      <c r="AY184" s="18" t="s">
        <v>191</v>
      </c>
      <c r="BE184" s="191">
        <f>IF(N184="základní",J184,0)</f>
        <v>0</v>
      </c>
      <c r="BF184" s="191">
        <f>IF(N184="snížená",J184,0)</f>
        <v>0</v>
      </c>
      <c r="BG184" s="191">
        <f>IF(N184="zákl. přenesená",J184,0)</f>
        <v>0</v>
      </c>
      <c r="BH184" s="191">
        <f>IF(N184="sníž. přenesená",J184,0)</f>
        <v>0</v>
      </c>
      <c r="BI184" s="191">
        <f>IF(N184="nulová",J184,0)</f>
        <v>0</v>
      </c>
      <c r="BJ184" s="18" t="s">
        <v>80</v>
      </c>
      <c r="BK184" s="191">
        <f>ROUND(I184*H184,2)</f>
        <v>0</v>
      </c>
      <c r="BL184" s="18" t="s">
        <v>198</v>
      </c>
      <c r="BM184" s="190" t="s">
        <v>1041</v>
      </c>
    </row>
    <row r="185" spans="1:47" s="2" customFormat="1" ht="11.25">
      <c r="A185" s="35"/>
      <c r="B185" s="36"/>
      <c r="C185" s="37"/>
      <c r="D185" s="192" t="s">
        <v>200</v>
      </c>
      <c r="E185" s="37"/>
      <c r="F185" s="193" t="s">
        <v>2872</v>
      </c>
      <c r="G185" s="37"/>
      <c r="H185" s="37"/>
      <c r="I185" s="194"/>
      <c r="J185" s="37"/>
      <c r="K185" s="37"/>
      <c r="L185" s="40"/>
      <c r="M185" s="195"/>
      <c r="N185" s="196"/>
      <c r="O185" s="65"/>
      <c r="P185" s="65"/>
      <c r="Q185" s="65"/>
      <c r="R185" s="65"/>
      <c r="S185" s="65"/>
      <c r="T185" s="66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200</v>
      </c>
      <c r="AU185" s="18" t="s">
        <v>80</v>
      </c>
    </row>
    <row r="186" spans="1:65" s="2" customFormat="1" ht="16.5" customHeight="1">
      <c r="A186" s="35"/>
      <c r="B186" s="36"/>
      <c r="C186" s="179" t="s">
        <v>655</v>
      </c>
      <c r="D186" s="179" t="s">
        <v>193</v>
      </c>
      <c r="E186" s="180" t="s">
        <v>2873</v>
      </c>
      <c r="F186" s="181" t="s">
        <v>2874</v>
      </c>
      <c r="G186" s="182" t="s">
        <v>265</v>
      </c>
      <c r="H186" s="183">
        <v>2</v>
      </c>
      <c r="I186" s="184"/>
      <c r="J186" s="185">
        <f>ROUND(I186*H186,2)</f>
        <v>0</v>
      </c>
      <c r="K186" s="181" t="s">
        <v>21</v>
      </c>
      <c r="L186" s="40"/>
      <c r="M186" s="186" t="s">
        <v>21</v>
      </c>
      <c r="N186" s="187" t="s">
        <v>43</v>
      </c>
      <c r="O186" s="65"/>
      <c r="P186" s="188">
        <f>O186*H186</f>
        <v>0</v>
      </c>
      <c r="Q186" s="188">
        <v>0</v>
      </c>
      <c r="R186" s="188">
        <f>Q186*H186</f>
        <v>0</v>
      </c>
      <c r="S186" s="188">
        <v>0</v>
      </c>
      <c r="T186" s="189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0" t="s">
        <v>198</v>
      </c>
      <c r="AT186" s="190" t="s">
        <v>193</v>
      </c>
      <c r="AU186" s="190" t="s">
        <v>80</v>
      </c>
      <c r="AY186" s="18" t="s">
        <v>191</v>
      </c>
      <c r="BE186" s="191">
        <f>IF(N186="základní",J186,0)</f>
        <v>0</v>
      </c>
      <c r="BF186" s="191">
        <f>IF(N186="snížená",J186,0)</f>
        <v>0</v>
      </c>
      <c r="BG186" s="191">
        <f>IF(N186="zákl. přenesená",J186,0)</f>
        <v>0</v>
      </c>
      <c r="BH186" s="191">
        <f>IF(N186="sníž. přenesená",J186,0)</f>
        <v>0</v>
      </c>
      <c r="BI186" s="191">
        <f>IF(N186="nulová",J186,0)</f>
        <v>0</v>
      </c>
      <c r="BJ186" s="18" t="s">
        <v>80</v>
      </c>
      <c r="BK186" s="191">
        <f>ROUND(I186*H186,2)</f>
        <v>0</v>
      </c>
      <c r="BL186" s="18" t="s">
        <v>198</v>
      </c>
      <c r="BM186" s="190" t="s">
        <v>1053</v>
      </c>
    </row>
    <row r="187" spans="1:47" s="2" customFormat="1" ht="11.25">
      <c r="A187" s="35"/>
      <c r="B187" s="36"/>
      <c r="C187" s="37"/>
      <c r="D187" s="192" t="s">
        <v>200</v>
      </c>
      <c r="E187" s="37"/>
      <c r="F187" s="193" t="s">
        <v>2874</v>
      </c>
      <c r="G187" s="37"/>
      <c r="H187" s="37"/>
      <c r="I187" s="194"/>
      <c r="J187" s="37"/>
      <c r="K187" s="37"/>
      <c r="L187" s="40"/>
      <c r="M187" s="195"/>
      <c r="N187" s="196"/>
      <c r="O187" s="65"/>
      <c r="P187" s="65"/>
      <c r="Q187" s="65"/>
      <c r="R187" s="65"/>
      <c r="S187" s="65"/>
      <c r="T187" s="66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200</v>
      </c>
      <c r="AU187" s="18" t="s">
        <v>80</v>
      </c>
    </row>
    <row r="188" spans="1:65" s="2" customFormat="1" ht="16.5" customHeight="1">
      <c r="A188" s="35"/>
      <c r="B188" s="36"/>
      <c r="C188" s="179" t="s">
        <v>662</v>
      </c>
      <c r="D188" s="179" t="s">
        <v>193</v>
      </c>
      <c r="E188" s="180" t="s">
        <v>2875</v>
      </c>
      <c r="F188" s="181" t="s">
        <v>2876</v>
      </c>
      <c r="G188" s="182" t="s">
        <v>265</v>
      </c>
      <c r="H188" s="183">
        <v>6</v>
      </c>
      <c r="I188" s="184"/>
      <c r="J188" s="185">
        <f>ROUND(I188*H188,2)</f>
        <v>0</v>
      </c>
      <c r="K188" s="181" t="s">
        <v>21</v>
      </c>
      <c r="L188" s="40"/>
      <c r="M188" s="186" t="s">
        <v>21</v>
      </c>
      <c r="N188" s="187" t="s">
        <v>43</v>
      </c>
      <c r="O188" s="65"/>
      <c r="P188" s="188">
        <f>O188*H188</f>
        <v>0</v>
      </c>
      <c r="Q188" s="188">
        <v>0</v>
      </c>
      <c r="R188" s="188">
        <f>Q188*H188</f>
        <v>0</v>
      </c>
      <c r="S188" s="188">
        <v>0</v>
      </c>
      <c r="T188" s="189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0" t="s">
        <v>198</v>
      </c>
      <c r="AT188" s="190" t="s">
        <v>193</v>
      </c>
      <c r="AU188" s="190" t="s">
        <v>80</v>
      </c>
      <c r="AY188" s="18" t="s">
        <v>191</v>
      </c>
      <c r="BE188" s="191">
        <f>IF(N188="základní",J188,0)</f>
        <v>0</v>
      </c>
      <c r="BF188" s="191">
        <f>IF(N188="snížená",J188,0)</f>
        <v>0</v>
      </c>
      <c r="BG188" s="191">
        <f>IF(N188="zákl. přenesená",J188,0)</f>
        <v>0</v>
      </c>
      <c r="BH188" s="191">
        <f>IF(N188="sníž. přenesená",J188,0)</f>
        <v>0</v>
      </c>
      <c r="BI188" s="191">
        <f>IF(N188="nulová",J188,0)</f>
        <v>0</v>
      </c>
      <c r="BJ188" s="18" t="s">
        <v>80</v>
      </c>
      <c r="BK188" s="191">
        <f>ROUND(I188*H188,2)</f>
        <v>0</v>
      </c>
      <c r="BL188" s="18" t="s">
        <v>198</v>
      </c>
      <c r="BM188" s="190" t="s">
        <v>1064</v>
      </c>
    </row>
    <row r="189" spans="1:47" s="2" customFormat="1" ht="11.25">
      <c r="A189" s="35"/>
      <c r="B189" s="36"/>
      <c r="C189" s="37"/>
      <c r="D189" s="192" t="s">
        <v>200</v>
      </c>
      <c r="E189" s="37"/>
      <c r="F189" s="193" t="s">
        <v>2876</v>
      </c>
      <c r="G189" s="37"/>
      <c r="H189" s="37"/>
      <c r="I189" s="194"/>
      <c r="J189" s="37"/>
      <c r="K189" s="37"/>
      <c r="L189" s="40"/>
      <c r="M189" s="195"/>
      <c r="N189" s="196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200</v>
      </c>
      <c r="AU189" s="18" t="s">
        <v>80</v>
      </c>
    </row>
    <row r="190" spans="1:65" s="2" customFormat="1" ht="24.2" customHeight="1">
      <c r="A190" s="35"/>
      <c r="B190" s="36"/>
      <c r="C190" s="179" t="s">
        <v>669</v>
      </c>
      <c r="D190" s="179" t="s">
        <v>193</v>
      </c>
      <c r="E190" s="180" t="s">
        <v>2877</v>
      </c>
      <c r="F190" s="181" t="s">
        <v>2878</v>
      </c>
      <c r="G190" s="182" t="s">
        <v>265</v>
      </c>
      <c r="H190" s="183">
        <v>25</v>
      </c>
      <c r="I190" s="184"/>
      <c r="J190" s="185">
        <f>ROUND(I190*H190,2)</f>
        <v>0</v>
      </c>
      <c r="K190" s="181" t="s">
        <v>21</v>
      </c>
      <c r="L190" s="40"/>
      <c r="M190" s="186" t="s">
        <v>21</v>
      </c>
      <c r="N190" s="187" t="s">
        <v>43</v>
      </c>
      <c r="O190" s="65"/>
      <c r="P190" s="188">
        <f>O190*H190</f>
        <v>0</v>
      </c>
      <c r="Q190" s="188">
        <v>0</v>
      </c>
      <c r="R190" s="188">
        <f>Q190*H190</f>
        <v>0</v>
      </c>
      <c r="S190" s="188">
        <v>0</v>
      </c>
      <c r="T190" s="189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0" t="s">
        <v>198</v>
      </c>
      <c r="AT190" s="190" t="s">
        <v>193</v>
      </c>
      <c r="AU190" s="190" t="s">
        <v>80</v>
      </c>
      <c r="AY190" s="18" t="s">
        <v>191</v>
      </c>
      <c r="BE190" s="191">
        <f>IF(N190="základní",J190,0)</f>
        <v>0</v>
      </c>
      <c r="BF190" s="191">
        <f>IF(N190="snížená",J190,0)</f>
        <v>0</v>
      </c>
      <c r="BG190" s="191">
        <f>IF(N190="zákl. přenesená",J190,0)</f>
        <v>0</v>
      </c>
      <c r="BH190" s="191">
        <f>IF(N190="sníž. přenesená",J190,0)</f>
        <v>0</v>
      </c>
      <c r="BI190" s="191">
        <f>IF(N190="nulová",J190,0)</f>
        <v>0</v>
      </c>
      <c r="BJ190" s="18" t="s">
        <v>80</v>
      </c>
      <c r="BK190" s="191">
        <f>ROUND(I190*H190,2)</f>
        <v>0</v>
      </c>
      <c r="BL190" s="18" t="s">
        <v>198</v>
      </c>
      <c r="BM190" s="190" t="s">
        <v>1078</v>
      </c>
    </row>
    <row r="191" spans="1:47" s="2" customFormat="1" ht="11.25">
      <c r="A191" s="35"/>
      <c r="B191" s="36"/>
      <c r="C191" s="37"/>
      <c r="D191" s="192" t="s">
        <v>200</v>
      </c>
      <c r="E191" s="37"/>
      <c r="F191" s="193" t="s">
        <v>2878</v>
      </c>
      <c r="G191" s="37"/>
      <c r="H191" s="37"/>
      <c r="I191" s="194"/>
      <c r="J191" s="37"/>
      <c r="K191" s="37"/>
      <c r="L191" s="40"/>
      <c r="M191" s="195"/>
      <c r="N191" s="196"/>
      <c r="O191" s="65"/>
      <c r="P191" s="65"/>
      <c r="Q191" s="65"/>
      <c r="R191" s="65"/>
      <c r="S191" s="65"/>
      <c r="T191" s="66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200</v>
      </c>
      <c r="AU191" s="18" t="s">
        <v>80</v>
      </c>
    </row>
    <row r="192" spans="1:65" s="2" customFormat="1" ht="24.2" customHeight="1">
      <c r="A192" s="35"/>
      <c r="B192" s="36"/>
      <c r="C192" s="179" t="s">
        <v>676</v>
      </c>
      <c r="D192" s="179" t="s">
        <v>193</v>
      </c>
      <c r="E192" s="180" t="s">
        <v>2879</v>
      </c>
      <c r="F192" s="181" t="s">
        <v>2880</v>
      </c>
      <c r="G192" s="182" t="s">
        <v>2432</v>
      </c>
      <c r="H192" s="183">
        <v>10</v>
      </c>
      <c r="I192" s="184"/>
      <c r="J192" s="185">
        <f>ROUND(I192*H192,2)</f>
        <v>0</v>
      </c>
      <c r="K192" s="181" t="s">
        <v>21</v>
      </c>
      <c r="L192" s="40"/>
      <c r="M192" s="186" t="s">
        <v>21</v>
      </c>
      <c r="N192" s="187" t="s">
        <v>43</v>
      </c>
      <c r="O192" s="65"/>
      <c r="P192" s="188">
        <f>O192*H192</f>
        <v>0</v>
      </c>
      <c r="Q192" s="188">
        <v>0</v>
      </c>
      <c r="R192" s="188">
        <f>Q192*H192</f>
        <v>0</v>
      </c>
      <c r="S192" s="188">
        <v>0</v>
      </c>
      <c r="T192" s="189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0" t="s">
        <v>198</v>
      </c>
      <c r="AT192" s="190" t="s">
        <v>193</v>
      </c>
      <c r="AU192" s="190" t="s">
        <v>80</v>
      </c>
      <c r="AY192" s="18" t="s">
        <v>191</v>
      </c>
      <c r="BE192" s="191">
        <f>IF(N192="základní",J192,0)</f>
        <v>0</v>
      </c>
      <c r="BF192" s="191">
        <f>IF(N192="snížená",J192,0)</f>
        <v>0</v>
      </c>
      <c r="BG192" s="191">
        <f>IF(N192="zákl. přenesená",J192,0)</f>
        <v>0</v>
      </c>
      <c r="BH192" s="191">
        <f>IF(N192="sníž. přenesená",J192,0)</f>
        <v>0</v>
      </c>
      <c r="BI192" s="191">
        <f>IF(N192="nulová",J192,0)</f>
        <v>0</v>
      </c>
      <c r="BJ192" s="18" t="s">
        <v>80</v>
      </c>
      <c r="BK192" s="191">
        <f>ROUND(I192*H192,2)</f>
        <v>0</v>
      </c>
      <c r="BL192" s="18" t="s">
        <v>198</v>
      </c>
      <c r="BM192" s="190" t="s">
        <v>1091</v>
      </c>
    </row>
    <row r="193" spans="1:47" s="2" customFormat="1" ht="19.5">
      <c r="A193" s="35"/>
      <c r="B193" s="36"/>
      <c r="C193" s="37"/>
      <c r="D193" s="192" t="s">
        <v>200</v>
      </c>
      <c r="E193" s="37"/>
      <c r="F193" s="193" t="s">
        <v>2880</v>
      </c>
      <c r="G193" s="37"/>
      <c r="H193" s="37"/>
      <c r="I193" s="194"/>
      <c r="J193" s="37"/>
      <c r="K193" s="37"/>
      <c r="L193" s="40"/>
      <c r="M193" s="195"/>
      <c r="N193" s="196"/>
      <c r="O193" s="65"/>
      <c r="P193" s="65"/>
      <c r="Q193" s="65"/>
      <c r="R193" s="65"/>
      <c r="S193" s="65"/>
      <c r="T193" s="66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8" t="s">
        <v>200</v>
      </c>
      <c r="AU193" s="18" t="s">
        <v>80</v>
      </c>
    </row>
    <row r="194" spans="1:65" s="2" customFormat="1" ht="21.75" customHeight="1">
      <c r="A194" s="35"/>
      <c r="B194" s="36"/>
      <c r="C194" s="179" t="s">
        <v>683</v>
      </c>
      <c r="D194" s="179" t="s">
        <v>193</v>
      </c>
      <c r="E194" s="180" t="s">
        <v>2881</v>
      </c>
      <c r="F194" s="181" t="s">
        <v>2882</v>
      </c>
      <c r="G194" s="182" t="s">
        <v>745</v>
      </c>
      <c r="H194" s="183">
        <v>225</v>
      </c>
      <c r="I194" s="184"/>
      <c r="J194" s="185">
        <f>ROUND(I194*H194,2)</f>
        <v>0</v>
      </c>
      <c r="K194" s="181" t="s">
        <v>21</v>
      </c>
      <c r="L194" s="40"/>
      <c r="M194" s="186" t="s">
        <v>21</v>
      </c>
      <c r="N194" s="187" t="s">
        <v>43</v>
      </c>
      <c r="O194" s="65"/>
      <c r="P194" s="188">
        <f>O194*H194</f>
        <v>0</v>
      </c>
      <c r="Q194" s="188">
        <v>0</v>
      </c>
      <c r="R194" s="188">
        <f>Q194*H194</f>
        <v>0</v>
      </c>
      <c r="S194" s="188">
        <v>0</v>
      </c>
      <c r="T194" s="189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0" t="s">
        <v>198</v>
      </c>
      <c r="AT194" s="190" t="s">
        <v>193</v>
      </c>
      <c r="AU194" s="190" t="s">
        <v>80</v>
      </c>
      <c r="AY194" s="18" t="s">
        <v>191</v>
      </c>
      <c r="BE194" s="191">
        <f>IF(N194="základní",J194,0)</f>
        <v>0</v>
      </c>
      <c r="BF194" s="191">
        <f>IF(N194="snížená",J194,0)</f>
        <v>0</v>
      </c>
      <c r="BG194" s="191">
        <f>IF(N194="zákl. přenesená",J194,0)</f>
        <v>0</v>
      </c>
      <c r="BH194" s="191">
        <f>IF(N194="sníž. přenesená",J194,0)</f>
        <v>0</v>
      </c>
      <c r="BI194" s="191">
        <f>IF(N194="nulová",J194,0)</f>
        <v>0</v>
      </c>
      <c r="BJ194" s="18" t="s">
        <v>80</v>
      </c>
      <c r="BK194" s="191">
        <f>ROUND(I194*H194,2)</f>
        <v>0</v>
      </c>
      <c r="BL194" s="18" t="s">
        <v>198</v>
      </c>
      <c r="BM194" s="190" t="s">
        <v>1100</v>
      </c>
    </row>
    <row r="195" spans="1:47" s="2" customFormat="1" ht="11.25">
      <c r="A195" s="35"/>
      <c r="B195" s="36"/>
      <c r="C195" s="37"/>
      <c r="D195" s="192" t="s">
        <v>200</v>
      </c>
      <c r="E195" s="37"/>
      <c r="F195" s="193" t="s">
        <v>2882</v>
      </c>
      <c r="G195" s="37"/>
      <c r="H195" s="37"/>
      <c r="I195" s="194"/>
      <c r="J195" s="37"/>
      <c r="K195" s="37"/>
      <c r="L195" s="40"/>
      <c r="M195" s="195"/>
      <c r="N195" s="196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200</v>
      </c>
      <c r="AU195" s="18" t="s">
        <v>80</v>
      </c>
    </row>
    <row r="196" spans="1:65" s="2" customFormat="1" ht="21.75" customHeight="1">
      <c r="A196" s="35"/>
      <c r="B196" s="36"/>
      <c r="C196" s="179" t="s">
        <v>690</v>
      </c>
      <c r="D196" s="179" t="s">
        <v>193</v>
      </c>
      <c r="E196" s="180" t="s">
        <v>2883</v>
      </c>
      <c r="F196" s="181" t="s">
        <v>2884</v>
      </c>
      <c r="G196" s="182" t="s">
        <v>745</v>
      </c>
      <c r="H196" s="183">
        <v>25</v>
      </c>
      <c r="I196" s="184"/>
      <c r="J196" s="185">
        <f>ROUND(I196*H196,2)</f>
        <v>0</v>
      </c>
      <c r="K196" s="181" t="s">
        <v>21</v>
      </c>
      <c r="L196" s="40"/>
      <c r="M196" s="186" t="s">
        <v>21</v>
      </c>
      <c r="N196" s="187" t="s">
        <v>43</v>
      </c>
      <c r="O196" s="65"/>
      <c r="P196" s="188">
        <f>O196*H196</f>
        <v>0</v>
      </c>
      <c r="Q196" s="188">
        <v>0</v>
      </c>
      <c r="R196" s="188">
        <f>Q196*H196</f>
        <v>0</v>
      </c>
      <c r="S196" s="188">
        <v>0</v>
      </c>
      <c r="T196" s="189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0" t="s">
        <v>198</v>
      </c>
      <c r="AT196" s="190" t="s">
        <v>193</v>
      </c>
      <c r="AU196" s="190" t="s">
        <v>80</v>
      </c>
      <c r="AY196" s="18" t="s">
        <v>191</v>
      </c>
      <c r="BE196" s="191">
        <f>IF(N196="základní",J196,0)</f>
        <v>0</v>
      </c>
      <c r="BF196" s="191">
        <f>IF(N196="snížená",J196,0)</f>
        <v>0</v>
      </c>
      <c r="BG196" s="191">
        <f>IF(N196="zákl. přenesená",J196,0)</f>
        <v>0</v>
      </c>
      <c r="BH196" s="191">
        <f>IF(N196="sníž. přenesená",J196,0)</f>
        <v>0</v>
      </c>
      <c r="BI196" s="191">
        <f>IF(N196="nulová",J196,0)</f>
        <v>0</v>
      </c>
      <c r="BJ196" s="18" t="s">
        <v>80</v>
      </c>
      <c r="BK196" s="191">
        <f>ROUND(I196*H196,2)</f>
        <v>0</v>
      </c>
      <c r="BL196" s="18" t="s">
        <v>198</v>
      </c>
      <c r="BM196" s="190" t="s">
        <v>1114</v>
      </c>
    </row>
    <row r="197" spans="1:47" s="2" customFormat="1" ht="11.25">
      <c r="A197" s="35"/>
      <c r="B197" s="36"/>
      <c r="C197" s="37"/>
      <c r="D197" s="192" t="s">
        <v>200</v>
      </c>
      <c r="E197" s="37"/>
      <c r="F197" s="193" t="s">
        <v>2884</v>
      </c>
      <c r="G197" s="37"/>
      <c r="H197" s="37"/>
      <c r="I197" s="194"/>
      <c r="J197" s="37"/>
      <c r="K197" s="37"/>
      <c r="L197" s="40"/>
      <c r="M197" s="195"/>
      <c r="N197" s="196"/>
      <c r="O197" s="65"/>
      <c r="P197" s="65"/>
      <c r="Q197" s="65"/>
      <c r="R197" s="65"/>
      <c r="S197" s="65"/>
      <c r="T197" s="66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200</v>
      </c>
      <c r="AU197" s="18" t="s">
        <v>80</v>
      </c>
    </row>
    <row r="198" spans="1:65" s="2" customFormat="1" ht="21.75" customHeight="1">
      <c r="A198" s="35"/>
      <c r="B198" s="36"/>
      <c r="C198" s="179" t="s">
        <v>697</v>
      </c>
      <c r="D198" s="179" t="s">
        <v>193</v>
      </c>
      <c r="E198" s="180" t="s">
        <v>2885</v>
      </c>
      <c r="F198" s="181" t="s">
        <v>2886</v>
      </c>
      <c r="G198" s="182" t="s">
        <v>745</v>
      </c>
      <c r="H198" s="183">
        <v>35</v>
      </c>
      <c r="I198" s="184"/>
      <c r="J198" s="185">
        <f>ROUND(I198*H198,2)</f>
        <v>0</v>
      </c>
      <c r="K198" s="181" t="s">
        <v>21</v>
      </c>
      <c r="L198" s="40"/>
      <c r="M198" s="186" t="s">
        <v>21</v>
      </c>
      <c r="N198" s="187" t="s">
        <v>43</v>
      </c>
      <c r="O198" s="65"/>
      <c r="P198" s="188">
        <f>O198*H198</f>
        <v>0</v>
      </c>
      <c r="Q198" s="188">
        <v>0</v>
      </c>
      <c r="R198" s="188">
        <f>Q198*H198</f>
        <v>0</v>
      </c>
      <c r="S198" s="188">
        <v>0</v>
      </c>
      <c r="T198" s="189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0" t="s">
        <v>198</v>
      </c>
      <c r="AT198" s="190" t="s">
        <v>193</v>
      </c>
      <c r="AU198" s="190" t="s">
        <v>80</v>
      </c>
      <c r="AY198" s="18" t="s">
        <v>191</v>
      </c>
      <c r="BE198" s="191">
        <f>IF(N198="základní",J198,0)</f>
        <v>0</v>
      </c>
      <c r="BF198" s="191">
        <f>IF(N198="snížená",J198,0)</f>
        <v>0</v>
      </c>
      <c r="BG198" s="191">
        <f>IF(N198="zákl. přenesená",J198,0)</f>
        <v>0</v>
      </c>
      <c r="BH198" s="191">
        <f>IF(N198="sníž. přenesená",J198,0)</f>
        <v>0</v>
      </c>
      <c r="BI198" s="191">
        <f>IF(N198="nulová",J198,0)</f>
        <v>0</v>
      </c>
      <c r="BJ198" s="18" t="s">
        <v>80</v>
      </c>
      <c r="BK198" s="191">
        <f>ROUND(I198*H198,2)</f>
        <v>0</v>
      </c>
      <c r="BL198" s="18" t="s">
        <v>198</v>
      </c>
      <c r="BM198" s="190" t="s">
        <v>1129</v>
      </c>
    </row>
    <row r="199" spans="1:47" s="2" customFormat="1" ht="11.25">
      <c r="A199" s="35"/>
      <c r="B199" s="36"/>
      <c r="C199" s="37"/>
      <c r="D199" s="192" t="s">
        <v>200</v>
      </c>
      <c r="E199" s="37"/>
      <c r="F199" s="193" t="s">
        <v>2886</v>
      </c>
      <c r="G199" s="37"/>
      <c r="H199" s="37"/>
      <c r="I199" s="194"/>
      <c r="J199" s="37"/>
      <c r="K199" s="37"/>
      <c r="L199" s="40"/>
      <c r="M199" s="195"/>
      <c r="N199" s="196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200</v>
      </c>
      <c r="AU199" s="18" t="s">
        <v>80</v>
      </c>
    </row>
    <row r="200" spans="1:65" s="2" customFormat="1" ht="21.75" customHeight="1">
      <c r="A200" s="35"/>
      <c r="B200" s="36"/>
      <c r="C200" s="179" t="s">
        <v>704</v>
      </c>
      <c r="D200" s="179" t="s">
        <v>193</v>
      </c>
      <c r="E200" s="180" t="s">
        <v>2887</v>
      </c>
      <c r="F200" s="181" t="s">
        <v>2888</v>
      </c>
      <c r="G200" s="182" t="s">
        <v>745</v>
      </c>
      <c r="H200" s="183">
        <v>27</v>
      </c>
      <c r="I200" s="184"/>
      <c r="J200" s="185">
        <f>ROUND(I200*H200,2)</f>
        <v>0</v>
      </c>
      <c r="K200" s="181" t="s">
        <v>21</v>
      </c>
      <c r="L200" s="40"/>
      <c r="M200" s="186" t="s">
        <v>21</v>
      </c>
      <c r="N200" s="187" t="s">
        <v>43</v>
      </c>
      <c r="O200" s="65"/>
      <c r="P200" s="188">
        <f>O200*H200</f>
        <v>0</v>
      </c>
      <c r="Q200" s="188">
        <v>0</v>
      </c>
      <c r="R200" s="188">
        <f>Q200*H200</f>
        <v>0</v>
      </c>
      <c r="S200" s="188">
        <v>0</v>
      </c>
      <c r="T200" s="189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0" t="s">
        <v>198</v>
      </c>
      <c r="AT200" s="190" t="s">
        <v>193</v>
      </c>
      <c r="AU200" s="190" t="s">
        <v>80</v>
      </c>
      <c r="AY200" s="18" t="s">
        <v>191</v>
      </c>
      <c r="BE200" s="191">
        <f>IF(N200="základní",J200,0)</f>
        <v>0</v>
      </c>
      <c r="BF200" s="191">
        <f>IF(N200="snížená",J200,0)</f>
        <v>0</v>
      </c>
      <c r="BG200" s="191">
        <f>IF(N200="zákl. přenesená",J200,0)</f>
        <v>0</v>
      </c>
      <c r="BH200" s="191">
        <f>IF(N200="sníž. přenesená",J200,0)</f>
        <v>0</v>
      </c>
      <c r="BI200" s="191">
        <f>IF(N200="nulová",J200,0)</f>
        <v>0</v>
      </c>
      <c r="BJ200" s="18" t="s">
        <v>80</v>
      </c>
      <c r="BK200" s="191">
        <f>ROUND(I200*H200,2)</f>
        <v>0</v>
      </c>
      <c r="BL200" s="18" t="s">
        <v>198</v>
      </c>
      <c r="BM200" s="190" t="s">
        <v>1145</v>
      </c>
    </row>
    <row r="201" spans="1:47" s="2" customFormat="1" ht="11.25">
      <c r="A201" s="35"/>
      <c r="B201" s="36"/>
      <c r="C201" s="37"/>
      <c r="D201" s="192" t="s">
        <v>200</v>
      </c>
      <c r="E201" s="37"/>
      <c r="F201" s="193" t="s">
        <v>2888</v>
      </c>
      <c r="G201" s="37"/>
      <c r="H201" s="37"/>
      <c r="I201" s="194"/>
      <c r="J201" s="37"/>
      <c r="K201" s="37"/>
      <c r="L201" s="40"/>
      <c r="M201" s="195"/>
      <c r="N201" s="196"/>
      <c r="O201" s="65"/>
      <c r="P201" s="65"/>
      <c r="Q201" s="65"/>
      <c r="R201" s="65"/>
      <c r="S201" s="65"/>
      <c r="T201" s="66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200</v>
      </c>
      <c r="AU201" s="18" t="s">
        <v>80</v>
      </c>
    </row>
    <row r="202" spans="1:65" s="2" customFormat="1" ht="24.2" customHeight="1">
      <c r="A202" s="35"/>
      <c r="B202" s="36"/>
      <c r="C202" s="179" t="s">
        <v>711</v>
      </c>
      <c r="D202" s="179" t="s">
        <v>193</v>
      </c>
      <c r="E202" s="180" t="s">
        <v>2889</v>
      </c>
      <c r="F202" s="181" t="s">
        <v>2890</v>
      </c>
      <c r="G202" s="182" t="s">
        <v>745</v>
      </c>
      <c r="H202" s="183">
        <v>25</v>
      </c>
      <c r="I202" s="184"/>
      <c r="J202" s="185">
        <f>ROUND(I202*H202,2)</f>
        <v>0</v>
      </c>
      <c r="K202" s="181" t="s">
        <v>21</v>
      </c>
      <c r="L202" s="40"/>
      <c r="M202" s="186" t="s">
        <v>21</v>
      </c>
      <c r="N202" s="187" t="s">
        <v>43</v>
      </c>
      <c r="O202" s="65"/>
      <c r="P202" s="188">
        <f>O202*H202</f>
        <v>0</v>
      </c>
      <c r="Q202" s="188">
        <v>0</v>
      </c>
      <c r="R202" s="188">
        <f>Q202*H202</f>
        <v>0</v>
      </c>
      <c r="S202" s="188">
        <v>0</v>
      </c>
      <c r="T202" s="189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0" t="s">
        <v>198</v>
      </c>
      <c r="AT202" s="190" t="s">
        <v>193</v>
      </c>
      <c r="AU202" s="190" t="s">
        <v>80</v>
      </c>
      <c r="AY202" s="18" t="s">
        <v>191</v>
      </c>
      <c r="BE202" s="191">
        <f>IF(N202="základní",J202,0)</f>
        <v>0</v>
      </c>
      <c r="BF202" s="191">
        <f>IF(N202="snížená",J202,0)</f>
        <v>0</v>
      </c>
      <c r="BG202" s="191">
        <f>IF(N202="zákl. přenesená",J202,0)</f>
        <v>0</v>
      </c>
      <c r="BH202" s="191">
        <f>IF(N202="sníž. přenesená",J202,0)</f>
        <v>0</v>
      </c>
      <c r="BI202" s="191">
        <f>IF(N202="nulová",J202,0)</f>
        <v>0</v>
      </c>
      <c r="BJ202" s="18" t="s">
        <v>80</v>
      </c>
      <c r="BK202" s="191">
        <f>ROUND(I202*H202,2)</f>
        <v>0</v>
      </c>
      <c r="BL202" s="18" t="s">
        <v>198</v>
      </c>
      <c r="BM202" s="190" t="s">
        <v>1160</v>
      </c>
    </row>
    <row r="203" spans="1:47" s="2" customFormat="1" ht="11.25">
      <c r="A203" s="35"/>
      <c r="B203" s="36"/>
      <c r="C203" s="37"/>
      <c r="D203" s="192" t="s">
        <v>200</v>
      </c>
      <c r="E203" s="37"/>
      <c r="F203" s="193" t="s">
        <v>2890</v>
      </c>
      <c r="G203" s="37"/>
      <c r="H203" s="37"/>
      <c r="I203" s="194"/>
      <c r="J203" s="37"/>
      <c r="K203" s="37"/>
      <c r="L203" s="40"/>
      <c r="M203" s="195"/>
      <c r="N203" s="196"/>
      <c r="O203" s="65"/>
      <c r="P203" s="65"/>
      <c r="Q203" s="65"/>
      <c r="R203" s="65"/>
      <c r="S203" s="65"/>
      <c r="T203" s="66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200</v>
      </c>
      <c r="AU203" s="18" t="s">
        <v>80</v>
      </c>
    </row>
    <row r="204" spans="1:65" s="2" customFormat="1" ht="24.2" customHeight="1">
      <c r="A204" s="35"/>
      <c r="B204" s="36"/>
      <c r="C204" s="179" t="s">
        <v>720</v>
      </c>
      <c r="D204" s="179" t="s">
        <v>193</v>
      </c>
      <c r="E204" s="180" t="s">
        <v>2891</v>
      </c>
      <c r="F204" s="181" t="s">
        <v>2892</v>
      </c>
      <c r="G204" s="182" t="s">
        <v>2131</v>
      </c>
      <c r="H204" s="183">
        <v>5</v>
      </c>
      <c r="I204" s="184"/>
      <c r="J204" s="185">
        <f>ROUND(I204*H204,2)</f>
        <v>0</v>
      </c>
      <c r="K204" s="181" t="s">
        <v>21</v>
      </c>
      <c r="L204" s="40"/>
      <c r="M204" s="186" t="s">
        <v>21</v>
      </c>
      <c r="N204" s="187" t="s">
        <v>43</v>
      </c>
      <c r="O204" s="65"/>
      <c r="P204" s="188">
        <f>O204*H204</f>
        <v>0</v>
      </c>
      <c r="Q204" s="188">
        <v>0</v>
      </c>
      <c r="R204" s="188">
        <f>Q204*H204</f>
        <v>0</v>
      </c>
      <c r="S204" s="188">
        <v>0</v>
      </c>
      <c r="T204" s="189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0" t="s">
        <v>198</v>
      </c>
      <c r="AT204" s="190" t="s">
        <v>193</v>
      </c>
      <c r="AU204" s="190" t="s">
        <v>80</v>
      </c>
      <c r="AY204" s="18" t="s">
        <v>191</v>
      </c>
      <c r="BE204" s="191">
        <f>IF(N204="základní",J204,0)</f>
        <v>0</v>
      </c>
      <c r="BF204" s="191">
        <f>IF(N204="snížená",J204,0)</f>
        <v>0</v>
      </c>
      <c r="BG204" s="191">
        <f>IF(N204="zákl. přenesená",J204,0)</f>
        <v>0</v>
      </c>
      <c r="BH204" s="191">
        <f>IF(N204="sníž. přenesená",J204,0)</f>
        <v>0</v>
      </c>
      <c r="BI204" s="191">
        <f>IF(N204="nulová",J204,0)</f>
        <v>0</v>
      </c>
      <c r="BJ204" s="18" t="s">
        <v>80</v>
      </c>
      <c r="BK204" s="191">
        <f>ROUND(I204*H204,2)</f>
        <v>0</v>
      </c>
      <c r="BL204" s="18" t="s">
        <v>198</v>
      </c>
      <c r="BM204" s="190" t="s">
        <v>1173</v>
      </c>
    </row>
    <row r="205" spans="1:47" s="2" customFormat="1" ht="11.25">
      <c r="A205" s="35"/>
      <c r="B205" s="36"/>
      <c r="C205" s="37"/>
      <c r="D205" s="192" t="s">
        <v>200</v>
      </c>
      <c r="E205" s="37"/>
      <c r="F205" s="193" t="s">
        <v>2892</v>
      </c>
      <c r="G205" s="37"/>
      <c r="H205" s="37"/>
      <c r="I205" s="194"/>
      <c r="J205" s="37"/>
      <c r="K205" s="37"/>
      <c r="L205" s="40"/>
      <c r="M205" s="195"/>
      <c r="N205" s="196"/>
      <c r="O205" s="65"/>
      <c r="P205" s="65"/>
      <c r="Q205" s="65"/>
      <c r="R205" s="65"/>
      <c r="S205" s="65"/>
      <c r="T205" s="66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8" t="s">
        <v>200</v>
      </c>
      <c r="AU205" s="18" t="s">
        <v>80</v>
      </c>
    </row>
    <row r="206" spans="1:65" s="2" customFormat="1" ht="16.5" customHeight="1">
      <c r="A206" s="35"/>
      <c r="B206" s="36"/>
      <c r="C206" s="179" t="s">
        <v>727</v>
      </c>
      <c r="D206" s="179" t="s">
        <v>193</v>
      </c>
      <c r="E206" s="180" t="s">
        <v>2893</v>
      </c>
      <c r="F206" s="181" t="s">
        <v>2894</v>
      </c>
      <c r="G206" s="182" t="s">
        <v>2432</v>
      </c>
      <c r="H206" s="183">
        <v>4</v>
      </c>
      <c r="I206" s="184"/>
      <c r="J206" s="185">
        <f>ROUND(I206*H206,2)</f>
        <v>0</v>
      </c>
      <c r="K206" s="181" t="s">
        <v>21</v>
      </c>
      <c r="L206" s="40"/>
      <c r="M206" s="186" t="s">
        <v>21</v>
      </c>
      <c r="N206" s="187" t="s">
        <v>43</v>
      </c>
      <c r="O206" s="65"/>
      <c r="P206" s="188">
        <f>O206*H206</f>
        <v>0</v>
      </c>
      <c r="Q206" s="188">
        <v>0</v>
      </c>
      <c r="R206" s="188">
        <f>Q206*H206</f>
        <v>0</v>
      </c>
      <c r="S206" s="188">
        <v>0</v>
      </c>
      <c r="T206" s="189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0" t="s">
        <v>198</v>
      </c>
      <c r="AT206" s="190" t="s">
        <v>193</v>
      </c>
      <c r="AU206" s="190" t="s">
        <v>80</v>
      </c>
      <c r="AY206" s="18" t="s">
        <v>191</v>
      </c>
      <c r="BE206" s="191">
        <f>IF(N206="základní",J206,0)</f>
        <v>0</v>
      </c>
      <c r="BF206" s="191">
        <f>IF(N206="snížená",J206,0)</f>
        <v>0</v>
      </c>
      <c r="BG206" s="191">
        <f>IF(N206="zákl. přenesená",J206,0)</f>
        <v>0</v>
      </c>
      <c r="BH206" s="191">
        <f>IF(N206="sníž. přenesená",J206,0)</f>
        <v>0</v>
      </c>
      <c r="BI206" s="191">
        <f>IF(N206="nulová",J206,0)</f>
        <v>0</v>
      </c>
      <c r="BJ206" s="18" t="s">
        <v>80</v>
      </c>
      <c r="BK206" s="191">
        <f>ROUND(I206*H206,2)</f>
        <v>0</v>
      </c>
      <c r="BL206" s="18" t="s">
        <v>198</v>
      </c>
      <c r="BM206" s="190" t="s">
        <v>1187</v>
      </c>
    </row>
    <row r="207" spans="1:47" s="2" customFormat="1" ht="11.25">
      <c r="A207" s="35"/>
      <c r="B207" s="36"/>
      <c r="C207" s="37"/>
      <c r="D207" s="192" t="s">
        <v>200</v>
      </c>
      <c r="E207" s="37"/>
      <c r="F207" s="193" t="s">
        <v>2894</v>
      </c>
      <c r="G207" s="37"/>
      <c r="H207" s="37"/>
      <c r="I207" s="194"/>
      <c r="J207" s="37"/>
      <c r="K207" s="37"/>
      <c r="L207" s="40"/>
      <c r="M207" s="195"/>
      <c r="N207" s="196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200</v>
      </c>
      <c r="AU207" s="18" t="s">
        <v>80</v>
      </c>
    </row>
    <row r="208" spans="1:65" s="2" customFormat="1" ht="16.5" customHeight="1">
      <c r="A208" s="35"/>
      <c r="B208" s="36"/>
      <c r="C208" s="179" t="s">
        <v>734</v>
      </c>
      <c r="D208" s="179" t="s">
        <v>193</v>
      </c>
      <c r="E208" s="180" t="s">
        <v>2895</v>
      </c>
      <c r="F208" s="181" t="s">
        <v>2896</v>
      </c>
      <c r="G208" s="182" t="s">
        <v>745</v>
      </c>
      <c r="H208" s="183">
        <v>180</v>
      </c>
      <c r="I208" s="184"/>
      <c r="J208" s="185">
        <f>ROUND(I208*H208,2)</f>
        <v>0</v>
      </c>
      <c r="K208" s="181" t="s">
        <v>21</v>
      </c>
      <c r="L208" s="40"/>
      <c r="M208" s="186" t="s">
        <v>21</v>
      </c>
      <c r="N208" s="187" t="s">
        <v>43</v>
      </c>
      <c r="O208" s="65"/>
      <c r="P208" s="188">
        <f>O208*H208</f>
        <v>0</v>
      </c>
      <c r="Q208" s="188">
        <v>0</v>
      </c>
      <c r="R208" s="188">
        <f>Q208*H208</f>
        <v>0</v>
      </c>
      <c r="S208" s="188">
        <v>0</v>
      </c>
      <c r="T208" s="189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0" t="s">
        <v>198</v>
      </c>
      <c r="AT208" s="190" t="s">
        <v>193</v>
      </c>
      <c r="AU208" s="190" t="s">
        <v>80</v>
      </c>
      <c r="AY208" s="18" t="s">
        <v>191</v>
      </c>
      <c r="BE208" s="191">
        <f>IF(N208="základní",J208,0)</f>
        <v>0</v>
      </c>
      <c r="BF208" s="191">
        <f>IF(N208="snížená",J208,0)</f>
        <v>0</v>
      </c>
      <c r="BG208" s="191">
        <f>IF(N208="zákl. přenesená",J208,0)</f>
        <v>0</v>
      </c>
      <c r="BH208" s="191">
        <f>IF(N208="sníž. přenesená",J208,0)</f>
        <v>0</v>
      </c>
      <c r="BI208" s="191">
        <f>IF(N208="nulová",J208,0)</f>
        <v>0</v>
      </c>
      <c r="BJ208" s="18" t="s">
        <v>80</v>
      </c>
      <c r="BK208" s="191">
        <f>ROUND(I208*H208,2)</f>
        <v>0</v>
      </c>
      <c r="BL208" s="18" t="s">
        <v>198</v>
      </c>
      <c r="BM208" s="190" t="s">
        <v>1202</v>
      </c>
    </row>
    <row r="209" spans="1:47" s="2" customFormat="1" ht="11.25">
      <c r="A209" s="35"/>
      <c r="B209" s="36"/>
      <c r="C209" s="37"/>
      <c r="D209" s="192" t="s">
        <v>200</v>
      </c>
      <c r="E209" s="37"/>
      <c r="F209" s="193" t="s">
        <v>2896</v>
      </c>
      <c r="G209" s="37"/>
      <c r="H209" s="37"/>
      <c r="I209" s="194"/>
      <c r="J209" s="37"/>
      <c r="K209" s="37"/>
      <c r="L209" s="40"/>
      <c r="M209" s="195"/>
      <c r="N209" s="196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200</v>
      </c>
      <c r="AU209" s="18" t="s">
        <v>80</v>
      </c>
    </row>
    <row r="210" spans="1:65" s="2" customFormat="1" ht="16.5" customHeight="1">
      <c r="A210" s="35"/>
      <c r="B210" s="36"/>
      <c r="C210" s="179" t="s">
        <v>742</v>
      </c>
      <c r="D210" s="179" t="s">
        <v>193</v>
      </c>
      <c r="E210" s="180" t="s">
        <v>2897</v>
      </c>
      <c r="F210" s="181" t="s">
        <v>2898</v>
      </c>
      <c r="G210" s="182" t="s">
        <v>745</v>
      </c>
      <c r="H210" s="183">
        <v>45</v>
      </c>
      <c r="I210" s="184"/>
      <c r="J210" s="185">
        <f>ROUND(I210*H210,2)</f>
        <v>0</v>
      </c>
      <c r="K210" s="181" t="s">
        <v>21</v>
      </c>
      <c r="L210" s="40"/>
      <c r="M210" s="186" t="s">
        <v>21</v>
      </c>
      <c r="N210" s="187" t="s">
        <v>43</v>
      </c>
      <c r="O210" s="65"/>
      <c r="P210" s="188">
        <f>O210*H210</f>
        <v>0</v>
      </c>
      <c r="Q210" s="188">
        <v>0</v>
      </c>
      <c r="R210" s="188">
        <f>Q210*H210</f>
        <v>0</v>
      </c>
      <c r="S210" s="188">
        <v>0</v>
      </c>
      <c r="T210" s="189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0" t="s">
        <v>198</v>
      </c>
      <c r="AT210" s="190" t="s">
        <v>193</v>
      </c>
      <c r="AU210" s="190" t="s">
        <v>80</v>
      </c>
      <c r="AY210" s="18" t="s">
        <v>191</v>
      </c>
      <c r="BE210" s="191">
        <f>IF(N210="základní",J210,0)</f>
        <v>0</v>
      </c>
      <c r="BF210" s="191">
        <f>IF(N210="snížená",J210,0)</f>
        <v>0</v>
      </c>
      <c r="BG210" s="191">
        <f>IF(N210="zákl. přenesená",J210,0)</f>
        <v>0</v>
      </c>
      <c r="BH210" s="191">
        <f>IF(N210="sníž. přenesená",J210,0)</f>
        <v>0</v>
      </c>
      <c r="BI210" s="191">
        <f>IF(N210="nulová",J210,0)</f>
        <v>0</v>
      </c>
      <c r="BJ210" s="18" t="s">
        <v>80</v>
      </c>
      <c r="BK210" s="191">
        <f>ROUND(I210*H210,2)</f>
        <v>0</v>
      </c>
      <c r="BL210" s="18" t="s">
        <v>198</v>
      </c>
      <c r="BM210" s="190" t="s">
        <v>1214</v>
      </c>
    </row>
    <row r="211" spans="1:47" s="2" customFormat="1" ht="11.25">
      <c r="A211" s="35"/>
      <c r="B211" s="36"/>
      <c r="C211" s="37"/>
      <c r="D211" s="192" t="s">
        <v>200</v>
      </c>
      <c r="E211" s="37"/>
      <c r="F211" s="193" t="s">
        <v>2898</v>
      </c>
      <c r="G211" s="37"/>
      <c r="H211" s="37"/>
      <c r="I211" s="194"/>
      <c r="J211" s="37"/>
      <c r="K211" s="37"/>
      <c r="L211" s="40"/>
      <c r="M211" s="195"/>
      <c r="N211" s="196"/>
      <c r="O211" s="65"/>
      <c r="P211" s="65"/>
      <c r="Q211" s="65"/>
      <c r="R211" s="65"/>
      <c r="S211" s="65"/>
      <c r="T211" s="66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200</v>
      </c>
      <c r="AU211" s="18" t="s">
        <v>80</v>
      </c>
    </row>
    <row r="212" spans="1:65" s="2" customFormat="1" ht="16.5" customHeight="1">
      <c r="A212" s="35"/>
      <c r="B212" s="36"/>
      <c r="C212" s="179" t="s">
        <v>750</v>
      </c>
      <c r="D212" s="179" t="s">
        <v>193</v>
      </c>
      <c r="E212" s="180" t="s">
        <v>2899</v>
      </c>
      <c r="F212" s="181" t="s">
        <v>2900</v>
      </c>
      <c r="G212" s="182" t="s">
        <v>265</v>
      </c>
      <c r="H212" s="183">
        <v>15</v>
      </c>
      <c r="I212" s="184"/>
      <c r="J212" s="185">
        <f>ROUND(I212*H212,2)</f>
        <v>0</v>
      </c>
      <c r="K212" s="181" t="s">
        <v>21</v>
      </c>
      <c r="L212" s="40"/>
      <c r="M212" s="186" t="s">
        <v>21</v>
      </c>
      <c r="N212" s="187" t="s">
        <v>43</v>
      </c>
      <c r="O212" s="65"/>
      <c r="P212" s="188">
        <f>O212*H212</f>
        <v>0</v>
      </c>
      <c r="Q212" s="188">
        <v>0</v>
      </c>
      <c r="R212" s="188">
        <f>Q212*H212</f>
        <v>0</v>
      </c>
      <c r="S212" s="188">
        <v>0</v>
      </c>
      <c r="T212" s="189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0" t="s">
        <v>198</v>
      </c>
      <c r="AT212" s="190" t="s">
        <v>193</v>
      </c>
      <c r="AU212" s="190" t="s">
        <v>80</v>
      </c>
      <c r="AY212" s="18" t="s">
        <v>191</v>
      </c>
      <c r="BE212" s="191">
        <f>IF(N212="základní",J212,0)</f>
        <v>0</v>
      </c>
      <c r="BF212" s="191">
        <f>IF(N212="snížená",J212,0)</f>
        <v>0</v>
      </c>
      <c r="BG212" s="191">
        <f>IF(N212="zákl. přenesená",J212,0)</f>
        <v>0</v>
      </c>
      <c r="BH212" s="191">
        <f>IF(N212="sníž. přenesená",J212,0)</f>
        <v>0</v>
      </c>
      <c r="BI212" s="191">
        <f>IF(N212="nulová",J212,0)</f>
        <v>0</v>
      </c>
      <c r="BJ212" s="18" t="s">
        <v>80</v>
      </c>
      <c r="BK212" s="191">
        <f>ROUND(I212*H212,2)</f>
        <v>0</v>
      </c>
      <c r="BL212" s="18" t="s">
        <v>198</v>
      </c>
      <c r="BM212" s="190" t="s">
        <v>1227</v>
      </c>
    </row>
    <row r="213" spans="1:47" s="2" customFormat="1" ht="11.25">
      <c r="A213" s="35"/>
      <c r="B213" s="36"/>
      <c r="C213" s="37"/>
      <c r="D213" s="192" t="s">
        <v>200</v>
      </c>
      <c r="E213" s="37"/>
      <c r="F213" s="193" t="s">
        <v>2900</v>
      </c>
      <c r="G213" s="37"/>
      <c r="H213" s="37"/>
      <c r="I213" s="194"/>
      <c r="J213" s="37"/>
      <c r="K213" s="37"/>
      <c r="L213" s="40"/>
      <c r="M213" s="195"/>
      <c r="N213" s="196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200</v>
      </c>
      <c r="AU213" s="18" t="s">
        <v>80</v>
      </c>
    </row>
    <row r="214" spans="1:65" s="2" customFormat="1" ht="16.5" customHeight="1">
      <c r="A214" s="35"/>
      <c r="B214" s="36"/>
      <c r="C214" s="179" t="s">
        <v>757</v>
      </c>
      <c r="D214" s="179" t="s">
        <v>193</v>
      </c>
      <c r="E214" s="180" t="s">
        <v>2901</v>
      </c>
      <c r="F214" s="181" t="s">
        <v>2902</v>
      </c>
      <c r="G214" s="182" t="s">
        <v>265</v>
      </c>
      <c r="H214" s="183">
        <v>35</v>
      </c>
      <c r="I214" s="184"/>
      <c r="J214" s="185">
        <f>ROUND(I214*H214,2)</f>
        <v>0</v>
      </c>
      <c r="K214" s="181" t="s">
        <v>21</v>
      </c>
      <c r="L214" s="40"/>
      <c r="M214" s="186" t="s">
        <v>21</v>
      </c>
      <c r="N214" s="187" t="s">
        <v>43</v>
      </c>
      <c r="O214" s="65"/>
      <c r="P214" s="188">
        <f>O214*H214</f>
        <v>0</v>
      </c>
      <c r="Q214" s="188">
        <v>0</v>
      </c>
      <c r="R214" s="188">
        <f>Q214*H214</f>
        <v>0</v>
      </c>
      <c r="S214" s="188">
        <v>0</v>
      </c>
      <c r="T214" s="189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0" t="s">
        <v>198</v>
      </c>
      <c r="AT214" s="190" t="s">
        <v>193</v>
      </c>
      <c r="AU214" s="190" t="s">
        <v>80</v>
      </c>
      <c r="AY214" s="18" t="s">
        <v>191</v>
      </c>
      <c r="BE214" s="191">
        <f>IF(N214="základní",J214,0)</f>
        <v>0</v>
      </c>
      <c r="BF214" s="191">
        <f>IF(N214="snížená",J214,0)</f>
        <v>0</v>
      </c>
      <c r="BG214" s="191">
        <f>IF(N214="zákl. přenesená",J214,0)</f>
        <v>0</v>
      </c>
      <c r="BH214" s="191">
        <f>IF(N214="sníž. přenesená",J214,0)</f>
        <v>0</v>
      </c>
      <c r="BI214" s="191">
        <f>IF(N214="nulová",J214,0)</f>
        <v>0</v>
      </c>
      <c r="BJ214" s="18" t="s">
        <v>80</v>
      </c>
      <c r="BK214" s="191">
        <f>ROUND(I214*H214,2)</f>
        <v>0</v>
      </c>
      <c r="BL214" s="18" t="s">
        <v>198</v>
      </c>
      <c r="BM214" s="190" t="s">
        <v>1246</v>
      </c>
    </row>
    <row r="215" spans="1:47" s="2" customFormat="1" ht="11.25">
      <c r="A215" s="35"/>
      <c r="B215" s="36"/>
      <c r="C215" s="37"/>
      <c r="D215" s="192" t="s">
        <v>200</v>
      </c>
      <c r="E215" s="37"/>
      <c r="F215" s="193" t="s">
        <v>2902</v>
      </c>
      <c r="G215" s="37"/>
      <c r="H215" s="37"/>
      <c r="I215" s="194"/>
      <c r="J215" s="37"/>
      <c r="K215" s="37"/>
      <c r="L215" s="40"/>
      <c r="M215" s="195"/>
      <c r="N215" s="196"/>
      <c r="O215" s="65"/>
      <c r="P215" s="65"/>
      <c r="Q215" s="65"/>
      <c r="R215" s="65"/>
      <c r="S215" s="65"/>
      <c r="T215" s="66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8" t="s">
        <v>200</v>
      </c>
      <c r="AU215" s="18" t="s">
        <v>80</v>
      </c>
    </row>
    <row r="216" spans="1:65" s="2" customFormat="1" ht="16.5" customHeight="1">
      <c r="A216" s="35"/>
      <c r="B216" s="36"/>
      <c r="C216" s="179" t="s">
        <v>764</v>
      </c>
      <c r="D216" s="179" t="s">
        <v>193</v>
      </c>
      <c r="E216" s="180" t="s">
        <v>2903</v>
      </c>
      <c r="F216" s="181" t="s">
        <v>2904</v>
      </c>
      <c r="G216" s="182" t="s">
        <v>2131</v>
      </c>
      <c r="H216" s="183">
        <v>1</v>
      </c>
      <c r="I216" s="184"/>
      <c r="J216" s="185">
        <f>ROUND(I216*H216,2)</f>
        <v>0</v>
      </c>
      <c r="K216" s="181" t="s">
        <v>21</v>
      </c>
      <c r="L216" s="40"/>
      <c r="M216" s="186" t="s">
        <v>21</v>
      </c>
      <c r="N216" s="187" t="s">
        <v>43</v>
      </c>
      <c r="O216" s="65"/>
      <c r="P216" s="188">
        <f>O216*H216</f>
        <v>0</v>
      </c>
      <c r="Q216" s="188">
        <v>0</v>
      </c>
      <c r="R216" s="188">
        <f>Q216*H216</f>
        <v>0</v>
      </c>
      <c r="S216" s="188">
        <v>0</v>
      </c>
      <c r="T216" s="189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0" t="s">
        <v>198</v>
      </c>
      <c r="AT216" s="190" t="s">
        <v>193</v>
      </c>
      <c r="AU216" s="190" t="s">
        <v>80</v>
      </c>
      <c r="AY216" s="18" t="s">
        <v>191</v>
      </c>
      <c r="BE216" s="191">
        <f>IF(N216="základní",J216,0)</f>
        <v>0</v>
      </c>
      <c r="BF216" s="191">
        <f>IF(N216="snížená",J216,0)</f>
        <v>0</v>
      </c>
      <c r="BG216" s="191">
        <f>IF(N216="zákl. přenesená",J216,0)</f>
        <v>0</v>
      </c>
      <c r="BH216" s="191">
        <f>IF(N216="sníž. přenesená",J216,0)</f>
        <v>0</v>
      </c>
      <c r="BI216" s="191">
        <f>IF(N216="nulová",J216,0)</f>
        <v>0</v>
      </c>
      <c r="BJ216" s="18" t="s">
        <v>80</v>
      </c>
      <c r="BK216" s="191">
        <f>ROUND(I216*H216,2)</f>
        <v>0</v>
      </c>
      <c r="BL216" s="18" t="s">
        <v>198</v>
      </c>
      <c r="BM216" s="190" t="s">
        <v>1260</v>
      </c>
    </row>
    <row r="217" spans="1:47" s="2" customFormat="1" ht="11.25">
      <c r="A217" s="35"/>
      <c r="B217" s="36"/>
      <c r="C217" s="37"/>
      <c r="D217" s="192" t="s">
        <v>200</v>
      </c>
      <c r="E217" s="37"/>
      <c r="F217" s="193" t="s">
        <v>2904</v>
      </c>
      <c r="G217" s="37"/>
      <c r="H217" s="37"/>
      <c r="I217" s="194"/>
      <c r="J217" s="37"/>
      <c r="K217" s="37"/>
      <c r="L217" s="40"/>
      <c r="M217" s="195"/>
      <c r="N217" s="196"/>
      <c r="O217" s="65"/>
      <c r="P217" s="65"/>
      <c r="Q217" s="65"/>
      <c r="R217" s="65"/>
      <c r="S217" s="65"/>
      <c r="T217" s="66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200</v>
      </c>
      <c r="AU217" s="18" t="s">
        <v>80</v>
      </c>
    </row>
    <row r="218" spans="1:65" s="2" customFormat="1" ht="16.5" customHeight="1">
      <c r="A218" s="35"/>
      <c r="B218" s="36"/>
      <c r="C218" s="179" t="s">
        <v>771</v>
      </c>
      <c r="D218" s="179" t="s">
        <v>193</v>
      </c>
      <c r="E218" s="180" t="s">
        <v>2905</v>
      </c>
      <c r="F218" s="181" t="s">
        <v>2906</v>
      </c>
      <c r="G218" s="182" t="s">
        <v>293</v>
      </c>
      <c r="H218" s="183">
        <v>0.5</v>
      </c>
      <c r="I218" s="184"/>
      <c r="J218" s="185">
        <f>ROUND(I218*H218,2)</f>
        <v>0</v>
      </c>
      <c r="K218" s="181" t="s">
        <v>21</v>
      </c>
      <c r="L218" s="40"/>
      <c r="M218" s="186" t="s">
        <v>21</v>
      </c>
      <c r="N218" s="187" t="s">
        <v>43</v>
      </c>
      <c r="O218" s="65"/>
      <c r="P218" s="188">
        <f>O218*H218</f>
        <v>0</v>
      </c>
      <c r="Q218" s="188">
        <v>0</v>
      </c>
      <c r="R218" s="188">
        <f>Q218*H218</f>
        <v>0</v>
      </c>
      <c r="S218" s="188">
        <v>0</v>
      </c>
      <c r="T218" s="189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0" t="s">
        <v>198</v>
      </c>
      <c r="AT218" s="190" t="s">
        <v>193</v>
      </c>
      <c r="AU218" s="190" t="s">
        <v>80</v>
      </c>
      <c r="AY218" s="18" t="s">
        <v>191</v>
      </c>
      <c r="BE218" s="191">
        <f>IF(N218="základní",J218,0)</f>
        <v>0</v>
      </c>
      <c r="BF218" s="191">
        <f>IF(N218="snížená",J218,0)</f>
        <v>0</v>
      </c>
      <c r="BG218" s="191">
        <f>IF(N218="zákl. přenesená",J218,0)</f>
        <v>0</v>
      </c>
      <c r="BH218" s="191">
        <f>IF(N218="sníž. přenesená",J218,0)</f>
        <v>0</v>
      </c>
      <c r="BI218" s="191">
        <f>IF(N218="nulová",J218,0)</f>
        <v>0</v>
      </c>
      <c r="BJ218" s="18" t="s">
        <v>80</v>
      </c>
      <c r="BK218" s="191">
        <f>ROUND(I218*H218,2)</f>
        <v>0</v>
      </c>
      <c r="BL218" s="18" t="s">
        <v>198</v>
      </c>
      <c r="BM218" s="190" t="s">
        <v>1272</v>
      </c>
    </row>
    <row r="219" spans="1:47" s="2" customFormat="1" ht="11.25">
      <c r="A219" s="35"/>
      <c r="B219" s="36"/>
      <c r="C219" s="37"/>
      <c r="D219" s="192" t="s">
        <v>200</v>
      </c>
      <c r="E219" s="37"/>
      <c r="F219" s="193" t="s">
        <v>2906</v>
      </c>
      <c r="G219" s="37"/>
      <c r="H219" s="37"/>
      <c r="I219" s="194"/>
      <c r="J219" s="37"/>
      <c r="K219" s="37"/>
      <c r="L219" s="40"/>
      <c r="M219" s="195"/>
      <c r="N219" s="196"/>
      <c r="O219" s="65"/>
      <c r="P219" s="65"/>
      <c r="Q219" s="65"/>
      <c r="R219" s="65"/>
      <c r="S219" s="65"/>
      <c r="T219" s="66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8" t="s">
        <v>200</v>
      </c>
      <c r="AU219" s="18" t="s">
        <v>80</v>
      </c>
    </row>
    <row r="220" spans="1:65" s="2" customFormat="1" ht="37.9" customHeight="1">
      <c r="A220" s="35"/>
      <c r="B220" s="36"/>
      <c r="C220" s="179" t="s">
        <v>781</v>
      </c>
      <c r="D220" s="179" t="s">
        <v>193</v>
      </c>
      <c r="E220" s="180" t="s">
        <v>2907</v>
      </c>
      <c r="F220" s="181" t="s">
        <v>2908</v>
      </c>
      <c r="G220" s="182" t="s">
        <v>2131</v>
      </c>
      <c r="H220" s="183">
        <v>1</v>
      </c>
      <c r="I220" s="184"/>
      <c r="J220" s="185">
        <f>ROUND(I220*H220,2)</f>
        <v>0</v>
      </c>
      <c r="K220" s="181" t="s">
        <v>21</v>
      </c>
      <c r="L220" s="40"/>
      <c r="M220" s="186" t="s">
        <v>21</v>
      </c>
      <c r="N220" s="187" t="s">
        <v>43</v>
      </c>
      <c r="O220" s="65"/>
      <c r="P220" s="188">
        <f>O220*H220</f>
        <v>0</v>
      </c>
      <c r="Q220" s="188">
        <v>0</v>
      </c>
      <c r="R220" s="188">
        <f>Q220*H220</f>
        <v>0</v>
      </c>
      <c r="S220" s="188">
        <v>0</v>
      </c>
      <c r="T220" s="189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0" t="s">
        <v>198</v>
      </c>
      <c r="AT220" s="190" t="s">
        <v>193</v>
      </c>
      <c r="AU220" s="190" t="s">
        <v>80</v>
      </c>
      <c r="AY220" s="18" t="s">
        <v>191</v>
      </c>
      <c r="BE220" s="191">
        <f>IF(N220="základní",J220,0)</f>
        <v>0</v>
      </c>
      <c r="BF220" s="191">
        <f>IF(N220="snížená",J220,0)</f>
        <v>0</v>
      </c>
      <c r="BG220" s="191">
        <f>IF(N220="zákl. přenesená",J220,0)</f>
        <v>0</v>
      </c>
      <c r="BH220" s="191">
        <f>IF(N220="sníž. přenesená",J220,0)</f>
        <v>0</v>
      </c>
      <c r="BI220" s="191">
        <f>IF(N220="nulová",J220,0)</f>
        <v>0</v>
      </c>
      <c r="BJ220" s="18" t="s">
        <v>80</v>
      </c>
      <c r="BK220" s="191">
        <f>ROUND(I220*H220,2)</f>
        <v>0</v>
      </c>
      <c r="BL220" s="18" t="s">
        <v>198</v>
      </c>
      <c r="BM220" s="190" t="s">
        <v>1284</v>
      </c>
    </row>
    <row r="221" spans="1:47" s="2" customFormat="1" ht="19.5">
      <c r="A221" s="35"/>
      <c r="B221" s="36"/>
      <c r="C221" s="37"/>
      <c r="D221" s="192" t="s">
        <v>200</v>
      </c>
      <c r="E221" s="37"/>
      <c r="F221" s="193" t="s">
        <v>2908</v>
      </c>
      <c r="G221" s="37"/>
      <c r="H221" s="37"/>
      <c r="I221" s="194"/>
      <c r="J221" s="37"/>
      <c r="K221" s="37"/>
      <c r="L221" s="40"/>
      <c r="M221" s="195"/>
      <c r="N221" s="196"/>
      <c r="O221" s="65"/>
      <c r="P221" s="65"/>
      <c r="Q221" s="65"/>
      <c r="R221" s="65"/>
      <c r="S221" s="65"/>
      <c r="T221" s="66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200</v>
      </c>
      <c r="AU221" s="18" t="s">
        <v>80</v>
      </c>
    </row>
    <row r="222" spans="1:65" s="2" customFormat="1" ht="33" customHeight="1">
      <c r="A222" s="35"/>
      <c r="B222" s="36"/>
      <c r="C222" s="179" t="s">
        <v>791</v>
      </c>
      <c r="D222" s="179" t="s">
        <v>193</v>
      </c>
      <c r="E222" s="180" t="s">
        <v>2909</v>
      </c>
      <c r="F222" s="181" t="s">
        <v>2910</v>
      </c>
      <c r="G222" s="182" t="s">
        <v>2131</v>
      </c>
      <c r="H222" s="183">
        <v>30</v>
      </c>
      <c r="I222" s="184"/>
      <c r="J222" s="185">
        <f>ROUND(I222*H222,2)</f>
        <v>0</v>
      </c>
      <c r="K222" s="181" t="s">
        <v>21</v>
      </c>
      <c r="L222" s="40"/>
      <c r="M222" s="186" t="s">
        <v>21</v>
      </c>
      <c r="N222" s="187" t="s">
        <v>43</v>
      </c>
      <c r="O222" s="65"/>
      <c r="P222" s="188">
        <f>O222*H222</f>
        <v>0</v>
      </c>
      <c r="Q222" s="188">
        <v>0</v>
      </c>
      <c r="R222" s="188">
        <f>Q222*H222</f>
        <v>0</v>
      </c>
      <c r="S222" s="188">
        <v>0</v>
      </c>
      <c r="T222" s="189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0" t="s">
        <v>198</v>
      </c>
      <c r="AT222" s="190" t="s">
        <v>193</v>
      </c>
      <c r="AU222" s="190" t="s">
        <v>80</v>
      </c>
      <c r="AY222" s="18" t="s">
        <v>191</v>
      </c>
      <c r="BE222" s="191">
        <f>IF(N222="základní",J222,0)</f>
        <v>0</v>
      </c>
      <c r="BF222" s="191">
        <f>IF(N222="snížená",J222,0)</f>
        <v>0</v>
      </c>
      <c r="BG222" s="191">
        <f>IF(N222="zákl. přenesená",J222,0)</f>
        <v>0</v>
      </c>
      <c r="BH222" s="191">
        <f>IF(N222="sníž. přenesená",J222,0)</f>
        <v>0</v>
      </c>
      <c r="BI222" s="191">
        <f>IF(N222="nulová",J222,0)</f>
        <v>0</v>
      </c>
      <c r="BJ222" s="18" t="s">
        <v>80</v>
      </c>
      <c r="BK222" s="191">
        <f>ROUND(I222*H222,2)</f>
        <v>0</v>
      </c>
      <c r="BL222" s="18" t="s">
        <v>198</v>
      </c>
      <c r="BM222" s="190" t="s">
        <v>1292</v>
      </c>
    </row>
    <row r="223" spans="1:47" s="2" customFormat="1" ht="19.5">
      <c r="A223" s="35"/>
      <c r="B223" s="36"/>
      <c r="C223" s="37"/>
      <c r="D223" s="192" t="s">
        <v>200</v>
      </c>
      <c r="E223" s="37"/>
      <c r="F223" s="193" t="s">
        <v>2910</v>
      </c>
      <c r="G223" s="37"/>
      <c r="H223" s="37"/>
      <c r="I223" s="194"/>
      <c r="J223" s="37"/>
      <c r="K223" s="37"/>
      <c r="L223" s="40"/>
      <c r="M223" s="195"/>
      <c r="N223" s="196"/>
      <c r="O223" s="65"/>
      <c r="P223" s="65"/>
      <c r="Q223" s="65"/>
      <c r="R223" s="65"/>
      <c r="S223" s="65"/>
      <c r="T223" s="66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200</v>
      </c>
      <c r="AU223" s="18" t="s">
        <v>80</v>
      </c>
    </row>
    <row r="224" spans="1:65" s="2" customFormat="1" ht="16.5" customHeight="1">
      <c r="A224" s="35"/>
      <c r="B224" s="36"/>
      <c r="C224" s="179" t="s">
        <v>800</v>
      </c>
      <c r="D224" s="179" t="s">
        <v>193</v>
      </c>
      <c r="E224" s="180" t="s">
        <v>2911</v>
      </c>
      <c r="F224" s="181" t="s">
        <v>2912</v>
      </c>
      <c r="G224" s="182" t="s">
        <v>2432</v>
      </c>
      <c r="H224" s="183">
        <v>10</v>
      </c>
      <c r="I224" s="184"/>
      <c r="J224" s="185">
        <f>ROUND(I224*H224,2)</f>
        <v>0</v>
      </c>
      <c r="K224" s="181" t="s">
        <v>21</v>
      </c>
      <c r="L224" s="40"/>
      <c r="M224" s="186" t="s">
        <v>21</v>
      </c>
      <c r="N224" s="187" t="s">
        <v>43</v>
      </c>
      <c r="O224" s="65"/>
      <c r="P224" s="188">
        <f>O224*H224</f>
        <v>0</v>
      </c>
      <c r="Q224" s="188">
        <v>0</v>
      </c>
      <c r="R224" s="188">
        <f>Q224*H224</f>
        <v>0</v>
      </c>
      <c r="S224" s="188">
        <v>0</v>
      </c>
      <c r="T224" s="189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0" t="s">
        <v>198</v>
      </c>
      <c r="AT224" s="190" t="s">
        <v>193</v>
      </c>
      <c r="AU224" s="190" t="s">
        <v>80</v>
      </c>
      <c r="AY224" s="18" t="s">
        <v>191</v>
      </c>
      <c r="BE224" s="191">
        <f>IF(N224="základní",J224,0)</f>
        <v>0</v>
      </c>
      <c r="BF224" s="191">
        <f>IF(N224="snížená",J224,0)</f>
        <v>0</v>
      </c>
      <c r="BG224" s="191">
        <f>IF(N224="zákl. přenesená",J224,0)</f>
        <v>0</v>
      </c>
      <c r="BH224" s="191">
        <f>IF(N224="sníž. přenesená",J224,0)</f>
        <v>0</v>
      </c>
      <c r="BI224" s="191">
        <f>IF(N224="nulová",J224,0)</f>
        <v>0</v>
      </c>
      <c r="BJ224" s="18" t="s">
        <v>80</v>
      </c>
      <c r="BK224" s="191">
        <f>ROUND(I224*H224,2)</f>
        <v>0</v>
      </c>
      <c r="BL224" s="18" t="s">
        <v>198</v>
      </c>
      <c r="BM224" s="190" t="s">
        <v>1301</v>
      </c>
    </row>
    <row r="225" spans="1:47" s="2" customFormat="1" ht="11.25">
      <c r="A225" s="35"/>
      <c r="B225" s="36"/>
      <c r="C225" s="37"/>
      <c r="D225" s="192" t="s">
        <v>200</v>
      </c>
      <c r="E225" s="37"/>
      <c r="F225" s="193" t="s">
        <v>2912</v>
      </c>
      <c r="G225" s="37"/>
      <c r="H225" s="37"/>
      <c r="I225" s="194"/>
      <c r="J225" s="37"/>
      <c r="K225" s="37"/>
      <c r="L225" s="40"/>
      <c r="M225" s="195"/>
      <c r="N225" s="196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200</v>
      </c>
      <c r="AU225" s="18" t="s">
        <v>80</v>
      </c>
    </row>
    <row r="226" spans="1:65" s="2" customFormat="1" ht="16.5" customHeight="1">
      <c r="A226" s="35"/>
      <c r="B226" s="36"/>
      <c r="C226" s="179" t="s">
        <v>813</v>
      </c>
      <c r="D226" s="179" t="s">
        <v>193</v>
      </c>
      <c r="E226" s="180" t="s">
        <v>2913</v>
      </c>
      <c r="F226" s="181" t="s">
        <v>2914</v>
      </c>
      <c r="G226" s="182" t="s">
        <v>2432</v>
      </c>
      <c r="H226" s="183">
        <v>10</v>
      </c>
      <c r="I226" s="184"/>
      <c r="J226" s="185">
        <f>ROUND(I226*H226,2)</f>
        <v>0</v>
      </c>
      <c r="K226" s="181" t="s">
        <v>21</v>
      </c>
      <c r="L226" s="40"/>
      <c r="M226" s="186" t="s">
        <v>21</v>
      </c>
      <c r="N226" s="187" t="s">
        <v>43</v>
      </c>
      <c r="O226" s="65"/>
      <c r="P226" s="188">
        <f>O226*H226</f>
        <v>0</v>
      </c>
      <c r="Q226" s="188">
        <v>0</v>
      </c>
      <c r="R226" s="188">
        <f>Q226*H226</f>
        <v>0</v>
      </c>
      <c r="S226" s="188">
        <v>0</v>
      </c>
      <c r="T226" s="189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0" t="s">
        <v>198</v>
      </c>
      <c r="AT226" s="190" t="s">
        <v>193</v>
      </c>
      <c r="AU226" s="190" t="s">
        <v>80</v>
      </c>
      <c r="AY226" s="18" t="s">
        <v>191</v>
      </c>
      <c r="BE226" s="191">
        <f>IF(N226="základní",J226,0)</f>
        <v>0</v>
      </c>
      <c r="BF226" s="191">
        <f>IF(N226="snížená",J226,0)</f>
        <v>0</v>
      </c>
      <c r="BG226" s="191">
        <f>IF(N226="zákl. přenesená",J226,0)</f>
        <v>0</v>
      </c>
      <c r="BH226" s="191">
        <f>IF(N226="sníž. přenesená",J226,0)</f>
        <v>0</v>
      </c>
      <c r="BI226" s="191">
        <f>IF(N226="nulová",J226,0)</f>
        <v>0</v>
      </c>
      <c r="BJ226" s="18" t="s">
        <v>80</v>
      </c>
      <c r="BK226" s="191">
        <f>ROUND(I226*H226,2)</f>
        <v>0</v>
      </c>
      <c r="BL226" s="18" t="s">
        <v>198</v>
      </c>
      <c r="BM226" s="190" t="s">
        <v>1309</v>
      </c>
    </row>
    <row r="227" spans="1:47" s="2" customFormat="1" ht="11.25">
      <c r="A227" s="35"/>
      <c r="B227" s="36"/>
      <c r="C227" s="37"/>
      <c r="D227" s="192" t="s">
        <v>200</v>
      </c>
      <c r="E227" s="37"/>
      <c r="F227" s="193" t="s">
        <v>2914</v>
      </c>
      <c r="G227" s="37"/>
      <c r="H227" s="37"/>
      <c r="I227" s="194"/>
      <c r="J227" s="37"/>
      <c r="K227" s="37"/>
      <c r="L227" s="40"/>
      <c r="M227" s="195"/>
      <c r="N227" s="196"/>
      <c r="O227" s="65"/>
      <c r="P227" s="65"/>
      <c r="Q227" s="65"/>
      <c r="R227" s="65"/>
      <c r="S227" s="65"/>
      <c r="T227" s="66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8" t="s">
        <v>200</v>
      </c>
      <c r="AU227" s="18" t="s">
        <v>80</v>
      </c>
    </row>
    <row r="228" spans="1:65" s="2" customFormat="1" ht="24.2" customHeight="1">
      <c r="A228" s="35"/>
      <c r="B228" s="36"/>
      <c r="C228" s="179" t="s">
        <v>819</v>
      </c>
      <c r="D228" s="179" t="s">
        <v>193</v>
      </c>
      <c r="E228" s="180" t="s">
        <v>2915</v>
      </c>
      <c r="F228" s="181" t="s">
        <v>2916</v>
      </c>
      <c r="G228" s="182" t="s">
        <v>2432</v>
      </c>
      <c r="H228" s="183">
        <v>25</v>
      </c>
      <c r="I228" s="184"/>
      <c r="J228" s="185">
        <f>ROUND(I228*H228,2)</f>
        <v>0</v>
      </c>
      <c r="K228" s="181" t="s">
        <v>21</v>
      </c>
      <c r="L228" s="40"/>
      <c r="M228" s="186" t="s">
        <v>21</v>
      </c>
      <c r="N228" s="187" t="s">
        <v>43</v>
      </c>
      <c r="O228" s="65"/>
      <c r="P228" s="188">
        <f>O228*H228</f>
        <v>0</v>
      </c>
      <c r="Q228" s="188">
        <v>0</v>
      </c>
      <c r="R228" s="188">
        <f>Q228*H228</f>
        <v>0</v>
      </c>
      <c r="S228" s="188">
        <v>0</v>
      </c>
      <c r="T228" s="189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0" t="s">
        <v>198</v>
      </c>
      <c r="AT228" s="190" t="s">
        <v>193</v>
      </c>
      <c r="AU228" s="190" t="s">
        <v>80</v>
      </c>
      <c r="AY228" s="18" t="s">
        <v>191</v>
      </c>
      <c r="BE228" s="191">
        <f>IF(N228="základní",J228,0)</f>
        <v>0</v>
      </c>
      <c r="BF228" s="191">
        <f>IF(N228="snížená",J228,0)</f>
        <v>0</v>
      </c>
      <c r="BG228" s="191">
        <f>IF(N228="zákl. přenesená",J228,0)</f>
        <v>0</v>
      </c>
      <c r="BH228" s="191">
        <f>IF(N228="sníž. přenesená",J228,0)</f>
        <v>0</v>
      </c>
      <c r="BI228" s="191">
        <f>IF(N228="nulová",J228,0)</f>
        <v>0</v>
      </c>
      <c r="BJ228" s="18" t="s">
        <v>80</v>
      </c>
      <c r="BK228" s="191">
        <f>ROUND(I228*H228,2)</f>
        <v>0</v>
      </c>
      <c r="BL228" s="18" t="s">
        <v>198</v>
      </c>
      <c r="BM228" s="190" t="s">
        <v>1318</v>
      </c>
    </row>
    <row r="229" spans="1:47" s="2" customFormat="1" ht="11.25">
      <c r="A229" s="35"/>
      <c r="B229" s="36"/>
      <c r="C229" s="37"/>
      <c r="D229" s="192" t="s">
        <v>200</v>
      </c>
      <c r="E229" s="37"/>
      <c r="F229" s="193" t="s">
        <v>2916</v>
      </c>
      <c r="G229" s="37"/>
      <c r="H229" s="37"/>
      <c r="I229" s="194"/>
      <c r="J229" s="37"/>
      <c r="K229" s="37"/>
      <c r="L229" s="40"/>
      <c r="M229" s="195"/>
      <c r="N229" s="196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200</v>
      </c>
      <c r="AU229" s="18" t="s">
        <v>80</v>
      </c>
    </row>
    <row r="230" spans="1:65" s="2" customFormat="1" ht="24.2" customHeight="1">
      <c r="A230" s="35"/>
      <c r="B230" s="36"/>
      <c r="C230" s="179" t="s">
        <v>832</v>
      </c>
      <c r="D230" s="179" t="s">
        <v>193</v>
      </c>
      <c r="E230" s="180" t="s">
        <v>2917</v>
      </c>
      <c r="F230" s="181" t="s">
        <v>2918</v>
      </c>
      <c r="G230" s="182" t="s">
        <v>2432</v>
      </c>
      <c r="H230" s="183">
        <v>8</v>
      </c>
      <c r="I230" s="184"/>
      <c r="J230" s="185">
        <f>ROUND(I230*H230,2)</f>
        <v>0</v>
      </c>
      <c r="K230" s="181" t="s">
        <v>21</v>
      </c>
      <c r="L230" s="40"/>
      <c r="M230" s="186" t="s">
        <v>21</v>
      </c>
      <c r="N230" s="187" t="s">
        <v>43</v>
      </c>
      <c r="O230" s="65"/>
      <c r="P230" s="188">
        <f>O230*H230</f>
        <v>0</v>
      </c>
      <c r="Q230" s="188">
        <v>0</v>
      </c>
      <c r="R230" s="188">
        <f>Q230*H230</f>
        <v>0</v>
      </c>
      <c r="S230" s="188">
        <v>0</v>
      </c>
      <c r="T230" s="189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0" t="s">
        <v>198</v>
      </c>
      <c r="AT230" s="190" t="s">
        <v>193</v>
      </c>
      <c r="AU230" s="190" t="s">
        <v>80</v>
      </c>
      <c r="AY230" s="18" t="s">
        <v>191</v>
      </c>
      <c r="BE230" s="191">
        <f>IF(N230="základní",J230,0)</f>
        <v>0</v>
      </c>
      <c r="BF230" s="191">
        <f>IF(N230="snížená",J230,0)</f>
        <v>0</v>
      </c>
      <c r="BG230" s="191">
        <f>IF(N230="zákl. přenesená",J230,0)</f>
        <v>0</v>
      </c>
      <c r="BH230" s="191">
        <f>IF(N230="sníž. přenesená",J230,0)</f>
        <v>0</v>
      </c>
      <c r="BI230" s="191">
        <f>IF(N230="nulová",J230,0)</f>
        <v>0</v>
      </c>
      <c r="BJ230" s="18" t="s">
        <v>80</v>
      </c>
      <c r="BK230" s="191">
        <f>ROUND(I230*H230,2)</f>
        <v>0</v>
      </c>
      <c r="BL230" s="18" t="s">
        <v>198</v>
      </c>
      <c r="BM230" s="190" t="s">
        <v>1329</v>
      </c>
    </row>
    <row r="231" spans="1:47" s="2" customFormat="1" ht="19.5">
      <c r="A231" s="35"/>
      <c r="B231" s="36"/>
      <c r="C231" s="37"/>
      <c r="D231" s="192" t="s">
        <v>200</v>
      </c>
      <c r="E231" s="37"/>
      <c r="F231" s="193" t="s">
        <v>2918</v>
      </c>
      <c r="G231" s="37"/>
      <c r="H231" s="37"/>
      <c r="I231" s="194"/>
      <c r="J231" s="37"/>
      <c r="K231" s="37"/>
      <c r="L231" s="40"/>
      <c r="M231" s="195"/>
      <c r="N231" s="196"/>
      <c r="O231" s="65"/>
      <c r="P231" s="65"/>
      <c r="Q231" s="65"/>
      <c r="R231" s="65"/>
      <c r="S231" s="65"/>
      <c r="T231" s="66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200</v>
      </c>
      <c r="AU231" s="18" t="s">
        <v>80</v>
      </c>
    </row>
    <row r="232" spans="1:65" s="2" customFormat="1" ht="16.5" customHeight="1">
      <c r="A232" s="35"/>
      <c r="B232" s="36"/>
      <c r="C232" s="179" t="s">
        <v>838</v>
      </c>
      <c r="D232" s="179" t="s">
        <v>193</v>
      </c>
      <c r="E232" s="180" t="s">
        <v>2919</v>
      </c>
      <c r="F232" s="181" t="s">
        <v>2920</v>
      </c>
      <c r="G232" s="182" t="s">
        <v>2432</v>
      </c>
      <c r="H232" s="183">
        <v>4</v>
      </c>
      <c r="I232" s="184"/>
      <c r="J232" s="185">
        <f>ROUND(I232*H232,2)</f>
        <v>0</v>
      </c>
      <c r="K232" s="181" t="s">
        <v>21</v>
      </c>
      <c r="L232" s="40"/>
      <c r="M232" s="186" t="s">
        <v>21</v>
      </c>
      <c r="N232" s="187" t="s">
        <v>43</v>
      </c>
      <c r="O232" s="65"/>
      <c r="P232" s="188">
        <f>O232*H232</f>
        <v>0</v>
      </c>
      <c r="Q232" s="188">
        <v>0</v>
      </c>
      <c r="R232" s="188">
        <f>Q232*H232</f>
        <v>0</v>
      </c>
      <c r="S232" s="188">
        <v>0</v>
      </c>
      <c r="T232" s="189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0" t="s">
        <v>198</v>
      </c>
      <c r="AT232" s="190" t="s">
        <v>193</v>
      </c>
      <c r="AU232" s="190" t="s">
        <v>80</v>
      </c>
      <c r="AY232" s="18" t="s">
        <v>191</v>
      </c>
      <c r="BE232" s="191">
        <f>IF(N232="základní",J232,0)</f>
        <v>0</v>
      </c>
      <c r="BF232" s="191">
        <f>IF(N232="snížená",J232,0)</f>
        <v>0</v>
      </c>
      <c r="BG232" s="191">
        <f>IF(N232="zákl. přenesená",J232,0)</f>
        <v>0</v>
      </c>
      <c r="BH232" s="191">
        <f>IF(N232="sníž. přenesená",J232,0)</f>
        <v>0</v>
      </c>
      <c r="BI232" s="191">
        <f>IF(N232="nulová",J232,0)</f>
        <v>0</v>
      </c>
      <c r="BJ232" s="18" t="s">
        <v>80</v>
      </c>
      <c r="BK232" s="191">
        <f>ROUND(I232*H232,2)</f>
        <v>0</v>
      </c>
      <c r="BL232" s="18" t="s">
        <v>198</v>
      </c>
      <c r="BM232" s="190" t="s">
        <v>1354</v>
      </c>
    </row>
    <row r="233" spans="1:47" s="2" customFormat="1" ht="11.25">
      <c r="A233" s="35"/>
      <c r="B233" s="36"/>
      <c r="C233" s="37"/>
      <c r="D233" s="192" t="s">
        <v>200</v>
      </c>
      <c r="E233" s="37"/>
      <c r="F233" s="193" t="s">
        <v>2920</v>
      </c>
      <c r="G233" s="37"/>
      <c r="H233" s="37"/>
      <c r="I233" s="194"/>
      <c r="J233" s="37"/>
      <c r="K233" s="37"/>
      <c r="L233" s="40"/>
      <c r="M233" s="232"/>
      <c r="N233" s="233"/>
      <c r="O233" s="234"/>
      <c r="P233" s="234"/>
      <c r="Q233" s="234"/>
      <c r="R233" s="234"/>
      <c r="S233" s="234"/>
      <c r="T233" s="2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200</v>
      </c>
      <c r="AU233" s="18" t="s">
        <v>80</v>
      </c>
    </row>
    <row r="234" spans="1:31" s="2" customFormat="1" ht="6.95" customHeight="1">
      <c r="A234" s="35"/>
      <c r="B234" s="48"/>
      <c r="C234" s="49"/>
      <c r="D234" s="49"/>
      <c r="E234" s="49"/>
      <c r="F234" s="49"/>
      <c r="G234" s="49"/>
      <c r="H234" s="49"/>
      <c r="I234" s="49"/>
      <c r="J234" s="49"/>
      <c r="K234" s="49"/>
      <c r="L234" s="40"/>
      <c r="M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</row>
  </sheetData>
  <sheetProtection algorithmName="SHA-512" hashValue="nXBoOzbz6NQA1J8DoObmpnIgHKShoYguQCUr1HdvRt49bAYYUibrdMYdcwHgdZwqEYpDO+8st3nr7QJrxWzQiQ==" saltValue="RiBBsaEf/1azlki/Aqeh7ls4gvET6xUuwXsb2NEJVNy7r0uGHzq+D04p2FGK7UfjuHqrsjTS9UB5ELAyaxh5rg==" spinCount="100000" sheet="1" objects="1" scenarios="1" formatColumns="0" formatRows="0" autoFilter="0"/>
  <autoFilter ref="C85:K233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8" t="s">
        <v>122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2:46" s="1" customFormat="1" ht="24.95" customHeight="1">
      <c r="B4" s="21"/>
      <c r="D4" s="111" t="s">
        <v>141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72" t="str">
        <f>'Rekapitulace stavby'!K6</f>
        <v>Rekonstrukce kuchyně v domově pro seniory v Klatovech</v>
      </c>
      <c r="F7" s="373"/>
      <c r="G7" s="373"/>
      <c r="H7" s="373"/>
      <c r="L7" s="21"/>
    </row>
    <row r="8" spans="2:12" s="1" customFormat="1" ht="12" customHeight="1">
      <c r="B8" s="21"/>
      <c r="D8" s="113" t="s">
        <v>142</v>
      </c>
      <c r="L8" s="21"/>
    </row>
    <row r="9" spans="1:31" s="2" customFormat="1" ht="16.5" customHeight="1">
      <c r="A9" s="35"/>
      <c r="B9" s="40"/>
      <c r="C9" s="35"/>
      <c r="D9" s="35"/>
      <c r="E9" s="372" t="s">
        <v>2730</v>
      </c>
      <c r="F9" s="375"/>
      <c r="G9" s="375"/>
      <c r="H9" s="37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3" t="s">
        <v>2021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74" t="s">
        <v>2921</v>
      </c>
      <c r="F11" s="375"/>
      <c r="G11" s="375"/>
      <c r="H11" s="375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3" t="s">
        <v>18</v>
      </c>
      <c r="E13" s="35"/>
      <c r="F13" s="104" t="s">
        <v>21</v>
      </c>
      <c r="G13" s="35"/>
      <c r="H13" s="35"/>
      <c r="I13" s="113" t="s">
        <v>20</v>
      </c>
      <c r="J13" s="104" t="s">
        <v>21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22</v>
      </c>
      <c r="E14" s="35"/>
      <c r="F14" s="104" t="s">
        <v>23</v>
      </c>
      <c r="G14" s="35"/>
      <c r="H14" s="35"/>
      <c r="I14" s="113" t="s">
        <v>24</v>
      </c>
      <c r="J14" s="115" t="str">
        <f>'Rekapitulace stavby'!AN8</f>
        <v>26. 4. 2023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3" t="s">
        <v>26</v>
      </c>
      <c r="E16" s="35"/>
      <c r="F16" s="35"/>
      <c r="G16" s="35"/>
      <c r="H16" s="35"/>
      <c r="I16" s="113" t="s">
        <v>27</v>
      </c>
      <c r="J16" s="104" t="str">
        <f>IF('Rekapitulace stavby'!AN10="","",'Rekapitulace stavby'!AN10)</f>
        <v/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tr">
        <f>IF('Rekapitulace stavby'!E11="","",'Rekapitulace stavby'!E11)</f>
        <v xml:space="preserve"> </v>
      </c>
      <c r="F17" s="35"/>
      <c r="G17" s="35"/>
      <c r="H17" s="35"/>
      <c r="I17" s="113" t="s">
        <v>29</v>
      </c>
      <c r="J17" s="104" t="str">
        <f>IF('Rekapitulace stavby'!AN11="","",'Rekapitulace stavby'!AN11)</f>
        <v/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3" t="s">
        <v>30</v>
      </c>
      <c r="E19" s="35"/>
      <c r="F19" s="35"/>
      <c r="G19" s="35"/>
      <c r="H19" s="35"/>
      <c r="I19" s="113" t="s">
        <v>27</v>
      </c>
      <c r="J19" s="31" t="str">
        <f>'Rekapitulace stavby'!AN13</f>
        <v>Vyplň údaj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76" t="str">
        <f>'Rekapitulace stavby'!E14</f>
        <v>Vyplň údaj</v>
      </c>
      <c r="F20" s="377"/>
      <c r="G20" s="377"/>
      <c r="H20" s="377"/>
      <c r="I20" s="113" t="s">
        <v>29</v>
      </c>
      <c r="J20" s="31" t="str">
        <f>'Rekapitulace stavby'!AN14</f>
        <v>Vyplň údaj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3" t="s">
        <v>32</v>
      </c>
      <c r="E22" s="35"/>
      <c r="F22" s="35"/>
      <c r="G22" s="35"/>
      <c r="H22" s="35"/>
      <c r="I22" s="113" t="s">
        <v>27</v>
      </c>
      <c r="J22" s="104" t="s">
        <v>21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33</v>
      </c>
      <c r="F23" s="35"/>
      <c r="G23" s="35"/>
      <c r="H23" s="35"/>
      <c r="I23" s="113" t="s">
        <v>29</v>
      </c>
      <c r="J23" s="104" t="s">
        <v>21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3" t="s">
        <v>35</v>
      </c>
      <c r="E25" s="35"/>
      <c r="F25" s="35"/>
      <c r="G25" s="35"/>
      <c r="H25" s="35"/>
      <c r="I25" s="113" t="s">
        <v>27</v>
      </c>
      <c r="J25" s="104" t="str">
        <f>IF('Rekapitulace stavby'!AN19="","",'Rekapitulace stavby'!AN19)</f>
        <v/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tr">
        <f>IF('Rekapitulace stavby'!E20="","",'Rekapitulace stavby'!E20)</f>
        <v xml:space="preserve"> </v>
      </c>
      <c r="F26" s="35"/>
      <c r="G26" s="35"/>
      <c r="H26" s="35"/>
      <c r="I26" s="113" t="s">
        <v>29</v>
      </c>
      <c r="J26" s="104" t="str">
        <f>IF('Rekapitulace stavby'!AN20="","",'Rekapitulace stavby'!AN20)</f>
        <v/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3" t="s">
        <v>36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16"/>
      <c r="B29" s="117"/>
      <c r="C29" s="116"/>
      <c r="D29" s="116"/>
      <c r="E29" s="378" t="s">
        <v>21</v>
      </c>
      <c r="F29" s="378"/>
      <c r="G29" s="378"/>
      <c r="H29" s="378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0" t="s">
        <v>38</v>
      </c>
      <c r="E32" s="35"/>
      <c r="F32" s="35"/>
      <c r="G32" s="35"/>
      <c r="H32" s="35"/>
      <c r="I32" s="35"/>
      <c r="J32" s="121">
        <f>ROUND(J91,2)</f>
        <v>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2" t="s">
        <v>40</v>
      </c>
      <c r="G34" s="35"/>
      <c r="H34" s="35"/>
      <c r="I34" s="122" t="s">
        <v>39</v>
      </c>
      <c r="J34" s="122" t="s">
        <v>41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3" t="s">
        <v>42</v>
      </c>
      <c r="E35" s="113" t="s">
        <v>43</v>
      </c>
      <c r="F35" s="124">
        <f>ROUND((SUM(BE91:BE175)),2)</f>
        <v>0</v>
      </c>
      <c r="G35" s="35"/>
      <c r="H35" s="35"/>
      <c r="I35" s="125">
        <v>0.21</v>
      </c>
      <c r="J35" s="124">
        <f>ROUND(((SUM(BE91:BE175))*I35),2)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44</v>
      </c>
      <c r="F36" s="124">
        <f>ROUND((SUM(BF91:BF175)),2)</f>
        <v>0</v>
      </c>
      <c r="G36" s="35"/>
      <c r="H36" s="35"/>
      <c r="I36" s="125">
        <v>0.15</v>
      </c>
      <c r="J36" s="124">
        <f>ROUND(((SUM(BF91:BF175))*I36),2)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ROUND((SUM(BG91:BG175)),2)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46</v>
      </c>
      <c r="F38" s="124">
        <f>ROUND((SUM(BH91:BH175)),2)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47</v>
      </c>
      <c r="F39" s="124">
        <f>ROUND((SUM(BI91:BI175)),2)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6"/>
      <c r="D41" s="127" t="s">
        <v>48</v>
      </c>
      <c r="E41" s="128"/>
      <c r="F41" s="128"/>
      <c r="G41" s="129" t="s">
        <v>49</v>
      </c>
      <c r="H41" s="130" t="s">
        <v>50</v>
      </c>
      <c r="I41" s="128"/>
      <c r="J41" s="131">
        <f>SUM(J32:J39)</f>
        <v>0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144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79" t="str">
        <f>E7</f>
        <v>Rekonstrukce kuchyně v domově pro seniory v Klatovech</v>
      </c>
      <c r="F50" s="380"/>
      <c r="G50" s="380"/>
      <c r="H50" s="380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30" t="s">
        <v>142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5"/>
      <c r="B52" s="36"/>
      <c r="C52" s="37"/>
      <c r="D52" s="37"/>
      <c r="E52" s="379" t="s">
        <v>2730</v>
      </c>
      <c r="F52" s="381"/>
      <c r="G52" s="381"/>
      <c r="H52" s="381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30" t="s">
        <v>2021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333" t="str">
        <f>E11</f>
        <v>742.0 - ESLB-MONITORING-HACCP</v>
      </c>
      <c r="F54" s="381"/>
      <c r="G54" s="381"/>
      <c r="H54" s="381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30" t="s">
        <v>22</v>
      </c>
      <c r="D56" s="37"/>
      <c r="E56" s="37"/>
      <c r="F56" s="28" t="str">
        <f>F14</f>
        <v>Podhůrecká 815/3</v>
      </c>
      <c r="G56" s="37"/>
      <c r="H56" s="37"/>
      <c r="I56" s="30" t="s">
        <v>24</v>
      </c>
      <c r="J56" s="60" t="str">
        <f>IF(J14="","",J14)</f>
        <v>26. 4. 2023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5.2" customHeight="1">
      <c r="A58" s="35"/>
      <c r="B58" s="36"/>
      <c r="C58" s="30" t="s">
        <v>26</v>
      </c>
      <c r="D58" s="37"/>
      <c r="E58" s="37"/>
      <c r="F58" s="28" t="str">
        <f>E17</f>
        <v xml:space="preserve"> </v>
      </c>
      <c r="G58" s="37"/>
      <c r="H58" s="37"/>
      <c r="I58" s="30" t="s">
        <v>32</v>
      </c>
      <c r="J58" s="33" t="str">
        <f>E23</f>
        <v>M-PROject CZ s.r.o.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2" customHeight="1">
      <c r="A59" s="35"/>
      <c r="B59" s="36"/>
      <c r="C59" s="30" t="s">
        <v>30</v>
      </c>
      <c r="D59" s="37"/>
      <c r="E59" s="37"/>
      <c r="F59" s="28" t="str">
        <f>IF(E20="","",E20)</f>
        <v>Vyplň údaj</v>
      </c>
      <c r="G59" s="37"/>
      <c r="H59" s="37"/>
      <c r="I59" s="30" t="s">
        <v>35</v>
      </c>
      <c r="J59" s="33" t="str">
        <f>E26</f>
        <v xml:space="preserve"> 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37" t="s">
        <v>145</v>
      </c>
      <c r="D61" s="138"/>
      <c r="E61" s="138"/>
      <c r="F61" s="138"/>
      <c r="G61" s="138"/>
      <c r="H61" s="138"/>
      <c r="I61" s="138"/>
      <c r="J61" s="139" t="s">
        <v>146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40" t="s">
        <v>70</v>
      </c>
      <c r="D63" s="37"/>
      <c r="E63" s="37"/>
      <c r="F63" s="37"/>
      <c r="G63" s="37"/>
      <c r="H63" s="37"/>
      <c r="I63" s="37"/>
      <c r="J63" s="78">
        <f>J91</f>
        <v>0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147</v>
      </c>
    </row>
    <row r="64" spans="2:12" s="9" customFormat="1" ht="24.95" customHeight="1">
      <c r="B64" s="141"/>
      <c r="C64" s="142"/>
      <c r="D64" s="143" t="s">
        <v>2922</v>
      </c>
      <c r="E64" s="144"/>
      <c r="F64" s="144"/>
      <c r="G64" s="144"/>
      <c r="H64" s="144"/>
      <c r="I64" s="144"/>
      <c r="J64" s="145">
        <f>J92</f>
        <v>0</v>
      </c>
      <c r="K64" s="142"/>
      <c r="L64" s="146"/>
    </row>
    <row r="65" spans="2:12" s="9" customFormat="1" ht="24.95" customHeight="1">
      <c r="B65" s="141"/>
      <c r="C65" s="142"/>
      <c r="D65" s="143" t="s">
        <v>2923</v>
      </c>
      <c r="E65" s="144"/>
      <c r="F65" s="144"/>
      <c r="G65" s="144"/>
      <c r="H65" s="144"/>
      <c r="I65" s="144"/>
      <c r="J65" s="145">
        <f>J107</f>
        <v>0</v>
      </c>
      <c r="K65" s="142"/>
      <c r="L65" s="146"/>
    </row>
    <row r="66" spans="2:12" s="9" customFormat="1" ht="24.95" customHeight="1">
      <c r="B66" s="141"/>
      <c r="C66" s="142"/>
      <c r="D66" s="143" t="s">
        <v>2924</v>
      </c>
      <c r="E66" s="144"/>
      <c r="F66" s="144"/>
      <c r="G66" s="144"/>
      <c r="H66" s="144"/>
      <c r="I66" s="144"/>
      <c r="J66" s="145">
        <f>J128</f>
        <v>0</v>
      </c>
      <c r="K66" s="142"/>
      <c r="L66" s="146"/>
    </row>
    <row r="67" spans="2:12" s="9" customFormat="1" ht="24.95" customHeight="1">
      <c r="B67" s="141"/>
      <c r="C67" s="142"/>
      <c r="D67" s="143" t="s">
        <v>2925</v>
      </c>
      <c r="E67" s="144"/>
      <c r="F67" s="144"/>
      <c r="G67" s="144"/>
      <c r="H67" s="144"/>
      <c r="I67" s="144"/>
      <c r="J67" s="145">
        <f>J151</f>
        <v>0</v>
      </c>
      <c r="K67" s="142"/>
      <c r="L67" s="146"/>
    </row>
    <row r="68" spans="2:12" s="9" customFormat="1" ht="24.95" customHeight="1">
      <c r="B68" s="141"/>
      <c r="C68" s="142"/>
      <c r="D68" s="143" t="s">
        <v>2926</v>
      </c>
      <c r="E68" s="144"/>
      <c r="F68" s="144"/>
      <c r="G68" s="144"/>
      <c r="H68" s="144"/>
      <c r="I68" s="144"/>
      <c r="J68" s="145">
        <f>J164</f>
        <v>0</v>
      </c>
      <c r="K68" s="142"/>
      <c r="L68" s="146"/>
    </row>
    <row r="69" spans="2:12" s="9" customFormat="1" ht="24.95" customHeight="1">
      <c r="B69" s="141"/>
      <c r="C69" s="142"/>
      <c r="D69" s="143" t="s">
        <v>2927</v>
      </c>
      <c r="E69" s="144"/>
      <c r="F69" s="144"/>
      <c r="G69" s="144"/>
      <c r="H69" s="144"/>
      <c r="I69" s="144"/>
      <c r="J69" s="145">
        <f>J169</f>
        <v>0</v>
      </c>
      <c r="K69" s="142"/>
      <c r="L69" s="146"/>
    </row>
    <row r="70" spans="1:31" s="2" customFormat="1" ht="21.7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14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11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5" spans="1:31" s="2" customFormat="1" ht="6.95" customHeight="1">
      <c r="A75" s="35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11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24.95" customHeight="1">
      <c r="A76" s="35"/>
      <c r="B76" s="36"/>
      <c r="C76" s="24" t="s">
        <v>176</v>
      </c>
      <c r="D76" s="37"/>
      <c r="E76" s="37"/>
      <c r="F76" s="37"/>
      <c r="G76" s="37"/>
      <c r="H76" s="37"/>
      <c r="I76" s="37"/>
      <c r="J76" s="37"/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16</v>
      </c>
      <c r="D78" s="37"/>
      <c r="E78" s="37"/>
      <c r="F78" s="37"/>
      <c r="G78" s="37"/>
      <c r="H78" s="37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79" t="str">
        <f>E7</f>
        <v>Rekonstrukce kuchyně v domově pro seniory v Klatovech</v>
      </c>
      <c r="F79" s="380"/>
      <c r="G79" s="380"/>
      <c r="H79" s="380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2:12" s="1" customFormat="1" ht="12" customHeight="1">
      <c r="B80" s="22"/>
      <c r="C80" s="30" t="s">
        <v>142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5"/>
      <c r="B81" s="36"/>
      <c r="C81" s="37"/>
      <c r="D81" s="37"/>
      <c r="E81" s="379" t="s">
        <v>2730</v>
      </c>
      <c r="F81" s="381"/>
      <c r="G81" s="381"/>
      <c r="H81" s="381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2021</v>
      </c>
      <c r="D82" s="37"/>
      <c r="E82" s="37"/>
      <c r="F82" s="37"/>
      <c r="G82" s="37"/>
      <c r="H82" s="37"/>
      <c r="I82" s="37"/>
      <c r="J82" s="37"/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6.5" customHeight="1">
      <c r="A83" s="35"/>
      <c r="B83" s="36"/>
      <c r="C83" s="37"/>
      <c r="D83" s="37"/>
      <c r="E83" s="333" t="str">
        <f>E11</f>
        <v>742.0 - ESLB-MONITORING-HACCP</v>
      </c>
      <c r="F83" s="381"/>
      <c r="G83" s="381"/>
      <c r="H83" s="381"/>
      <c r="I83" s="37"/>
      <c r="J83" s="37"/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30" t="s">
        <v>22</v>
      </c>
      <c r="D85" s="37"/>
      <c r="E85" s="37"/>
      <c r="F85" s="28" t="str">
        <f>F14</f>
        <v>Podhůrecká 815/3</v>
      </c>
      <c r="G85" s="37"/>
      <c r="H85" s="37"/>
      <c r="I85" s="30" t="s">
        <v>24</v>
      </c>
      <c r="J85" s="60" t="str">
        <f>IF(J14="","",J14)</f>
        <v>26. 4. 2023</v>
      </c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14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5.2" customHeight="1">
      <c r="A87" s="35"/>
      <c r="B87" s="36"/>
      <c r="C87" s="30" t="s">
        <v>26</v>
      </c>
      <c r="D87" s="37"/>
      <c r="E87" s="37"/>
      <c r="F87" s="28" t="str">
        <f>E17</f>
        <v xml:space="preserve"> </v>
      </c>
      <c r="G87" s="37"/>
      <c r="H87" s="37"/>
      <c r="I87" s="30" t="s">
        <v>32</v>
      </c>
      <c r="J87" s="33" t="str">
        <f>E23</f>
        <v>M-PROject CZ s.r.o.</v>
      </c>
      <c r="K87" s="37"/>
      <c r="L87" s="114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5.2" customHeight="1">
      <c r="A88" s="35"/>
      <c r="B88" s="36"/>
      <c r="C88" s="30" t="s">
        <v>30</v>
      </c>
      <c r="D88" s="37"/>
      <c r="E88" s="37"/>
      <c r="F88" s="28" t="str">
        <f>IF(E20="","",E20)</f>
        <v>Vyplň údaj</v>
      </c>
      <c r="G88" s="37"/>
      <c r="H88" s="37"/>
      <c r="I88" s="30" t="s">
        <v>35</v>
      </c>
      <c r="J88" s="33" t="str">
        <f>E26</f>
        <v xml:space="preserve"> </v>
      </c>
      <c r="K88" s="37"/>
      <c r="L88" s="114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0.3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114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11" customFormat="1" ht="29.25" customHeight="1">
      <c r="A90" s="152"/>
      <c r="B90" s="153"/>
      <c r="C90" s="154" t="s">
        <v>177</v>
      </c>
      <c r="D90" s="155" t="s">
        <v>57</v>
      </c>
      <c r="E90" s="155" t="s">
        <v>53</v>
      </c>
      <c r="F90" s="155" t="s">
        <v>54</v>
      </c>
      <c r="G90" s="155" t="s">
        <v>178</v>
      </c>
      <c r="H90" s="155" t="s">
        <v>179</v>
      </c>
      <c r="I90" s="155" t="s">
        <v>180</v>
      </c>
      <c r="J90" s="155" t="s">
        <v>146</v>
      </c>
      <c r="K90" s="156" t="s">
        <v>181</v>
      </c>
      <c r="L90" s="157"/>
      <c r="M90" s="69" t="s">
        <v>21</v>
      </c>
      <c r="N90" s="70" t="s">
        <v>42</v>
      </c>
      <c r="O90" s="70" t="s">
        <v>182</v>
      </c>
      <c r="P90" s="70" t="s">
        <v>183</v>
      </c>
      <c r="Q90" s="70" t="s">
        <v>184</v>
      </c>
      <c r="R90" s="70" t="s">
        <v>185</v>
      </c>
      <c r="S90" s="70" t="s">
        <v>186</v>
      </c>
      <c r="T90" s="71" t="s">
        <v>187</v>
      </c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</row>
    <row r="91" spans="1:63" s="2" customFormat="1" ht="22.9" customHeight="1">
      <c r="A91" s="35"/>
      <c r="B91" s="36"/>
      <c r="C91" s="76" t="s">
        <v>188</v>
      </c>
      <c r="D91" s="37"/>
      <c r="E91" s="37"/>
      <c r="F91" s="37"/>
      <c r="G91" s="37"/>
      <c r="H91" s="37"/>
      <c r="I91" s="37"/>
      <c r="J91" s="158">
        <f>BK91</f>
        <v>0</v>
      </c>
      <c r="K91" s="37"/>
      <c r="L91" s="40"/>
      <c r="M91" s="72"/>
      <c r="N91" s="159"/>
      <c r="O91" s="73"/>
      <c r="P91" s="160">
        <f>P92+P107+P128+P151+P164+P169</f>
        <v>0</v>
      </c>
      <c r="Q91" s="73"/>
      <c r="R91" s="160">
        <f>R92+R107+R128+R151+R164+R169</f>
        <v>0</v>
      </c>
      <c r="S91" s="73"/>
      <c r="T91" s="161">
        <f>T92+T107+T128+T151+T164+T169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71</v>
      </c>
      <c r="AU91" s="18" t="s">
        <v>147</v>
      </c>
      <c r="BK91" s="162">
        <f>BK92+BK107+BK128+BK151+BK164+BK169</f>
        <v>0</v>
      </c>
    </row>
    <row r="92" spans="2:63" s="12" customFormat="1" ht="25.9" customHeight="1">
      <c r="B92" s="163"/>
      <c r="C92" s="164"/>
      <c r="D92" s="165" t="s">
        <v>71</v>
      </c>
      <c r="E92" s="166" t="s">
        <v>123</v>
      </c>
      <c r="F92" s="166" t="s">
        <v>2928</v>
      </c>
      <c r="G92" s="164"/>
      <c r="H92" s="164"/>
      <c r="I92" s="167"/>
      <c r="J92" s="168">
        <f>BK92</f>
        <v>0</v>
      </c>
      <c r="K92" s="164"/>
      <c r="L92" s="169"/>
      <c r="M92" s="170"/>
      <c r="N92" s="171"/>
      <c r="O92" s="171"/>
      <c r="P92" s="172">
        <f>SUM(P93:P106)</f>
        <v>0</v>
      </c>
      <c r="Q92" s="171"/>
      <c r="R92" s="172">
        <f>SUM(R93:R106)</f>
        <v>0</v>
      </c>
      <c r="S92" s="171"/>
      <c r="T92" s="173">
        <f>SUM(T93:T106)</f>
        <v>0</v>
      </c>
      <c r="AR92" s="174" t="s">
        <v>80</v>
      </c>
      <c r="AT92" s="175" t="s">
        <v>71</v>
      </c>
      <c r="AU92" s="175" t="s">
        <v>72</v>
      </c>
      <c r="AY92" s="174" t="s">
        <v>191</v>
      </c>
      <c r="BK92" s="176">
        <f>SUM(BK93:BK106)</f>
        <v>0</v>
      </c>
    </row>
    <row r="93" spans="1:65" s="2" customFormat="1" ht="16.5" customHeight="1">
      <c r="A93" s="35"/>
      <c r="B93" s="36"/>
      <c r="C93" s="179" t="s">
        <v>80</v>
      </c>
      <c r="D93" s="179" t="s">
        <v>193</v>
      </c>
      <c r="E93" s="180" t="s">
        <v>2929</v>
      </c>
      <c r="F93" s="181" t="s">
        <v>2930</v>
      </c>
      <c r="G93" s="182" t="s">
        <v>2131</v>
      </c>
      <c r="H93" s="183">
        <v>1</v>
      </c>
      <c r="I93" s="184"/>
      <c r="J93" s="185">
        <f>ROUND(I93*H93,2)</f>
        <v>0</v>
      </c>
      <c r="K93" s="181" t="s">
        <v>21</v>
      </c>
      <c r="L93" s="40"/>
      <c r="M93" s="186" t="s">
        <v>21</v>
      </c>
      <c r="N93" s="187" t="s">
        <v>43</v>
      </c>
      <c r="O93" s="65"/>
      <c r="P93" s="188">
        <f>O93*H93</f>
        <v>0</v>
      </c>
      <c r="Q93" s="188">
        <v>0</v>
      </c>
      <c r="R93" s="188">
        <f>Q93*H93</f>
        <v>0</v>
      </c>
      <c r="S93" s="188">
        <v>0</v>
      </c>
      <c r="T93" s="189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90" t="s">
        <v>198</v>
      </c>
      <c r="AT93" s="190" t="s">
        <v>193</v>
      </c>
      <c r="AU93" s="190" t="s">
        <v>80</v>
      </c>
      <c r="AY93" s="18" t="s">
        <v>191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8" t="s">
        <v>80</v>
      </c>
      <c r="BK93" s="191">
        <f>ROUND(I93*H93,2)</f>
        <v>0</v>
      </c>
      <c r="BL93" s="18" t="s">
        <v>198</v>
      </c>
      <c r="BM93" s="190" t="s">
        <v>82</v>
      </c>
    </row>
    <row r="94" spans="1:47" s="2" customFormat="1" ht="11.25">
      <c r="A94" s="35"/>
      <c r="B94" s="36"/>
      <c r="C94" s="37"/>
      <c r="D94" s="192" t="s">
        <v>200</v>
      </c>
      <c r="E94" s="37"/>
      <c r="F94" s="193" t="s">
        <v>2930</v>
      </c>
      <c r="G94" s="37"/>
      <c r="H94" s="37"/>
      <c r="I94" s="194"/>
      <c r="J94" s="37"/>
      <c r="K94" s="37"/>
      <c r="L94" s="40"/>
      <c r="M94" s="195"/>
      <c r="N94" s="196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200</v>
      </c>
      <c r="AU94" s="18" t="s">
        <v>80</v>
      </c>
    </row>
    <row r="95" spans="1:65" s="2" customFormat="1" ht="16.5" customHeight="1">
      <c r="A95" s="35"/>
      <c r="B95" s="36"/>
      <c r="C95" s="179" t="s">
        <v>82</v>
      </c>
      <c r="D95" s="179" t="s">
        <v>193</v>
      </c>
      <c r="E95" s="180" t="s">
        <v>2931</v>
      </c>
      <c r="F95" s="181" t="s">
        <v>2932</v>
      </c>
      <c r="G95" s="182" t="s">
        <v>265</v>
      </c>
      <c r="H95" s="183">
        <v>1</v>
      </c>
      <c r="I95" s="184"/>
      <c r="J95" s="185">
        <f>ROUND(I95*H95,2)</f>
        <v>0</v>
      </c>
      <c r="K95" s="181" t="s">
        <v>21</v>
      </c>
      <c r="L95" s="40"/>
      <c r="M95" s="186" t="s">
        <v>21</v>
      </c>
      <c r="N95" s="187" t="s">
        <v>43</v>
      </c>
      <c r="O95" s="65"/>
      <c r="P95" s="188">
        <f>O95*H95</f>
        <v>0</v>
      </c>
      <c r="Q95" s="188">
        <v>0</v>
      </c>
      <c r="R95" s="188">
        <f>Q95*H95</f>
        <v>0</v>
      </c>
      <c r="S95" s="188">
        <v>0</v>
      </c>
      <c r="T95" s="189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90" t="s">
        <v>198</v>
      </c>
      <c r="AT95" s="190" t="s">
        <v>193</v>
      </c>
      <c r="AU95" s="190" t="s">
        <v>80</v>
      </c>
      <c r="AY95" s="18" t="s">
        <v>191</v>
      </c>
      <c r="BE95" s="191">
        <f>IF(N95="základní",J95,0)</f>
        <v>0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18" t="s">
        <v>80</v>
      </c>
      <c r="BK95" s="191">
        <f>ROUND(I95*H95,2)</f>
        <v>0</v>
      </c>
      <c r="BL95" s="18" t="s">
        <v>198</v>
      </c>
      <c r="BM95" s="190" t="s">
        <v>198</v>
      </c>
    </row>
    <row r="96" spans="1:47" s="2" customFormat="1" ht="11.25">
      <c r="A96" s="35"/>
      <c r="B96" s="36"/>
      <c r="C96" s="37"/>
      <c r="D96" s="192" t="s">
        <v>200</v>
      </c>
      <c r="E96" s="37"/>
      <c r="F96" s="193" t="s">
        <v>2932</v>
      </c>
      <c r="G96" s="37"/>
      <c r="H96" s="37"/>
      <c r="I96" s="194"/>
      <c r="J96" s="37"/>
      <c r="K96" s="37"/>
      <c r="L96" s="40"/>
      <c r="M96" s="195"/>
      <c r="N96" s="196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200</v>
      </c>
      <c r="AU96" s="18" t="s">
        <v>80</v>
      </c>
    </row>
    <row r="97" spans="1:65" s="2" customFormat="1" ht="16.5" customHeight="1">
      <c r="A97" s="35"/>
      <c r="B97" s="36"/>
      <c r="C97" s="179" t="s">
        <v>212</v>
      </c>
      <c r="D97" s="179" t="s">
        <v>193</v>
      </c>
      <c r="E97" s="180" t="s">
        <v>2933</v>
      </c>
      <c r="F97" s="181" t="s">
        <v>2934</v>
      </c>
      <c r="G97" s="182" t="s">
        <v>265</v>
      </c>
      <c r="H97" s="183">
        <v>1</v>
      </c>
      <c r="I97" s="184"/>
      <c r="J97" s="185">
        <f>ROUND(I97*H97,2)</f>
        <v>0</v>
      </c>
      <c r="K97" s="181" t="s">
        <v>21</v>
      </c>
      <c r="L97" s="40"/>
      <c r="M97" s="186" t="s">
        <v>21</v>
      </c>
      <c r="N97" s="187" t="s">
        <v>43</v>
      </c>
      <c r="O97" s="65"/>
      <c r="P97" s="188">
        <f>O97*H97</f>
        <v>0</v>
      </c>
      <c r="Q97" s="188">
        <v>0</v>
      </c>
      <c r="R97" s="188">
        <f>Q97*H97</f>
        <v>0</v>
      </c>
      <c r="S97" s="188">
        <v>0</v>
      </c>
      <c r="T97" s="189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90" t="s">
        <v>198</v>
      </c>
      <c r="AT97" s="190" t="s">
        <v>193</v>
      </c>
      <c r="AU97" s="190" t="s">
        <v>80</v>
      </c>
      <c r="AY97" s="18" t="s">
        <v>191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18" t="s">
        <v>80</v>
      </c>
      <c r="BK97" s="191">
        <f>ROUND(I97*H97,2)</f>
        <v>0</v>
      </c>
      <c r="BL97" s="18" t="s">
        <v>198</v>
      </c>
      <c r="BM97" s="190" t="s">
        <v>236</v>
      </c>
    </row>
    <row r="98" spans="1:47" s="2" customFormat="1" ht="11.25">
      <c r="A98" s="35"/>
      <c r="B98" s="36"/>
      <c r="C98" s="37"/>
      <c r="D98" s="192" t="s">
        <v>200</v>
      </c>
      <c r="E98" s="37"/>
      <c r="F98" s="193" t="s">
        <v>2934</v>
      </c>
      <c r="G98" s="37"/>
      <c r="H98" s="37"/>
      <c r="I98" s="194"/>
      <c r="J98" s="37"/>
      <c r="K98" s="37"/>
      <c r="L98" s="40"/>
      <c r="M98" s="195"/>
      <c r="N98" s="196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200</v>
      </c>
      <c r="AU98" s="18" t="s">
        <v>80</v>
      </c>
    </row>
    <row r="99" spans="1:65" s="2" customFormat="1" ht="16.5" customHeight="1">
      <c r="A99" s="35"/>
      <c r="B99" s="36"/>
      <c r="C99" s="179" t="s">
        <v>198</v>
      </c>
      <c r="D99" s="179" t="s">
        <v>193</v>
      </c>
      <c r="E99" s="180" t="s">
        <v>2935</v>
      </c>
      <c r="F99" s="181" t="s">
        <v>2936</v>
      </c>
      <c r="G99" s="182" t="s">
        <v>265</v>
      </c>
      <c r="H99" s="183">
        <v>3</v>
      </c>
      <c r="I99" s="184"/>
      <c r="J99" s="185">
        <f>ROUND(I99*H99,2)</f>
        <v>0</v>
      </c>
      <c r="K99" s="181" t="s">
        <v>21</v>
      </c>
      <c r="L99" s="40"/>
      <c r="M99" s="186" t="s">
        <v>21</v>
      </c>
      <c r="N99" s="187" t="s">
        <v>43</v>
      </c>
      <c r="O99" s="65"/>
      <c r="P99" s="188">
        <f>O99*H99</f>
        <v>0</v>
      </c>
      <c r="Q99" s="188">
        <v>0</v>
      </c>
      <c r="R99" s="188">
        <f>Q99*H99</f>
        <v>0</v>
      </c>
      <c r="S99" s="188">
        <v>0</v>
      </c>
      <c r="T99" s="189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90" t="s">
        <v>198</v>
      </c>
      <c r="AT99" s="190" t="s">
        <v>193</v>
      </c>
      <c r="AU99" s="190" t="s">
        <v>80</v>
      </c>
      <c r="AY99" s="18" t="s">
        <v>191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18" t="s">
        <v>80</v>
      </c>
      <c r="BK99" s="191">
        <f>ROUND(I99*H99,2)</f>
        <v>0</v>
      </c>
      <c r="BL99" s="18" t="s">
        <v>198</v>
      </c>
      <c r="BM99" s="190" t="s">
        <v>255</v>
      </c>
    </row>
    <row r="100" spans="1:47" s="2" customFormat="1" ht="11.25">
      <c r="A100" s="35"/>
      <c r="B100" s="36"/>
      <c r="C100" s="37"/>
      <c r="D100" s="192" t="s">
        <v>200</v>
      </c>
      <c r="E100" s="37"/>
      <c r="F100" s="193" t="s">
        <v>2936</v>
      </c>
      <c r="G100" s="37"/>
      <c r="H100" s="37"/>
      <c r="I100" s="194"/>
      <c r="J100" s="37"/>
      <c r="K100" s="37"/>
      <c r="L100" s="40"/>
      <c r="M100" s="195"/>
      <c r="N100" s="196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200</v>
      </c>
      <c r="AU100" s="18" t="s">
        <v>80</v>
      </c>
    </row>
    <row r="101" spans="1:65" s="2" customFormat="1" ht="16.5" customHeight="1">
      <c r="A101" s="35"/>
      <c r="B101" s="36"/>
      <c r="C101" s="179" t="s">
        <v>227</v>
      </c>
      <c r="D101" s="179" t="s">
        <v>193</v>
      </c>
      <c r="E101" s="180" t="s">
        <v>2937</v>
      </c>
      <c r="F101" s="181" t="s">
        <v>2938</v>
      </c>
      <c r="G101" s="182" t="s">
        <v>2131</v>
      </c>
      <c r="H101" s="183">
        <v>1</v>
      </c>
      <c r="I101" s="184"/>
      <c r="J101" s="185">
        <f>ROUND(I101*H101,2)</f>
        <v>0</v>
      </c>
      <c r="K101" s="181" t="s">
        <v>21</v>
      </c>
      <c r="L101" s="40"/>
      <c r="M101" s="186" t="s">
        <v>21</v>
      </c>
      <c r="N101" s="187" t="s">
        <v>43</v>
      </c>
      <c r="O101" s="65"/>
      <c r="P101" s="188">
        <f>O101*H101</f>
        <v>0</v>
      </c>
      <c r="Q101" s="188">
        <v>0</v>
      </c>
      <c r="R101" s="188">
        <f>Q101*H101</f>
        <v>0</v>
      </c>
      <c r="S101" s="188">
        <v>0</v>
      </c>
      <c r="T101" s="189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90" t="s">
        <v>198</v>
      </c>
      <c r="AT101" s="190" t="s">
        <v>193</v>
      </c>
      <c r="AU101" s="190" t="s">
        <v>80</v>
      </c>
      <c r="AY101" s="18" t="s">
        <v>191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18" t="s">
        <v>80</v>
      </c>
      <c r="BK101" s="191">
        <f>ROUND(I101*H101,2)</f>
        <v>0</v>
      </c>
      <c r="BL101" s="18" t="s">
        <v>198</v>
      </c>
      <c r="BM101" s="190" t="s">
        <v>271</v>
      </c>
    </row>
    <row r="102" spans="1:47" s="2" customFormat="1" ht="11.25">
      <c r="A102" s="35"/>
      <c r="B102" s="36"/>
      <c r="C102" s="37"/>
      <c r="D102" s="192" t="s">
        <v>200</v>
      </c>
      <c r="E102" s="37"/>
      <c r="F102" s="193" t="s">
        <v>2938</v>
      </c>
      <c r="G102" s="37"/>
      <c r="H102" s="37"/>
      <c r="I102" s="194"/>
      <c r="J102" s="37"/>
      <c r="K102" s="37"/>
      <c r="L102" s="40"/>
      <c r="M102" s="195"/>
      <c r="N102" s="196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200</v>
      </c>
      <c r="AU102" s="18" t="s">
        <v>80</v>
      </c>
    </row>
    <row r="103" spans="1:65" s="2" customFormat="1" ht="37.9" customHeight="1">
      <c r="A103" s="35"/>
      <c r="B103" s="36"/>
      <c r="C103" s="179" t="s">
        <v>236</v>
      </c>
      <c r="D103" s="179" t="s">
        <v>193</v>
      </c>
      <c r="E103" s="180" t="s">
        <v>2939</v>
      </c>
      <c r="F103" s="181" t="s">
        <v>2940</v>
      </c>
      <c r="G103" s="182" t="s">
        <v>2131</v>
      </c>
      <c r="H103" s="183">
        <v>1</v>
      </c>
      <c r="I103" s="184"/>
      <c r="J103" s="185">
        <f>ROUND(I103*H103,2)</f>
        <v>0</v>
      </c>
      <c r="K103" s="181" t="s">
        <v>21</v>
      </c>
      <c r="L103" s="40"/>
      <c r="M103" s="186" t="s">
        <v>21</v>
      </c>
      <c r="N103" s="187" t="s">
        <v>43</v>
      </c>
      <c r="O103" s="65"/>
      <c r="P103" s="188">
        <f>O103*H103</f>
        <v>0</v>
      </c>
      <c r="Q103" s="188">
        <v>0</v>
      </c>
      <c r="R103" s="188">
        <f>Q103*H103</f>
        <v>0</v>
      </c>
      <c r="S103" s="188">
        <v>0</v>
      </c>
      <c r="T103" s="189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90" t="s">
        <v>198</v>
      </c>
      <c r="AT103" s="190" t="s">
        <v>193</v>
      </c>
      <c r="AU103" s="190" t="s">
        <v>80</v>
      </c>
      <c r="AY103" s="18" t="s">
        <v>191</v>
      </c>
      <c r="BE103" s="191">
        <f>IF(N103="základní",J103,0)</f>
        <v>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18" t="s">
        <v>80</v>
      </c>
      <c r="BK103" s="191">
        <f>ROUND(I103*H103,2)</f>
        <v>0</v>
      </c>
      <c r="BL103" s="18" t="s">
        <v>198</v>
      </c>
      <c r="BM103" s="190" t="s">
        <v>290</v>
      </c>
    </row>
    <row r="104" spans="1:47" s="2" customFormat="1" ht="19.5">
      <c r="A104" s="35"/>
      <c r="B104" s="36"/>
      <c r="C104" s="37"/>
      <c r="D104" s="192" t="s">
        <v>200</v>
      </c>
      <c r="E104" s="37"/>
      <c r="F104" s="193" t="s">
        <v>2940</v>
      </c>
      <c r="G104" s="37"/>
      <c r="H104" s="37"/>
      <c r="I104" s="194"/>
      <c r="J104" s="37"/>
      <c r="K104" s="37"/>
      <c r="L104" s="40"/>
      <c r="M104" s="195"/>
      <c r="N104" s="196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200</v>
      </c>
      <c r="AU104" s="18" t="s">
        <v>80</v>
      </c>
    </row>
    <row r="105" spans="1:65" s="2" customFormat="1" ht="21.75" customHeight="1">
      <c r="A105" s="35"/>
      <c r="B105" s="36"/>
      <c r="C105" s="179" t="s">
        <v>244</v>
      </c>
      <c r="D105" s="179" t="s">
        <v>193</v>
      </c>
      <c r="E105" s="180" t="s">
        <v>2941</v>
      </c>
      <c r="F105" s="181" t="s">
        <v>2942</v>
      </c>
      <c r="G105" s="182" t="s">
        <v>265</v>
      </c>
      <c r="H105" s="183">
        <v>1</v>
      </c>
      <c r="I105" s="184"/>
      <c r="J105" s="185">
        <f>ROUND(I105*H105,2)</f>
        <v>0</v>
      </c>
      <c r="K105" s="181" t="s">
        <v>21</v>
      </c>
      <c r="L105" s="40"/>
      <c r="M105" s="186" t="s">
        <v>21</v>
      </c>
      <c r="N105" s="187" t="s">
        <v>43</v>
      </c>
      <c r="O105" s="65"/>
      <c r="P105" s="188">
        <f>O105*H105</f>
        <v>0</v>
      </c>
      <c r="Q105" s="188">
        <v>0</v>
      </c>
      <c r="R105" s="188">
        <f>Q105*H105</f>
        <v>0</v>
      </c>
      <c r="S105" s="188">
        <v>0</v>
      </c>
      <c r="T105" s="189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90" t="s">
        <v>198</v>
      </c>
      <c r="AT105" s="190" t="s">
        <v>193</v>
      </c>
      <c r="AU105" s="190" t="s">
        <v>80</v>
      </c>
      <c r="AY105" s="18" t="s">
        <v>191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18" t="s">
        <v>80</v>
      </c>
      <c r="BK105" s="191">
        <f>ROUND(I105*H105,2)</f>
        <v>0</v>
      </c>
      <c r="BL105" s="18" t="s">
        <v>198</v>
      </c>
      <c r="BM105" s="190" t="s">
        <v>306</v>
      </c>
    </row>
    <row r="106" spans="1:47" s="2" customFormat="1" ht="11.25">
      <c r="A106" s="35"/>
      <c r="B106" s="36"/>
      <c r="C106" s="37"/>
      <c r="D106" s="192" t="s">
        <v>200</v>
      </c>
      <c r="E106" s="37"/>
      <c r="F106" s="193" t="s">
        <v>2942</v>
      </c>
      <c r="G106" s="37"/>
      <c r="H106" s="37"/>
      <c r="I106" s="194"/>
      <c r="J106" s="37"/>
      <c r="K106" s="37"/>
      <c r="L106" s="40"/>
      <c r="M106" s="195"/>
      <c r="N106" s="196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200</v>
      </c>
      <c r="AU106" s="18" t="s">
        <v>80</v>
      </c>
    </row>
    <row r="107" spans="2:63" s="12" customFormat="1" ht="25.9" customHeight="1">
      <c r="B107" s="163"/>
      <c r="C107" s="164"/>
      <c r="D107" s="165" t="s">
        <v>71</v>
      </c>
      <c r="E107" s="166" t="s">
        <v>126</v>
      </c>
      <c r="F107" s="166" t="s">
        <v>2943</v>
      </c>
      <c r="G107" s="164"/>
      <c r="H107" s="164"/>
      <c r="I107" s="167"/>
      <c r="J107" s="168">
        <f>BK107</f>
        <v>0</v>
      </c>
      <c r="K107" s="164"/>
      <c r="L107" s="169"/>
      <c r="M107" s="170"/>
      <c r="N107" s="171"/>
      <c r="O107" s="171"/>
      <c r="P107" s="172">
        <f>SUM(P108:P127)</f>
        <v>0</v>
      </c>
      <c r="Q107" s="171"/>
      <c r="R107" s="172">
        <f>SUM(R108:R127)</f>
        <v>0</v>
      </c>
      <c r="S107" s="171"/>
      <c r="T107" s="173">
        <f>SUM(T108:T127)</f>
        <v>0</v>
      </c>
      <c r="AR107" s="174" t="s">
        <v>80</v>
      </c>
      <c r="AT107" s="175" t="s">
        <v>71</v>
      </c>
      <c r="AU107" s="175" t="s">
        <v>72</v>
      </c>
      <c r="AY107" s="174" t="s">
        <v>191</v>
      </c>
      <c r="BK107" s="176">
        <f>SUM(BK108:BK127)</f>
        <v>0</v>
      </c>
    </row>
    <row r="108" spans="1:65" s="2" customFormat="1" ht="16.5" customHeight="1">
      <c r="A108" s="35"/>
      <c r="B108" s="36"/>
      <c r="C108" s="179" t="s">
        <v>255</v>
      </c>
      <c r="D108" s="179" t="s">
        <v>193</v>
      </c>
      <c r="E108" s="180" t="s">
        <v>2944</v>
      </c>
      <c r="F108" s="181" t="s">
        <v>2945</v>
      </c>
      <c r="G108" s="182" t="s">
        <v>265</v>
      </c>
      <c r="H108" s="183">
        <v>3</v>
      </c>
      <c r="I108" s="184"/>
      <c r="J108" s="185">
        <f>ROUND(I108*H108,2)</f>
        <v>0</v>
      </c>
      <c r="K108" s="181" t="s">
        <v>21</v>
      </c>
      <c r="L108" s="40"/>
      <c r="M108" s="186" t="s">
        <v>21</v>
      </c>
      <c r="N108" s="187" t="s">
        <v>43</v>
      </c>
      <c r="O108" s="65"/>
      <c r="P108" s="188">
        <f>O108*H108</f>
        <v>0</v>
      </c>
      <c r="Q108" s="188">
        <v>0</v>
      </c>
      <c r="R108" s="188">
        <f>Q108*H108</f>
        <v>0</v>
      </c>
      <c r="S108" s="188">
        <v>0</v>
      </c>
      <c r="T108" s="189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90" t="s">
        <v>198</v>
      </c>
      <c r="AT108" s="190" t="s">
        <v>193</v>
      </c>
      <c r="AU108" s="190" t="s">
        <v>80</v>
      </c>
      <c r="AY108" s="18" t="s">
        <v>191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8" t="s">
        <v>80</v>
      </c>
      <c r="BK108" s="191">
        <f>ROUND(I108*H108,2)</f>
        <v>0</v>
      </c>
      <c r="BL108" s="18" t="s">
        <v>198</v>
      </c>
      <c r="BM108" s="190" t="s">
        <v>321</v>
      </c>
    </row>
    <row r="109" spans="1:47" s="2" customFormat="1" ht="11.25">
      <c r="A109" s="35"/>
      <c r="B109" s="36"/>
      <c r="C109" s="37"/>
      <c r="D109" s="192" t="s">
        <v>200</v>
      </c>
      <c r="E109" s="37"/>
      <c r="F109" s="193" t="s">
        <v>2945</v>
      </c>
      <c r="G109" s="37"/>
      <c r="H109" s="37"/>
      <c r="I109" s="194"/>
      <c r="J109" s="37"/>
      <c r="K109" s="37"/>
      <c r="L109" s="40"/>
      <c r="M109" s="195"/>
      <c r="N109" s="196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200</v>
      </c>
      <c r="AU109" s="18" t="s">
        <v>80</v>
      </c>
    </row>
    <row r="110" spans="1:65" s="2" customFormat="1" ht="16.5" customHeight="1">
      <c r="A110" s="35"/>
      <c r="B110" s="36"/>
      <c r="C110" s="179" t="s">
        <v>262</v>
      </c>
      <c r="D110" s="179" t="s">
        <v>193</v>
      </c>
      <c r="E110" s="180" t="s">
        <v>2946</v>
      </c>
      <c r="F110" s="181" t="s">
        <v>2947</v>
      </c>
      <c r="G110" s="182" t="s">
        <v>265</v>
      </c>
      <c r="H110" s="183">
        <v>1</v>
      </c>
      <c r="I110" s="184"/>
      <c r="J110" s="185">
        <f>ROUND(I110*H110,2)</f>
        <v>0</v>
      </c>
      <c r="K110" s="181" t="s">
        <v>21</v>
      </c>
      <c r="L110" s="40"/>
      <c r="M110" s="186" t="s">
        <v>21</v>
      </c>
      <c r="N110" s="187" t="s">
        <v>43</v>
      </c>
      <c r="O110" s="65"/>
      <c r="P110" s="188">
        <f>O110*H110</f>
        <v>0</v>
      </c>
      <c r="Q110" s="188">
        <v>0</v>
      </c>
      <c r="R110" s="188">
        <f>Q110*H110</f>
        <v>0</v>
      </c>
      <c r="S110" s="188">
        <v>0</v>
      </c>
      <c r="T110" s="189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0" t="s">
        <v>198</v>
      </c>
      <c r="AT110" s="190" t="s">
        <v>193</v>
      </c>
      <c r="AU110" s="190" t="s">
        <v>80</v>
      </c>
      <c r="AY110" s="18" t="s">
        <v>191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18" t="s">
        <v>80</v>
      </c>
      <c r="BK110" s="191">
        <f>ROUND(I110*H110,2)</f>
        <v>0</v>
      </c>
      <c r="BL110" s="18" t="s">
        <v>198</v>
      </c>
      <c r="BM110" s="190" t="s">
        <v>341</v>
      </c>
    </row>
    <row r="111" spans="1:47" s="2" customFormat="1" ht="11.25">
      <c r="A111" s="35"/>
      <c r="B111" s="36"/>
      <c r="C111" s="37"/>
      <c r="D111" s="192" t="s">
        <v>200</v>
      </c>
      <c r="E111" s="37"/>
      <c r="F111" s="193" t="s">
        <v>2947</v>
      </c>
      <c r="G111" s="37"/>
      <c r="H111" s="37"/>
      <c r="I111" s="194"/>
      <c r="J111" s="37"/>
      <c r="K111" s="37"/>
      <c r="L111" s="40"/>
      <c r="M111" s="195"/>
      <c r="N111" s="196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200</v>
      </c>
      <c r="AU111" s="18" t="s">
        <v>80</v>
      </c>
    </row>
    <row r="112" spans="1:65" s="2" customFormat="1" ht="24.2" customHeight="1">
      <c r="A112" s="35"/>
      <c r="B112" s="36"/>
      <c r="C112" s="179" t="s">
        <v>271</v>
      </c>
      <c r="D112" s="179" t="s">
        <v>193</v>
      </c>
      <c r="E112" s="180" t="s">
        <v>2948</v>
      </c>
      <c r="F112" s="181" t="s">
        <v>2949</v>
      </c>
      <c r="G112" s="182" t="s">
        <v>265</v>
      </c>
      <c r="H112" s="183">
        <v>8</v>
      </c>
      <c r="I112" s="184"/>
      <c r="J112" s="185">
        <f>ROUND(I112*H112,2)</f>
        <v>0</v>
      </c>
      <c r="K112" s="181" t="s">
        <v>21</v>
      </c>
      <c r="L112" s="40"/>
      <c r="M112" s="186" t="s">
        <v>21</v>
      </c>
      <c r="N112" s="187" t="s">
        <v>43</v>
      </c>
      <c r="O112" s="65"/>
      <c r="P112" s="188">
        <f>O112*H112</f>
        <v>0</v>
      </c>
      <c r="Q112" s="188">
        <v>0</v>
      </c>
      <c r="R112" s="188">
        <f>Q112*H112</f>
        <v>0</v>
      </c>
      <c r="S112" s="188">
        <v>0</v>
      </c>
      <c r="T112" s="189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90" t="s">
        <v>198</v>
      </c>
      <c r="AT112" s="190" t="s">
        <v>193</v>
      </c>
      <c r="AU112" s="190" t="s">
        <v>80</v>
      </c>
      <c r="AY112" s="18" t="s">
        <v>191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18" t="s">
        <v>80</v>
      </c>
      <c r="BK112" s="191">
        <f>ROUND(I112*H112,2)</f>
        <v>0</v>
      </c>
      <c r="BL112" s="18" t="s">
        <v>198</v>
      </c>
      <c r="BM112" s="190" t="s">
        <v>379</v>
      </c>
    </row>
    <row r="113" spans="1:47" s="2" customFormat="1" ht="11.25">
      <c r="A113" s="35"/>
      <c r="B113" s="36"/>
      <c r="C113" s="37"/>
      <c r="D113" s="192" t="s">
        <v>200</v>
      </c>
      <c r="E113" s="37"/>
      <c r="F113" s="193" t="s">
        <v>2949</v>
      </c>
      <c r="G113" s="37"/>
      <c r="H113" s="37"/>
      <c r="I113" s="194"/>
      <c r="J113" s="37"/>
      <c r="K113" s="37"/>
      <c r="L113" s="40"/>
      <c r="M113" s="195"/>
      <c r="N113" s="196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200</v>
      </c>
      <c r="AU113" s="18" t="s">
        <v>80</v>
      </c>
    </row>
    <row r="114" spans="1:65" s="2" customFormat="1" ht="16.5" customHeight="1">
      <c r="A114" s="35"/>
      <c r="B114" s="36"/>
      <c r="C114" s="179" t="s">
        <v>280</v>
      </c>
      <c r="D114" s="179" t="s">
        <v>193</v>
      </c>
      <c r="E114" s="180" t="s">
        <v>2950</v>
      </c>
      <c r="F114" s="181" t="s">
        <v>2951</v>
      </c>
      <c r="G114" s="182" t="s">
        <v>265</v>
      </c>
      <c r="H114" s="183">
        <v>2</v>
      </c>
      <c r="I114" s="184"/>
      <c r="J114" s="185">
        <f>ROUND(I114*H114,2)</f>
        <v>0</v>
      </c>
      <c r="K114" s="181" t="s">
        <v>21</v>
      </c>
      <c r="L114" s="40"/>
      <c r="M114" s="186" t="s">
        <v>21</v>
      </c>
      <c r="N114" s="187" t="s">
        <v>43</v>
      </c>
      <c r="O114" s="65"/>
      <c r="P114" s="188">
        <f>O114*H114</f>
        <v>0</v>
      </c>
      <c r="Q114" s="188">
        <v>0</v>
      </c>
      <c r="R114" s="188">
        <f>Q114*H114</f>
        <v>0</v>
      </c>
      <c r="S114" s="188">
        <v>0</v>
      </c>
      <c r="T114" s="189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90" t="s">
        <v>198</v>
      </c>
      <c r="AT114" s="190" t="s">
        <v>193</v>
      </c>
      <c r="AU114" s="190" t="s">
        <v>80</v>
      </c>
      <c r="AY114" s="18" t="s">
        <v>191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18" t="s">
        <v>80</v>
      </c>
      <c r="BK114" s="191">
        <f>ROUND(I114*H114,2)</f>
        <v>0</v>
      </c>
      <c r="BL114" s="18" t="s">
        <v>198</v>
      </c>
      <c r="BM114" s="190" t="s">
        <v>406</v>
      </c>
    </row>
    <row r="115" spans="1:47" s="2" customFormat="1" ht="11.25">
      <c r="A115" s="35"/>
      <c r="B115" s="36"/>
      <c r="C115" s="37"/>
      <c r="D115" s="192" t="s">
        <v>200</v>
      </c>
      <c r="E115" s="37"/>
      <c r="F115" s="193" t="s">
        <v>2951</v>
      </c>
      <c r="G115" s="37"/>
      <c r="H115" s="37"/>
      <c r="I115" s="194"/>
      <c r="J115" s="37"/>
      <c r="K115" s="37"/>
      <c r="L115" s="40"/>
      <c r="M115" s="195"/>
      <c r="N115" s="196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200</v>
      </c>
      <c r="AU115" s="18" t="s">
        <v>80</v>
      </c>
    </row>
    <row r="116" spans="1:65" s="2" customFormat="1" ht="16.5" customHeight="1">
      <c r="A116" s="35"/>
      <c r="B116" s="36"/>
      <c r="C116" s="179" t="s">
        <v>290</v>
      </c>
      <c r="D116" s="179" t="s">
        <v>193</v>
      </c>
      <c r="E116" s="180" t="s">
        <v>2952</v>
      </c>
      <c r="F116" s="181" t="s">
        <v>2953</v>
      </c>
      <c r="G116" s="182" t="s">
        <v>265</v>
      </c>
      <c r="H116" s="183">
        <v>2</v>
      </c>
      <c r="I116" s="184"/>
      <c r="J116" s="185">
        <f>ROUND(I116*H116,2)</f>
        <v>0</v>
      </c>
      <c r="K116" s="181" t="s">
        <v>21</v>
      </c>
      <c r="L116" s="40"/>
      <c r="M116" s="186" t="s">
        <v>21</v>
      </c>
      <c r="N116" s="187" t="s">
        <v>43</v>
      </c>
      <c r="O116" s="65"/>
      <c r="P116" s="188">
        <f>O116*H116</f>
        <v>0</v>
      </c>
      <c r="Q116" s="188">
        <v>0</v>
      </c>
      <c r="R116" s="188">
        <f>Q116*H116</f>
        <v>0</v>
      </c>
      <c r="S116" s="188">
        <v>0</v>
      </c>
      <c r="T116" s="189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90" t="s">
        <v>198</v>
      </c>
      <c r="AT116" s="190" t="s">
        <v>193</v>
      </c>
      <c r="AU116" s="190" t="s">
        <v>80</v>
      </c>
      <c r="AY116" s="18" t="s">
        <v>191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18" t="s">
        <v>80</v>
      </c>
      <c r="BK116" s="191">
        <f>ROUND(I116*H116,2)</f>
        <v>0</v>
      </c>
      <c r="BL116" s="18" t="s">
        <v>198</v>
      </c>
      <c r="BM116" s="190" t="s">
        <v>420</v>
      </c>
    </row>
    <row r="117" spans="1:47" s="2" customFormat="1" ht="11.25">
      <c r="A117" s="35"/>
      <c r="B117" s="36"/>
      <c r="C117" s="37"/>
      <c r="D117" s="192" t="s">
        <v>200</v>
      </c>
      <c r="E117" s="37"/>
      <c r="F117" s="193" t="s">
        <v>2954</v>
      </c>
      <c r="G117" s="37"/>
      <c r="H117" s="37"/>
      <c r="I117" s="194"/>
      <c r="J117" s="37"/>
      <c r="K117" s="37"/>
      <c r="L117" s="40"/>
      <c r="M117" s="195"/>
      <c r="N117" s="196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200</v>
      </c>
      <c r="AU117" s="18" t="s">
        <v>80</v>
      </c>
    </row>
    <row r="118" spans="1:65" s="2" customFormat="1" ht="16.5" customHeight="1">
      <c r="A118" s="35"/>
      <c r="B118" s="36"/>
      <c r="C118" s="179" t="s">
        <v>299</v>
      </c>
      <c r="D118" s="179" t="s">
        <v>193</v>
      </c>
      <c r="E118" s="180" t="s">
        <v>2955</v>
      </c>
      <c r="F118" s="181" t="s">
        <v>2956</v>
      </c>
      <c r="G118" s="182" t="s">
        <v>265</v>
      </c>
      <c r="H118" s="183">
        <v>4</v>
      </c>
      <c r="I118" s="184"/>
      <c r="J118" s="185">
        <f>ROUND(I118*H118,2)</f>
        <v>0</v>
      </c>
      <c r="K118" s="181" t="s">
        <v>21</v>
      </c>
      <c r="L118" s="40"/>
      <c r="M118" s="186" t="s">
        <v>21</v>
      </c>
      <c r="N118" s="187" t="s">
        <v>43</v>
      </c>
      <c r="O118" s="65"/>
      <c r="P118" s="188">
        <f>O118*H118</f>
        <v>0</v>
      </c>
      <c r="Q118" s="188">
        <v>0</v>
      </c>
      <c r="R118" s="188">
        <f>Q118*H118</f>
        <v>0</v>
      </c>
      <c r="S118" s="188">
        <v>0</v>
      </c>
      <c r="T118" s="189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90" t="s">
        <v>198</v>
      </c>
      <c r="AT118" s="190" t="s">
        <v>193</v>
      </c>
      <c r="AU118" s="190" t="s">
        <v>80</v>
      </c>
      <c r="AY118" s="18" t="s">
        <v>191</v>
      </c>
      <c r="BE118" s="191">
        <f>IF(N118="základní",J118,0)</f>
        <v>0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18" t="s">
        <v>80</v>
      </c>
      <c r="BK118" s="191">
        <f>ROUND(I118*H118,2)</f>
        <v>0</v>
      </c>
      <c r="BL118" s="18" t="s">
        <v>198</v>
      </c>
      <c r="BM118" s="190" t="s">
        <v>434</v>
      </c>
    </row>
    <row r="119" spans="1:47" s="2" customFormat="1" ht="11.25">
      <c r="A119" s="35"/>
      <c r="B119" s="36"/>
      <c r="C119" s="37"/>
      <c r="D119" s="192" t="s">
        <v>200</v>
      </c>
      <c r="E119" s="37"/>
      <c r="F119" s="193" t="s">
        <v>2956</v>
      </c>
      <c r="G119" s="37"/>
      <c r="H119" s="37"/>
      <c r="I119" s="194"/>
      <c r="J119" s="37"/>
      <c r="K119" s="37"/>
      <c r="L119" s="40"/>
      <c r="M119" s="195"/>
      <c r="N119" s="196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200</v>
      </c>
      <c r="AU119" s="18" t="s">
        <v>80</v>
      </c>
    </row>
    <row r="120" spans="1:65" s="2" customFormat="1" ht="24.2" customHeight="1">
      <c r="A120" s="35"/>
      <c r="B120" s="36"/>
      <c r="C120" s="179" t="s">
        <v>306</v>
      </c>
      <c r="D120" s="179" t="s">
        <v>193</v>
      </c>
      <c r="E120" s="180" t="s">
        <v>2957</v>
      </c>
      <c r="F120" s="181" t="s">
        <v>2958</v>
      </c>
      <c r="G120" s="182" t="s">
        <v>265</v>
      </c>
      <c r="H120" s="183">
        <v>4</v>
      </c>
      <c r="I120" s="184"/>
      <c r="J120" s="185">
        <f>ROUND(I120*H120,2)</f>
        <v>0</v>
      </c>
      <c r="K120" s="181" t="s">
        <v>21</v>
      </c>
      <c r="L120" s="40"/>
      <c r="M120" s="186" t="s">
        <v>21</v>
      </c>
      <c r="N120" s="187" t="s">
        <v>43</v>
      </c>
      <c r="O120" s="65"/>
      <c r="P120" s="188">
        <f>O120*H120</f>
        <v>0</v>
      </c>
      <c r="Q120" s="188">
        <v>0</v>
      </c>
      <c r="R120" s="188">
        <f>Q120*H120</f>
        <v>0</v>
      </c>
      <c r="S120" s="188">
        <v>0</v>
      </c>
      <c r="T120" s="189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0" t="s">
        <v>198</v>
      </c>
      <c r="AT120" s="190" t="s">
        <v>193</v>
      </c>
      <c r="AU120" s="190" t="s">
        <v>80</v>
      </c>
      <c r="AY120" s="18" t="s">
        <v>191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18" t="s">
        <v>80</v>
      </c>
      <c r="BK120" s="191">
        <f>ROUND(I120*H120,2)</f>
        <v>0</v>
      </c>
      <c r="BL120" s="18" t="s">
        <v>198</v>
      </c>
      <c r="BM120" s="190" t="s">
        <v>447</v>
      </c>
    </row>
    <row r="121" spans="1:47" s="2" customFormat="1" ht="19.5">
      <c r="A121" s="35"/>
      <c r="B121" s="36"/>
      <c r="C121" s="37"/>
      <c r="D121" s="192" t="s">
        <v>200</v>
      </c>
      <c r="E121" s="37"/>
      <c r="F121" s="193" t="s">
        <v>2959</v>
      </c>
      <c r="G121" s="37"/>
      <c r="H121" s="37"/>
      <c r="I121" s="194"/>
      <c r="J121" s="37"/>
      <c r="K121" s="37"/>
      <c r="L121" s="40"/>
      <c r="M121" s="195"/>
      <c r="N121" s="196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200</v>
      </c>
      <c r="AU121" s="18" t="s">
        <v>80</v>
      </c>
    </row>
    <row r="122" spans="1:65" s="2" customFormat="1" ht="21.75" customHeight="1">
      <c r="A122" s="35"/>
      <c r="B122" s="36"/>
      <c r="C122" s="179" t="s">
        <v>8</v>
      </c>
      <c r="D122" s="179" t="s">
        <v>193</v>
      </c>
      <c r="E122" s="180" t="s">
        <v>2960</v>
      </c>
      <c r="F122" s="181" t="s">
        <v>2961</v>
      </c>
      <c r="G122" s="182" t="s">
        <v>265</v>
      </c>
      <c r="H122" s="183">
        <v>1</v>
      </c>
      <c r="I122" s="184"/>
      <c r="J122" s="185">
        <f>ROUND(I122*H122,2)</f>
        <v>0</v>
      </c>
      <c r="K122" s="181" t="s">
        <v>21</v>
      </c>
      <c r="L122" s="40"/>
      <c r="M122" s="186" t="s">
        <v>21</v>
      </c>
      <c r="N122" s="187" t="s">
        <v>43</v>
      </c>
      <c r="O122" s="65"/>
      <c r="P122" s="188">
        <f>O122*H122</f>
        <v>0</v>
      </c>
      <c r="Q122" s="188">
        <v>0</v>
      </c>
      <c r="R122" s="188">
        <f>Q122*H122</f>
        <v>0</v>
      </c>
      <c r="S122" s="188">
        <v>0</v>
      </c>
      <c r="T122" s="189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0" t="s">
        <v>198</v>
      </c>
      <c r="AT122" s="190" t="s">
        <v>193</v>
      </c>
      <c r="AU122" s="190" t="s">
        <v>80</v>
      </c>
      <c r="AY122" s="18" t="s">
        <v>191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18" t="s">
        <v>80</v>
      </c>
      <c r="BK122" s="191">
        <f>ROUND(I122*H122,2)</f>
        <v>0</v>
      </c>
      <c r="BL122" s="18" t="s">
        <v>198</v>
      </c>
      <c r="BM122" s="190" t="s">
        <v>465</v>
      </c>
    </row>
    <row r="123" spans="1:47" s="2" customFormat="1" ht="11.25">
      <c r="A123" s="35"/>
      <c r="B123" s="36"/>
      <c r="C123" s="37"/>
      <c r="D123" s="192" t="s">
        <v>200</v>
      </c>
      <c r="E123" s="37"/>
      <c r="F123" s="193" t="s">
        <v>2961</v>
      </c>
      <c r="G123" s="37"/>
      <c r="H123" s="37"/>
      <c r="I123" s="194"/>
      <c r="J123" s="37"/>
      <c r="K123" s="37"/>
      <c r="L123" s="40"/>
      <c r="M123" s="195"/>
      <c r="N123" s="196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200</v>
      </c>
      <c r="AU123" s="18" t="s">
        <v>80</v>
      </c>
    </row>
    <row r="124" spans="1:65" s="2" customFormat="1" ht="16.5" customHeight="1">
      <c r="A124" s="35"/>
      <c r="B124" s="36"/>
      <c r="C124" s="179" t="s">
        <v>321</v>
      </c>
      <c r="D124" s="179" t="s">
        <v>193</v>
      </c>
      <c r="E124" s="180" t="s">
        <v>2962</v>
      </c>
      <c r="F124" s="181" t="s">
        <v>2963</v>
      </c>
      <c r="G124" s="182" t="s">
        <v>265</v>
      </c>
      <c r="H124" s="183">
        <v>4</v>
      </c>
      <c r="I124" s="184"/>
      <c r="J124" s="185">
        <f>ROUND(I124*H124,2)</f>
        <v>0</v>
      </c>
      <c r="K124" s="181" t="s">
        <v>21</v>
      </c>
      <c r="L124" s="40"/>
      <c r="M124" s="186" t="s">
        <v>21</v>
      </c>
      <c r="N124" s="187" t="s">
        <v>43</v>
      </c>
      <c r="O124" s="65"/>
      <c r="P124" s="188">
        <f>O124*H124</f>
        <v>0</v>
      </c>
      <c r="Q124" s="188">
        <v>0</v>
      </c>
      <c r="R124" s="188">
        <f>Q124*H124</f>
        <v>0</v>
      </c>
      <c r="S124" s="188">
        <v>0</v>
      </c>
      <c r="T124" s="189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0" t="s">
        <v>198</v>
      </c>
      <c r="AT124" s="190" t="s">
        <v>193</v>
      </c>
      <c r="AU124" s="190" t="s">
        <v>80</v>
      </c>
      <c r="AY124" s="18" t="s">
        <v>191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18" t="s">
        <v>80</v>
      </c>
      <c r="BK124" s="191">
        <f>ROUND(I124*H124,2)</f>
        <v>0</v>
      </c>
      <c r="BL124" s="18" t="s">
        <v>198</v>
      </c>
      <c r="BM124" s="190" t="s">
        <v>480</v>
      </c>
    </row>
    <row r="125" spans="1:47" s="2" customFormat="1" ht="11.25">
      <c r="A125" s="35"/>
      <c r="B125" s="36"/>
      <c r="C125" s="37"/>
      <c r="D125" s="192" t="s">
        <v>200</v>
      </c>
      <c r="E125" s="37"/>
      <c r="F125" s="193" t="s">
        <v>2963</v>
      </c>
      <c r="G125" s="37"/>
      <c r="H125" s="37"/>
      <c r="I125" s="194"/>
      <c r="J125" s="37"/>
      <c r="K125" s="37"/>
      <c r="L125" s="40"/>
      <c r="M125" s="195"/>
      <c r="N125" s="196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200</v>
      </c>
      <c r="AU125" s="18" t="s">
        <v>80</v>
      </c>
    </row>
    <row r="126" spans="1:65" s="2" customFormat="1" ht="21.75" customHeight="1">
      <c r="A126" s="35"/>
      <c r="B126" s="36"/>
      <c r="C126" s="179" t="s">
        <v>333</v>
      </c>
      <c r="D126" s="179" t="s">
        <v>193</v>
      </c>
      <c r="E126" s="180" t="s">
        <v>2964</v>
      </c>
      <c r="F126" s="181" t="s">
        <v>2965</v>
      </c>
      <c r="G126" s="182" t="s">
        <v>265</v>
      </c>
      <c r="H126" s="183">
        <v>3</v>
      </c>
      <c r="I126" s="184"/>
      <c r="J126" s="185">
        <f>ROUND(I126*H126,2)</f>
        <v>0</v>
      </c>
      <c r="K126" s="181" t="s">
        <v>21</v>
      </c>
      <c r="L126" s="40"/>
      <c r="M126" s="186" t="s">
        <v>21</v>
      </c>
      <c r="N126" s="187" t="s">
        <v>43</v>
      </c>
      <c r="O126" s="65"/>
      <c r="P126" s="188">
        <f>O126*H126</f>
        <v>0</v>
      </c>
      <c r="Q126" s="188">
        <v>0</v>
      </c>
      <c r="R126" s="188">
        <f>Q126*H126</f>
        <v>0</v>
      </c>
      <c r="S126" s="188">
        <v>0</v>
      </c>
      <c r="T126" s="189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0" t="s">
        <v>198</v>
      </c>
      <c r="AT126" s="190" t="s">
        <v>193</v>
      </c>
      <c r="AU126" s="190" t="s">
        <v>80</v>
      </c>
      <c r="AY126" s="18" t="s">
        <v>191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18" t="s">
        <v>80</v>
      </c>
      <c r="BK126" s="191">
        <f>ROUND(I126*H126,2)</f>
        <v>0</v>
      </c>
      <c r="BL126" s="18" t="s">
        <v>198</v>
      </c>
      <c r="BM126" s="190" t="s">
        <v>493</v>
      </c>
    </row>
    <row r="127" spans="1:47" s="2" customFormat="1" ht="11.25">
      <c r="A127" s="35"/>
      <c r="B127" s="36"/>
      <c r="C127" s="37"/>
      <c r="D127" s="192" t="s">
        <v>200</v>
      </c>
      <c r="E127" s="37"/>
      <c r="F127" s="193" t="s">
        <v>2965</v>
      </c>
      <c r="G127" s="37"/>
      <c r="H127" s="37"/>
      <c r="I127" s="194"/>
      <c r="J127" s="37"/>
      <c r="K127" s="37"/>
      <c r="L127" s="40"/>
      <c r="M127" s="195"/>
      <c r="N127" s="196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200</v>
      </c>
      <c r="AU127" s="18" t="s">
        <v>80</v>
      </c>
    </row>
    <row r="128" spans="2:63" s="12" customFormat="1" ht="25.9" customHeight="1">
      <c r="B128" s="163"/>
      <c r="C128" s="164"/>
      <c r="D128" s="165" t="s">
        <v>71</v>
      </c>
      <c r="E128" s="166" t="s">
        <v>129</v>
      </c>
      <c r="F128" s="166" t="s">
        <v>2966</v>
      </c>
      <c r="G128" s="164"/>
      <c r="H128" s="164"/>
      <c r="I128" s="167"/>
      <c r="J128" s="168">
        <f>BK128</f>
        <v>0</v>
      </c>
      <c r="K128" s="164"/>
      <c r="L128" s="169"/>
      <c r="M128" s="170"/>
      <c r="N128" s="171"/>
      <c r="O128" s="171"/>
      <c r="P128" s="172">
        <f>SUM(P129:P150)</f>
        <v>0</v>
      </c>
      <c r="Q128" s="171"/>
      <c r="R128" s="172">
        <f>SUM(R129:R150)</f>
        <v>0</v>
      </c>
      <c r="S128" s="171"/>
      <c r="T128" s="173">
        <f>SUM(T129:T150)</f>
        <v>0</v>
      </c>
      <c r="AR128" s="174" t="s">
        <v>80</v>
      </c>
      <c r="AT128" s="175" t="s">
        <v>71</v>
      </c>
      <c r="AU128" s="175" t="s">
        <v>72</v>
      </c>
      <c r="AY128" s="174" t="s">
        <v>191</v>
      </c>
      <c r="BK128" s="176">
        <f>SUM(BK129:BK150)</f>
        <v>0</v>
      </c>
    </row>
    <row r="129" spans="1:65" s="2" customFormat="1" ht="24.2" customHeight="1">
      <c r="A129" s="35"/>
      <c r="B129" s="36"/>
      <c r="C129" s="179" t="s">
        <v>341</v>
      </c>
      <c r="D129" s="179" t="s">
        <v>193</v>
      </c>
      <c r="E129" s="180" t="s">
        <v>2967</v>
      </c>
      <c r="F129" s="181" t="s">
        <v>2968</v>
      </c>
      <c r="G129" s="182" t="s">
        <v>265</v>
      </c>
      <c r="H129" s="183">
        <v>3</v>
      </c>
      <c r="I129" s="184"/>
      <c r="J129" s="185">
        <f>ROUND(I129*H129,2)</f>
        <v>0</v>
      </c>
      <c r="K129" s="181" t="s">
        <v>21</v>
      </c>
      <c r="L129" s="40"/>
      <c r="M129" s="186" t="s">
        <v>21</v>
      </c>
      <c r="N129" s="187" t="s">
        <v>43</v>
      </c>
      <c r="O129" s="65"/>
      <c r="P129" s="188">
        <f>O129*H129</f>
        <v>0</v>
      </c>
      <c r="Q129" s="188">
        <v>0</v>
      </c>
      <c r="R129" s="188">
        <f>Q129*H129</f>
        <v>0</v>
      </c>
      <c r="S129" s="188">
        <v>0</v>
      </c>
      <c r="T129" s="189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0" t="s">
        <v>198</v>
      </c>
      <c r="AT129" s="190" t="s">
        <v>193</v>
      </c>
      <c r="AU129" s="190" t="s">
        <v>80</v>
      </c>
      <c r="AY129" s="18" t="s">
        <v>191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18" t="s">
        <v>80</v>
      </c>
      <c r="BK129" s="191">
        <f>ROUND(I129*H129,2)</f>
        <v>0</v>
      </c>
      <c r="BL129" s="18" t="s">
        <v>198</v>
      </c>
      <c r="BM129" s="190" t="s">
        <v>508</v>
      </c>
    </row>
    <row r="130" spans="1:47" s="2" customFormat="1" ht="19.5">
      <c r="A130" s="35"/>
      <c r="B130" s="36"/>
      <c r="C130" s="37"/>
      <c r="D130" s="192" t="s">
        <v>200</v>
      </c>
      <c r="E130" s="37"/>
      <c r="F130" s="193" t="s">
        <v>2968</v>
      </c>
      <c r="G130" s="37"/>
      <c r="H130" s="37"/>
      <c r="I130" s="194"/>
      <c r="J130" s="37"/>
      <c r="K130" s="37"/>
      <c r="L130" s="40"/>
      <c r="M130" s="195"/>
      <c r="N130" s="196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200</v>
      </c>
      <c r="AU130" s="18" t="s">
        <v>80</v>
      </c>
    </row>
    <row r="131" spans="1:65" s="2" customFormat="1" ht="16.5" customHeight="1">
      <c r="A131" s="35"/>
      <c r="B131" s="36"/>
      <c r="C131" s="179" t="s">
        <v>360</v>
      </c>
      <c r="D131" s="179" t="s">
        <v>193</v>
      </c>
      <c r="E131" s="180" t="s">
        <v>2969</v>
      </c>
      <c r="F131" s="181" t="s">
        <v>2970</v>
      </c>
      <c r="G131" s="182" t="s">
        <v>265</v>
      </c>
      <c r="H131" s="183">
        <v>1</v>
      </c>
      <c r="I131" s="184"/>
      <c r="J131" s="185">
        <f>ROUND(I131*H131,2)</f>
        <v>0</v>
      </c>
      <c r="K131" s="181" t="s">
        <v>21</v>
      </c>
      <c r="L131" s="40"/>
      <c r="M131" s="186" t="s">
        <v>21</v>
      </c>
      <c r="N131" s="187" t="s">
        <v>43</v>
      </c>
      <c r="O131" s="65"/>
      <c r="P131" s="188">
        <f>O131*H131</f>
        <v>0</v>
      </c>
      <c r="Q131" s="188">
        <v>0</v>
      </c>
      <c r="R131" s="188">
        <f>Q131*H131</f>
        <v>0</v>
      </c>
      <c r="S131" s="188">
        <v>0</v>
      </c>
      <c r="T131" s="189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0" t="s">
        <v>198</v>
      </c>
      <c r="AT131" s="190" t="s">
        <v>193</v>
      </c>
      <c r="AU131" s="190" t="s">
        <v>80</v>
      </c>
      <c r="AY131" s="18" t="s">
        <v>191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18" t="s">
        <v>80</v>
      </c>
      <c r="BK131" s="191">
        <f>ROUND(I131*H131,2)</f>
        <v>0</v>
      </c>
      <c r="BL131" s="18" t="s">
        <v>198</v>
      </c>
      <c r="BM131" s="190" t="s">
        <v>528</v>
      </c>
    </row>
    <row r="132" spans="1:47" s="2" customFormat="1" ht="11.25">
      <c r="A132" s="35"/>
      <c r="B132" s="36"/>
      <c r="C132" s="37"/>
      <c r="D132" s="192" t="s">
        <v>200</v>
      </c>
      <c r="E132" s="37"/>
      <c r="F132" s="193" t="s">
        <v>2970</v>
      </c>
      <c r="G132" s="37"/>
      <c r="H132" s="37"/>
      <c r="I132" s="194"/>
      <c r="J132" s="37"/>
      <c r="K132" s="37"/>
      <c r="L132" s="40"/>
      <c r="M132" s="195"/>
      <c r="N132" s="196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200</v>
      </c>
      <c r="AU132" s="18" t="s">
        <v>80</v>
      </c>
    </row>
    <row r="133" spans="1:65" s="2" customFormat="1" ht="24.2" customHeight="1">
      <c r="A133" s="35"/>
      <c r="B133" s="36"/>
      <c r="C133" s="179" t="s">
        <v>379</v>
      </c>
      <c r="D133" s="179" t="s">
        <v>193</v>
      </c>
      <c r="E133" s="180" t="s">
        <v>2971</v>
      </c>
      <c r="F133" s="181" t="s">
        <v>2972</v>
      </c>
      <c r="G133" s="182" t="s">
        <v>265</v>
      </c>
      <c r="H133" s="183">
        <v>8</v>
      </c>
      <c r="I133" s="184"/>
      <c r="J133" s="185">
        <f>ROUND(I133*H133,2)</f>
        <v>0</v>
      </c>
      <c r="K133" s="181" t="s">
        <v>21</v>
      </c>
      <c r="L133" s="40"/>
      <c r="M133" s="186" t="s">
        <v>21</v>
      </c>
      <c r="N133" s="187" t="s">
        <v>43</v>
      </c>
      <c r="O133" s="65"/>
      <c r="P133" s="188">
        <f>O133*H133</f>
        <v>0</v>
      </c>
      <c r="Q133" s="188">
        <v>0</v>
      </c>
      <c r="R133" s="188">
        <f>Q133*H133</f>
        <v>0</v>
      </c>
      <c r="S133" s="188">
        <v>0</v>
      </c>
      <c r="T133" s="189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0" t="s">
        <v>198</v>
      </c>
      <c r="AT133" s="190" t="s">
        <v>193</v>
      </c>
      <c r="AU133" s="190" t="s">
        <v>80</v>
      </c>
      <c r="AY133" s="18" t="s">
        <v>191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18" t="s">
        <v>80</v>
      </c>
      <c r="BK133" s="191">
        <f>ROUND(I133*H133,2)</f>
        <v>0</v>
      </c>
      <c r="BL133" s="18" t="s">
        <v>198</v>
      </c>
      <c r="BM133" s="190" t="s">
        <v>547</v>
      </c>
    </row>
    <row r="134" spans="1:47" s="2" customFormat="1" ht="19.5">
      <c r="A134" s="35"/>
      <c r="B134" s="36"/>
      <c r="C134" s="37"/>
      <c r="D134" s="192" t="s">
        <v>200</v>
      </c>
      <c r="E134" s="37"/>
      <c r="F134" s="193" t="s">
        <v>2972</v>
      </c>
      <c r="G134" s="37"/>
      <c r="H134" s="37"/>
      <c r="I134" s="194"/>
      <c r="J134" s="37"/>
      <c r="K134" s="37"/>
      <c r="L134" s="40"/>
      <c r="M134" s="195"/>
      <c r="N134" s="196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200</v>
      </c>
      <c r="AU134" s="18" t="s">
        <v>80</v>
      </c>
    </row>
    <row r="135" spans="1:65" s="2" customFormat="1" ht="16.5" customHeight="1">
      <c r="A135" s="35"/>
      <c r="B135" s="36"/>
      <c r="C135" s="179" t="s">
        <v>7</v>
      </c>
      <c r="D135" s="179" t="s">
        <v>193</v>
      </c>
      <c r="E135" s="180" t="s">
        <v>2973</v>
      </c>
      <c r="F135" s="181" t="s">
        <v>2974</v>
      </c>
      <c r="G135" s="182" t="s">
        <v>265</v>
      </c>
      <c r="H135" s="183">
        <v>2</v>
      </c>
      <c r="I135" s="184"/>
      <c r="J135" s="185">
        <f>ROUND(I135*H135,2)</f>
        <v>0</v>
      </c>
      <c r="K135" s="181" t="s">
        <v>21</v>
      </c>
      <c r="L135" s="40"/>
      <c r="M135" s="186" t="s">
        <v>21</v>
      </c>
      <c r="N135" s="187" t="s">
        <v>43</v>
      </c>
      <c r="O135" s="65"/>
      <c r="P135" s="188">
        <f>O135*H135</f>
        <v>0</v>
      </c>
      <c r="Q135" s="188">
        <v>0</v>
      </c>
      <c r="R135" s="188">
        <f>Q135*H135</f>
        <v>0</v>
      </c>
      <c r="S135" s="188">
        <v>0</v>
      </c>
      <c r="T135" s="189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0" t="s">
        <v>198</v>
      </c>
      <c r="AT135" s="190" t="s">
        <v>193</v>
      </c>
      <c r="AU135" s="190" t="s">
        <v>80</v>
      </c>
      <c r="AY135" s="18" t="s">
        <v>191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18" t="s">
        <v>80</v>
      </c>
      <c r="BK135" s="191">
        <f>ROUND(I135*H135,2)</f>
        <v>0</v>
      </c>
      <c r="BL135" s="18" t="s">
        <v>198</v>
      </c>
      <c r="BM135" s="190" t="s">
        <v>577</v>
      </c>
    </row>
    <row r="136" spans="1:47" s="2" customFormat="1" ht="11.25">
      <c r="A136" s="35"/>
      <c r="B136" s="36"/>
      <c r="C136" s="37"/>
      <c r="D136" s="192" t="s">
        <v>200</v>
      </c>
      <c r="E136" s="37"/>
      <c r="F136" s="193" t="s">
        <v>2974</v>
      </c>
      <c r="G136" s="37"/>
      <c r="H136" s="37"/>
      <c r="I136" s="194"/>
      <c r="J136" s="37"/>
      <c r="K136" s="37"/>
      <c r="L136" s="40"/>
      <c r="M136" s="195"/>
      <c r="N136" s="196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200</v>
      </c>
      <c r="AU136" s="18" t="s">
        <v>80</v>
      </c>
    </row>
    <row r="137" spans="1:65" s="2" customFormat="1" ht="16.5" customHeight="1">
      <c r="A137" s="35"/>
      <c r="B137" s="36"/>
      <c r="C137" s="179" t="s">
        <v>406</v>
      </c>
      <c r="D137" s="179" t="s">
        <v>193</v>
      </c>
      <c r="E137" s="180" t="s">
        <v>2975</v>
      </c>
      <c r="F137" s="181" t="s">
        <v>2976</v>
      </c>
      <c r="G137" s="182" t="s">
        <v>265</v>
      </c>
      <c r="H137" s="183">
        <v>4</v>
      </c>
      <c r="I137" s="184"/>
      <c r="J137" s="185">
        <f>ROUND(I137*H137,2)</f>
        <v>0</v>
      </c>
      <c r="K137" s="181" t="s">
        <v>21</v>
      </c>
      <c r="L137" s="40"/>
      <c r="M137" s="186" t="s">
        <v>21</v>
      </c>
      <c r="N137" s="187" t="s">
        <v>43</v>
      </c>
      <c r="O137" s="65"/>
      <c r="P137" s="188">
        <f>O137*H137</f>
        <v>0</v>
      </c>
      <c r="Q137" s="188">
        <v>0</v>
      </c>
      <c r="R137" s="188">
        <f>Q137*H137</f>
        <v>0</v>
      </c>
      <c r="S137" s="188">
        <v>0</v>
      </c>
      <c r="T137" s="18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0" t="s">
        <v>198</v>
      </c>
      <c r="AT137" s="190" t="s">
        <v>193</v>
      </c>
      <c r="AU137" s="190" t="s">
        <v>80</v>
      </c>
      <c r="AY137" s="18" t="s">
        <v>191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18" t="s">
        <v>80</v>
      </c>
      <c r="BK137" s="191">
        <f>ROUND(I137*H137,2)</f>
        <v>0</v>
      </c>
      <c r="BL137" s="18" t="s">
        <v>198</v>
      </c>
      <c r="BM137" s="190" t="s">
        <v>591</v>
      </c>
    </row>
    <row r="138" spans="1:47" s="2" customFormat="1" ht="11.25">
      <c r="A138" s="35"/>
      <c r="B138" s="36"/>
      <c r="C138" s="37"/>
      <c r="D138" s="192" t="s">
        <v>200</v>
      </c>
      <c r="E138" s="37"/>
      <c r="F138" s="193" t="s">
        <v>2976</v>
      </c>
      <c r="G138" s="37"/>
      <c r="H138" s="37"/>
      <c r="I138" s="194"/>
      <c r="J138" s="37"/>
      <c r="K138" s="37"/>
      <c r="L138" s="40"/>
      <c r="M138" s="195"/>
      <c r="N138" s="196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200</v>
      </c>
      <c r="AU138" s="18" t="s">
        <v>80</v>
      </c>
    </row>
    <row r="139" spans="1:65" s="2" customFormat="1" ht="24.2" customHeight="1">
      <c r="A139" s="35"/>
      <c r="B139" s="36"/>
      <c r="C139" s="179" t="s">
        <v>414</v>
      </c>
      <c r="D139" s="179" t="s">
        <v>193</v>
      </c>
      <c r="E139" s="180" t="s">
        <v>2977</v>
      </c>
      <c r="F139" s="181" t="s">
        <v>2978</v>
      </c>
      <c r="G139" s="182" t="s">
        <v>265</v>
      </c>
      <c r="H139" s="183">
        <v>4</v>
      </c>
      <c r="I139" s="184"/>
      <c r="J139" s="185">
        <f>ROUND(I139*H139,2)</f>
        <v>0</v>
      </c>
      <c r="K139" s="181" t="s">
        <v>21</v>
      </c>
      <c r="L139" s="40"/>
      <c r="M139" s="186" t="s">
        <v>21</v>
      </c>
      <c r="N139" s="187" t="s">
        <v>43</v>
      </c>
      <c r="O139" s="65"/>
      <c r="P139" s="188">
        <f>O139*H139</f>
        <v>0</v>
      </c>
      <c r="Q139" s="188">
        <v>0</v>
      </c>
      <c r="R139" s="188">
        <f>Q139*H139</f>
        <v>0</v>
      </c>
      <c r="S139" s="188">
        <v>0</v>
      </c>
      <c r="T139" s="18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0" t="s">
        <v>198</v>
      </c>
      <c r="AT139" s="190" t="s">
        <v>193</v>
      </c>
      <c r="AU139" s="190" t="s">
        <v>80</v>
      </c>
      <c r="AY139" s="18" t="s">
        <v>191</v>
      </c>
      <c r="BE139" s="191">
        <f>IF(N139="základní",J139,0)</f>
        <v>0</v>
      </c>
      <c r="BF139" s="191">
        <f>IF(N139="snížená",J139,0)</f>
        <v>0</v>
      </c>
      <c r="BG139" s="191">
        <f>IF(N139="zákl. přenesená",J139,0)</f>
        <v>0</v>
      </c>
      <c r="BH139" s="191">
        <f>IF(N139="sníž. přenesená",J139,0)</f>
        <v>0</v>
      </c>
      <c r="BI139" s="191">
        <f>IF(N139="nulová",J139,0)</f>
        <v>0</v>
      </c>
      <c r="BJ139" s="18" t="s">
        <v>80</v>
      </c>
      <c r="BK139" s="191">
        <f>ROUND(I139*H139,2)</f>
        <v>0</v>
      </c>
      <c r="BL139" s="18" t="s">
        <v>198</v>
      </c>
      <c r="BM139" s="190" t="s">
        <v>626</v>
      </c>
    </row>
    <row r="140" spans="1:47" s="2" customFormat="1" ht="19.5">
      <c r="A140" s="35"/>
      <c r="B140" s="36"/>
      <c r="C140" s="37"/>
      <c r="D140" s="192" t="s">
        <v>200</v>
      </c>
      <c r="E140" s="37"/>
      <c r="F140" s="193" t="s">
        <v>2978</v>
      </c>
      <c r="G140" s="37"/>
      <c r="H140" s="37"/>
      <c r="I140" s="194"/>
      <c r="J140" s="37"/>
      <c r="K140" s="37"/>
      <c r="L140" s="40"/>
      <c r="M140" s="195"/>
      <c r="N140" s="196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200</v>
      </c>
      <c r="AU140" s="18" t="s">
        <v>80</v>
      </c>
    </row>
    <row r="141" spans="1:65" s="2" customFormat="1" ht="16.5" customHeight="1">
      <c r="A141" s="35"/>
      <c r="B141" s="36"/>
      <c r="C141" s="179" t="s">
        <v>420</v>
      </c>
      <c r="D141" s="179" t="s">
        <v>193</v>
      </c>
      <c r="E141" s="180" t="s">
        <v>2979</v>
      </c>
      <c r="F141" s="181" t="s">
        <v>2980</v>
      </c>
      <c r="G141" s="182" t="s">
        <v>265</v>
      </c>
      <c r="H141" s="183">
        <v>2</v>
      </c>
      <c r="I141" s="184"/>
      <c r="J141" s="185">
        <f>ROUND(I141*H141,2)</f>
        <v>0</v>
      </c>
      <c r="K141" s="181" t="s">
        <v>21</v>
      </c>
      <c r="L141" s="40"/>
      <c r="M141" s="186" t="s">
        <v>21</v>
      </c>
      <c r="N141" s="187" t="s">
        <v>43</v>
      </c>
      <c r="O141" s="65"/>
      <c r="P141" s="188">
        <f>O141*H141</f>
        <v>0</v>
      </c>
      <c r="Q141" s="188">
        <v>0</v>
      </c>
      <c r="R141" s="188">
        <f>Q141*H141</f>
        <v>0</v>
      </c>
      <c r="S141" s="188">
        <v>0</v>
      </c>
      <c r="T141" s="18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0" t="s">
        <v>198</v>
      </c>
      <c r="AT141" s="190" t="s">
        <v>193</v>
      </c>
      <c r="AU141" s="190" t="s">
        <v>80</v>
      </c>
      <c r="AY141" s="18" t="s">
        <v>191</v>
      </c>
      <c r="BE141" s="191">
        <f>IF(N141="základní",J141,0)</f>
        <v>0</v>
      </c>
      <c r="BF141" s="191">
        <f>IF(N141="snížená",J141,0)</f>
        <v>0</v>
      </c>
      <c r="BG141" s="191">
        <f>IF(N141="zákl. přenesená",J141,0)</f>
        <v>0</v>
      </c>
      <c r="BH141" s="191">
        <f>IF(N141="sníž. přenesená",J141,0)</f>
        <v>0</v>
      </c>
      <c r="BI141" s="191">
        <f>IF(N141="nulová",J141,0)</f>
        <v>0</v>
      </c>
      <c r="BJ141" s="18" t="s">
        <v>80</v>
      </c>
      <c r="BK141" s="191">
        <f>ROUND(I141*H141,2)</f>
        <v>0</v>
      </c>
      <c r="BL141" s="18" t="s">
        <v>198</v>
      </c>
      <c r="BM141" s="190" t="s">
        <v>640</v>
      </c>
    </row>
    <row r="142" spans="1:47" s="2" customFormat="1" ht="11.25">
      <c r="A142" s="35"/>
      <c r="B142" s="36"/>
      <c r="C142" s="37"/>
      <c r="D142" s="192" t="s">
        <v>200</v>
      </c>
      <c r="E142" s="37"/>
      <c r="F142" s="193" t="s">
        <v>2980</v>
      </c>
      <c r="G142" s="37"/>
      <c r="H142" s="37"/>
      <c r="I142" s="194"/>
      <c r="J142" s="37"/>
      <c r="K142" s="37"/>
      <c r="L142" s="40"/>
      <c r="M142" s="195"/>
      <c r="N142" s="196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200</v>
      </c>
      <c r="AU142" s="18" t="s">
        <v>80</v>
      </c>
    </row>
    <row r="143" spans="1:65" s="2" customFormat="1" ht="16.5" customHeight="1">
      <c r="A143" s="35"/>
      <c r="B143" s="36"/>
      <c r="C143" s="179" t="s">
        <v>426</v>
      </c>
      <c r="D143" s="179" t="s">
        <v>193</v>
      </c>
      <c r="E143" s="180" t="s">
        <v>2981</v>
      </c>
      <c r="F143" s="181" t="s">
        <v>2982</v>
      </c>
      <c r="G143" s="182" t="s">
        <v>265</v>
      </c>
      <c r="H143" s="183">
        <v>1</v>
      </c>
      <c r="I143" s="184"/>
      <c r="J143" s="185">
        <f>ROUND(I143*H143,2)</f>
        <v>0</v>
      </c>
      <c r="K143" s="181" t="s">
        <v>21</v>
      </c>
      <c r="L143" s="40"/>
      <c r="M143" s="186" t="s">
        <v>21</v>
      </c>
      <c r="N143" s="187" t="s">
        <v>43</v>
      </c>
      <c r="O143" s="65"/>
      <c r="P143" s="188">
        <f>O143*H143</f>
        <v>0</v>
      </c>
      <c r="Q143" s="188">
        <v>0</v>
      </c>
      <c r="R143" s="188">
        <f>Q143*H143</f>
        <v>0</v>
      </c>
      <c r="S143" s="188">
        <v>0</v>
      </c>
      <c r="T143" s="18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0" t="s">
        <v>198</v>
      </c>
      <c r="AT143" s="190" t="s">
        <v>193</v>
      </c>
      <c r="AU143" s="190" t="s">
        <v>80</v>
      </c>
      <c r="AY143" s="18" t="s">
        <v>191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18" t="s">
        <v>80</v>
      </c>
      <c r="BK143" s="191">
        <f>ROUND(I143*H143,2)</f>
        <v>0</v>
      </c>
      <c r="BL143" s="18" t="s">
        <v>198</v>
      </c>
      <c r="BM143" s="190" t="s">
        <v>655</v>
      </c>
    </row>
    <row r="144" spans="1:47" s="2" customFormat="1" ht="11.25">
      <c r="A144" s="35"/>
      <c r="B144" s="36"/>
      <c r="C144" s="37"/>
      <c r="D144" s="192" t="s">
        <v>200</v>
      </c>
      <c r="E144" s="37"/>
      <c r="F144" s="193" t="s">
        <v>2982</v>
      </c>
      <c r="G144" s="37"/>
      <c r="H144" s="37"/>
      <c r="I144" s="194"/>
      <c r="J144" s="37"/>
      <c r="K144" s="37"/>
      <c r="L144" s="40"/>
      <c r="M144" s="195"/>
      <c r="N144" s="196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200</v>
      </c>
      <c r="AU144" s="18" t="s">
        <v>80</v>
      </c>
    </row>
    <row r="145" spans="1:65" s="2" customFormat="1" ht="16.5" customHeight="1">
      <c r="A145" s="35"/>
      <c r="B145" s="36"/>
      <c r="C145" s="179" t="s">
        <v>434</v>
      </c>
      <c r="D145" s="179" t="s">
        <v>193</v>
      </c>
      <c r="E145" s="180" t="s">
        <v>2983</v>
      </c>
      <c r="F145" s="181" t="s">
        <v>2984</v>
      </c>
      <c r="G145" s="182" t="s">
        <v>265</v>
      </c>
      <c r="H145" s="183">
        <v>1</v>
      </c>
      <c r="I145" s="184"/>
      <c r="J145" s="185">
        <f>ROUND(I145*H145,2)</f>
        <v>0</v>
      </c>
      <c r="K145" s="181" t="s">
        <v>21</v>
      </c>
      <c r="L145" s="40"/>
      <c r="M145" s="186" t="s">
        <v>21</v>
      </c>
      <c r="N145" s="187" t="s">
        <v>43</v>
      </c>
      <c r="O145" s="65"/>
      <c r="P145" s="188">
        <f>O145*H145</f>
        <v>0</v>
      </c>
      <c r="Q145" s="188">
        <v>0</v>
      </c>
      <c r="R145" s="188">
        <f>Q145*H145</f>
        <v>0</v>
      </c>
      <c r="S145" s="188">
        <v>0</v>
      </c>
      <c r="T145" s="189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0" t="s">
        <v>198</v>
      </c>
      <c r="AT145" s="190" t="s">
        <v>193</v>
      </c>
      <c r="AU145" s="190" t="s">
        <v>80</v>
      </c>
      <c r="AY145" s="18" t="s">
        <v>191</v>
      </c>
      <c r="BE145" s="191">
        <f>IF(N145="základní",J145,0)</f>
        <v>0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18" t="s">
        <v>80</v>
      </c>
      <c r="BK145" s="191">
        <f>ROUND(I145*H145,2)</f>
        <v>0</v>
      </c>
      <c r="BL145" s="18" t="s">
        <v>198</v>
      </c>
      <c r="BM145" s="190" t="s">
        <v>669</v>
      </c>
    </row>
    <row r="146" spans="1:47" s="2" customFormat="1" ht="11.25">
      <c r="A146" s="35"/>
      <c r="B146" s="36"/>
      <c r="C146" s="37"/>
      <c r="D146" s="192" t="s">
        <v>200</v>
      </c>
      <c r="E146" s="37"/>
      <c r="F146" s="193" t="s">
        <v>2984</v>
      </c>
      <c r="G146" s="37"/>
      <c r="H146" s="37"/>
      <c r="I146" s="194"/>
      <c r="J146" s="37"/>
      <c r="K146" s="37"/>
      <c r="L146" s="40"/>
      <c r="M146" s="195"/>
      <c r="N146" s="196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200</v>
      </c>
      <c r="AU146" s="18" t="s">
        <v>80</v>
      </c>
    </row>
    <row r="147" spans="1:65" s="2" customFormat="1" ht="33" customHeight="1">
      <c r="A147" s="35"/>
      <c r="B147" s="36"/>
      <c r="C147" s="179" t="s">
        <v>440</v>
      </c>
      <c r="D147" s="179" t="s">
        <v>193</v>
      </c>
      <c r="E147" s="180" t="s">
        <v>2985</v>
      </c>
      <c r="F147" s="181" t="s">
        <v>2986</v>
      </c>
      <c r="G147" s="182" t="s">
        <v>265</v>
      </c>
      <c r="H147" s="183">
        <v>4</v>
      </c>
      <c r="I147" s="184"/>
      <c r="J147" s="185">
        <f>ROUND(I147*H147,2)</f>
        <v>0</v>
      </c>
      <c r="K147" s="181" t="s">
        <v>21</v>
      </c>
      <c r="L147" s="40"/>
      <c r="M147" s="186" t="s">
        <v>21</v>
      </c>
      <c r="N147" s="187" t="s">
        <v>43</v>
      </c>
      <c r="O147" s="65"/>
      <c r="P147" s="188">
        <f>O147*H147</f>
        <v>0</v>
      </c>
      <c r="Q147" s="188">
        <v>0</v>
      </c>
      <c r="R147" s="188">
        <f>Q147*H147</f>
        <v>0</v>
      </c>
      <c r="S147" s="188">
        <v>0</v>
      </c>
      <c r="T147" s="189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0" t="s">
        <v>198</v>
      </c>
      <c r="AT147" s="190" t="s">
        <v>193</v>
      </c>
      <c r="AU147" s="190" t="s">
        <v>80</v>
      </c>
      <c r="AY147" s="18" t="s">
        <v>191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18" t="s">
        <v>80</v>
      </c>
      <c r="BK147" s="191">
        <f>ROUND(I147*H147,2)</f>
        <v>0</v>
      </c>
      <c r="BL147" s="18" t="s">
        <v>198</v>
      </c>
      <c r="BM147" s="190" t="s">
        <v>683</v>
      </c>
    </row>
    <row r="148" spans="1:47" s="2" customFormat="1" ht="19.5">
      <c r="A148" s="35"/>
      <c r="B148" s="36"/>
      <c r="C148" s="37"/>
      <c r="D148" s="192" t="s">
        <v>200</v>
      </c>
      <c r="E148" s="37"/>
      <c r="F148" s="193" t="s">
        <v>2986</v>
      </c>
      <c r="G148" s="37"/>
      <c r="H148" s="37"/>
      <c r="I148" s="194"/>
      <c r="J148" s="37"/>
      <c r="K148" s="37"/>
      <c r="L148" s="40"/>
      <c r="M148" s="195"/>
      <c r="N148" s="196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200</v>
      </c>
      <c r="AU148" s="18" t="s">
        <v>80</v>
      </c>
    </row>
    <row r="149" spans="1:65" s="2" customFormat="1" ht="16.5" customHeight="1">
      <c r="A149" s="35"/>
      <c r="B149" s="36"/>
      <c r="C149" s="179" t="s">
        <v>447</v>
      </c>
      <c r="D149" s="179" t="s">
        <v>193</v>
      </c>
      <c r="E149" s="180" t="s">
        <v>2987</v>
      </c>
      <c r="F149" s="181" t="s">
        <v>2988</v>
      </c>
      <c r="G149" s="182" t="s">
        <v>265</v>
      </c>
      <c r="H149" s="183">
        <v>3</v>
      </c>
      <c r="I149" s="184"/>
      <c r="J149" s="185">
        <f>ROUND(I149*H149,2)</f>
        <v>0</v>
      </c>
      <c r="K149" s="181" t="s">
        <v>21</v>
      </c>
      <c r="L149" s="40"/>
      <c r="M149" s="186" t="s">
        <v>21</v>
      </c>
      <c r="N149" s="187" t="s">
        <v>43</v>
      </c>
      <c r="O149" s="65"/>
      <c r="P149" s="188">
        <f>O149*H149</f>
        <v>0</v>
      </c>
      <c r="Q149" s="188">
        <v>0</v>
      </c>
      <c r="R149" s="188">
        <f>Q149*H149</f>
        <v>0</v>
      </c>
      <c r="S149" s="188">
        <v>0</v>
      </c>
      <c r="T149" s="189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0" t="s">
        <v>198</v>
      </c>
      <c r="AT149" s="190" t="s">
        <v>193</v>
      </c>
      <c r="AU149" s="190" t="s">
        <v>80</v>
      </c>
      <c r="AY149" s="18" t="s">
        <v>191</v>
      </c>
      <c r="BE149" s="191">
        <f>IF(N149="základní",J149,0)</f>
        <v>0</v>
      </c>
      <c r="BF149" s="191">
        <f>IF(N149="snížená",J149,0)</f>
        <v>0</v>
      </c>
      <c r="BG149" s="191">
        <f>IF(N149="zákl. přenesená",J149,0)</f>
        <v>0</v>
      </c>
      <c r="BH149" s="191">
        <f>IF(N149="sníž. přenesená",J149,0)</f>
        <v>0</v>
      </c>
      <c r="BI149" s="191">
        <f>IF(N149="nulová",J149,0)</f>
        <v>0</v>
      </c>
      <c r="BJ149" s="18" t="s">
        <v>80</v>
      </c>
      <c r="BK149" s="191">
        <f>ROUND(I149*H149,2)</f>
        <v>0</v>
      </c>
      <c r="BL149" s="18" t="s">
        <v>198</v>
      </c>
      <c r="BM149" s="190" t="s">
        <v>697</v>
      </c>
    </row>
    <row r="150" spans="1:47" s="2" customFormat="1" ht="11.25">
      <c r="A150" s="35"/>
      <c r="B150" s="36"/>
      <c r="C150" s="37"/>
      <c r="D150" s="192" t="s">
        <v>200</v>
      </c>
      <c r="E150" s="37"/>
      <c r="F150" s="193" t="s">
        <v>2988</v>
      </c>
      <c r="G150" s="37"/>
      <c r="H150" s="37"/>
      <c r="I150" s="194"/>
      <c r="J150" s="37"/>
      <c r="K150" s="37"/>
      <c r="L150" s="40"/>
      <c r="M150" s="195"/>
      <c r="N150" s="196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200</v>
      </c>
      <c r="AU150" s="18" t="s">
        <v>80</v>
      </c>
    </row>
    <row r="151" spans="2:63" s="12" customFormat="1" ht="25.9" customHeight="1">
      <c r="B151" s="163"/>
      <c r="C151" s="164"/>
      <c r="D151" s="165" t="s">
        <v>71</v>
      </c>
      <c r="E151" s="166" t="s">
        <v>2989</v>
      </c>
      <c r="F151" s="166" t="s">
        <v>2990</v>
      </c>
      <c r="G151" s="164"/>
      <c r="H151" s="164"/>
      <c r="I151" s="167"/>
      <c r="J151" s="168">
        <f>BK151</f>
        <v>0</v>
      </c>
      <c r="K151" s="164"/>
      <c r="L151" s="169"/>
      <c r="M151" s="170"/>
      <c r="N151" s="171"/>
      <c r="O151" s="171"/>
      <c r="P151" s="172">
        <f>SUM(P152:P163)</f>
        <v>0</v>
      </c>
      <c r="Q151" s="171"/>
      <c r="R151" s="172">
        <f>SUM(R152:R163)</f>
        <v>0</v>
      </c>
      <c r="S151" s="171"/>
      <c r="T151" s="173">
        <f>SUM(T152:T163)</f>
        <v>0</v>
      </c>
      <c r="AR151" s="174" t="s">
        <v>80</v>
      </c>
      <c r="AT151" s="175" t="s">
        <v>71</v>
      </c>
      <c r="AU151" s="175" t="s">
        <v>72</v>
      </c>
      <c r="AY151" s="174" t="s">
        <v>191</v>
      </c>
      <c r="BK151" s="176">
        <f>SUM(BK152:BK163)</f>
        <v>0</v>
      </c>
    </row>
    <row r="152" spans="1:65" s="2" customFormat="1" ht="21.75" customHeight="1">
      <c r="A152" s="35"/>
      <c r="B152" s="36"/>
      <c r="C152" s="179" t="s">
        <v>457</v>
      </c>
      <c r="D152" s="179" t="s">
        <v>193</v>
      </c>
      <c r="E152" s="180" t="s">
        <v>2991</v>
      </c>
      <c r="F152" s="181" t="s">
        <v>2992</v>
      </c>
      <c r="G152" s="182" t="s">
        <v>265</v>
      </c>
      <c r="H152" s="183">
        <v>1</v>
      </c>
      <c r="I152" s="184"/>
      <c r="J152" s="185">
        <f>ROUND(I152*H152,2)</f>
        <v>0</v>
      </c>
      <c r="K152" s="181" t="s">
        <v>21</v>
      </c>
      <c r="L152" s="40"/>
      <c r="M152" s="186" t="s">
        <v>21</v>
      </c>
      <c r="N152" s="187" t="s">
        <v>43</v>
      </c>
      <c r="O152" s="65"/>
      <c r="P152" s="188">
        <f>O152*H152</f>
        <v>0</v>
      </c>
      <c r="Q152" s="188">
        <v>0</v>
      </c>
      <c r="R152" s="188">
        <f>Q152*H152</f>
        <v>0</v>
      </c>
      <c r="S152" s="188">
        <v>0</v>
      </c>
      <c r="T152" s="18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0" t="s">
        <v>198</v>
      </c>
      <c r="AT152" s="190" t="s">
        <v>193</v>
      </c>
      <c r="AU152" s="190" t="s">
        <v>80</v>
      </c>
      <c r="AY152" s="18" t="s">
        <v>191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18" t="s">
        <v>80</v>
      </c>
      <c r="BK152" s="191">
        <f>ROUND(I152*H152,2)</f>
        <v>0</v>
      </c>
      <c r="BL152" s="18" t="s">
        <v>198</v>
      </c>
      <c r="BM152" s="190" t="s">
        <v>711</v>
      </c>
    </row>
    <row r="153" spans="1:47" s="2" customFormat="1" ht="11.25">
      <c r="A153" s="35"/>
      <c r="B153" s="36"/>
      <c r="C153" s="37"/>
      <c r="D153" s="192" t="s">
        <v>200</v>
      </c>
      <c r="E153" s="37"/>
      <c r="F153" s="193" t="s">
        <v>2992</v>
      </c>
      <c r="G153" s="37"/>
      <c r="H153" s="37"/>
      <c r="I153" s="194"/>
      <c r="J153" s="37"/>
      <c r="K153" s="37"/>
      <c r="L153" s="40"/>
      <c r="M153" s="195"/>
      <c r="N153" s="196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200</v>
      </c>
      <c r="AU153" s="18" t="s">
        <v>80</v>
      </c>
    </row>
    <row r="154" spans="1:65" s="2" customFormat="1" ht="16.5" customHeight="1">
      <c r="A154" s="35"/>
      <c r="B154" s="36"/>
      <c r="C154" s="179" t="s">
        <v>465</v>
      </c>
      <c r="D154" s="179" t="s">
        <v>193</v>
      </c>
      <c r="E154" s="180" t="s">
        <v>2993</v>
      </c>
      <c r="F154" s="181" t="s">
        <v>2994</v>
      </c>
      <c r="G154" s="182" t="s">
        <v>265</v>
      </c>
      <c r="H154" s="183">
        <v>1</v>
      </c>
      <c r="I154" s="184"/>
      <c r="J154" s="185">
        <f>ROUND(I154*H154,2)</f>
        <v>0</v>
      </c>
      <c r="K154" s="181" t="s">
        <v>21</v>
      </c>
      <c r="L154" s="40"/>
      <c r="M154" s="186" t="s">
        <v>21</v>
      </c>
      <c r="N154" s="187" t="s">
        <v>43</v>
      </c>
      <c r="O154" s="65"/>
      <c r="P154" s="188">
        <f>O154*H154</f>
        <v>0</v>
      </c>
      <c r="Q154" s="188">
        <v>0</v>
      </c>
      <c r="R154" s="188">
        <f>Q154*H154</f>
        <v>0</v>
      </c>
      <c r="S154" s="188">
        <v>0</v>
      </c>
      <c r="T154" s="18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0" t="s">
        <v>198</v>
      </c>
      <c r="AT154" s="190" t="s">
        <v>193</v>
      </c>
      <c r="AU154" s="190" t="s">
        <v>80</v>
      </c>
      <c r="AY154" s="18" t="s">
        <v>191</v>
      </c>
      <c r="BE154" s="191">
        <f>IF(N154="základní",J154,0)</f>
        <v>0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18" t="s">
        <v>80</v>
      </c>
      <c r="BK154" s="191">
        <f>ROUND(I154*H154,2)</f>
        <v>0</v>
      </c>
      <c r="BL154" s="18" t="s">
        <v>198</v>
      </c>
      <c r="BM154" s="190" t="s">
        <v>727</v>
      </c>
    </row>
    <row r="155" spans="1:47" s="2" customFormat="1" ht="11.25">
      <c r="A155" s="35"/>
      <c r="B155" s="36"/>
      <c r="C155" s="37"/>
      <c r="D155" s="192" t="s">
        <v>200</v>
      </c>
      <c r="E155" s="37"/>
      <c r="F155" s="193" t="s">
        <v>2994</v>
      </c>
      <c r="G155" s="37"/>
      <c r="H155" s="37"/>
      <c r="I155" s="194"/>
      <c r="J155" s="37"/>
      <c r="K155" s="37"/>
      <c r="L155" s="40"/>
      <c r="M155" s="195"/>
      <c r="N155" s="196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200</v>
      </c>
      <c r="AU155" s="18" t="s">
        <v>80</v>
      </c>
    </row>
    <row r="156" spans="1:65" s="2" customFormat="1" ht="21.75" customHeight="1">
      <c r="A156" s="35"/>
      <c r="B156" s="36"/>
      <c r="C156" s="179" t="s">
        <v>472</v>
      </c>
      <c r="D156" s="179" t="s">
        <v>193</v>
      </c>
      <c r="E156" s="180" t="s">
        <v>2995</v>
      </c>
      <c r="F156" s="181" t="s">
        <v>2996</v>
      </c>
      <c r="G156" s="182" t="s">
        <v>265</v>
      </c>
      <c r="H156" s="183">
        <v>19</v>
      </c>
      <c r="I156" s="184"/>
      <c r="J156" s="185">
        <f>ROUND(I156*H156,2)</f>
        <v>0</v>
      </c>
      <c r="K156" s="181" t="s">
        <v>21</v>
      </c>
      <c r="L156" s="40"/>
      <c r="M156" s="186" t="s">
        <v>21</v>
      </c>
      <c r="N156" s="187" t="s">
        <v>43</v>
      </c>
      <c r="O156" s="65"/>
      <c r="P156" s="188">
        <f>O156*H156</f>
        <v>0</v>
      </c>
      <c r="Q156" s="188">
        <v>0</v>
      </c>
      <c r="R156" s="188">
        <f>Q156*H156</f>
        <v>0</v>
      </c>
      <c r="S156" s="188">
        <v>0</v>
      </c>
      <c r="T156" s="189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0" t="s">
        <v>198</v>
      </c>
      <c r="AT156" s="190" t="s">
        <v>193</v>
      </c>
      <c r="AU156" s="190" t="s">
        <v>80</v>
      </c>
      <c r="AY156" s="18" t="s">
        <v>191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18" t="s">
        <v>80</v>
      </c>
      <c r="BK156" s="191">
        <f>ROUND(I156*H156,2)</f>
        <v>0</v>
      </c>
      <c r="BL156" s="18" t="s">
        <v>198</v>
      </c>
      <c r="BM156" s="190" t="s">
        <v>742</v>
      </c>
    </row>
    <row r="157" spans="1:47" s="2" customFormat="1" ht="11.25">
      <c r="A157" s="35"/>
      <c r="B157" s="36"/>
      <c r="C157" s="37"/>
      <c r="D157" s="192" t="s">
        <v>200</v>
      </c>
      <c r="E157" s="37"/>
      <c r="F157" s="193" t="s">
        <v>2996</v>
      </c>
      <c r="G157" s="37"/>
      <c r="H157" s="37"/>
      <c r="I157" s="194"/>
      <c r="J157" s="37"/>
      <c r="K157" s="37"/>
      <c r="L157" s="40"/>
      <c r="M157" s="195"/>
      <c r="N157" s="196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200</v>
      </c>
      <c r="AU157" s="18" t="s">
        <v>80</v>
      </c>
    </row>
    <row r="158" spans="1:65" s="2" customFormat="1" ht="24.2" customHeight="1">
      <c r="A158" s="35"/>
      <c r="B158" s="36"/>
      <c r="C158" s="179" t="s">
        <v>480</v>
      </c>
      <c r="D158" s="179" t="s">
        <v>193</v>
      </c>
      <c r="E158" s="180" t="s">
        <v>2997</v>
      </c>
      <c r="F158" s="181" t="s">
        <v>2998</v>
      </c>
      <c r="G158" s="182" t="s">
        <v>265</v>
      </c>
      <c r="H158" s="183">
        <v>4</v>
      </c>
      <c r="I158" s="184"/>
      <c r="J158" s="185">
        <f>ROUND(I158*H158,2)</f>
        <v>0</v>
      </c>
      <c r="K158" s="181" t="s">
        <v>21</v>
      </c>
      <c r="L158" s="40"/>
      <c r="M158" s="186" t="s">
        <v>21</v>
      </c>
      <c r="N158" s="187" t="s">
        <v>43</v>
      </c>
      <c r="O158" s="65"/>
      <c r="P158" s="188">
        <f>O158*H158</f>
        <v>0</v>
      </c>
      <c r="Q158" s="188">
        <v>0</v>
      </c>
      <c r="R158" s="188">
        <f>Q158*H158</f>
        <v>0</v>
      </c>
      <c r="S158" s="188">
        <v>0</v>
      </c>
      <c r="T158" s="189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0" t="s">
        <v>198</v>
      </c>
      <c r="AT158" s="190" t="s">
        <v>193</v>
      </c>
      <c r="AU158" s="190" t="s">
        <v>80</v>
      </c>
      <c r="AY158" s="18" t="s">
        <v>191</v>
      </c>
      <c r="BE158" s="191">
        <f>IF(N158="základní",J158,0)</f>
        <v>0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18" t="s">
        <v>80</v>
      </c>
      <c r="BK158" s="191">
        <f>ROUND(I158*H158,2)</f>
        <v>0</v>
      </c>
      <c r="BL158" s="18" t="s">
        <v>198</v>
      </c>
      <c r="BM158" s="190" t="s">
        <v>757</v>
      </c>
    </row>
    <row r="159" spans="1:47" s="2" customFormat="1" ht="19.5">
      <c r="A159" s="35"/>
      <c r="B159" s="36"/>
      <c r="C159" s="37"/>
      <c r="D159" s="192" t="s">
        <v>200</v>
      </c>
      <c r="E159" s="37"/>
      <c r="F159" s="193" t="s">
        <v>2998</v>
      </c>
      <c r="G159" s="37"/>
      <c r="H159" s="37"/>
      <c r="I159" s="194"/>
      <c r="J159" s="37"/>
      <c r="K159" s="37"/>
      <c r="L159" s="40"/>
      <c r="M159" s="195"/>
      <c r="N159" s="196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200</v>
      </c>
      <c r="AU159" s="18" t="s">
        <v>80</v>
      </c>
    </row>
    <row r="160" spans="1:65" s="2" customFormat="1" ht="16.5" customHeight="1">
      <c r="A160" s="35"/>
      <c r="B160" s="36"/>
      <c r="C160" s="179" t="s">
        <v>487</v>
      </c>
      <c r="D160" s="179" t="s">
        <v>193</v>
      </c>
      <c r="E160" s="180" t="s">
        <v>2999</v>
      </c>
      <c r="F160" s="181" t="s">
        <v>3000</v>
      </c>
      <c r="G160" s="182" t="s">
        <v>265</v>
      </c>
      <c r="H160" s="183">
        <v>3</v>
      </c>
      <c r="I160" s="184"/>
      <c r="J160" s="185">
        <f>ROUND(I160*H160,2)</f>
        <v>0</v>
      </c>
      <c r="K160" s="181" t="s">
        <v>21</v>
      </c>
      <c r="L160" s="40"/>
      <c r="M160" s="186" t="s">
        <v>21</v>
      </c>
      <c r="N160" s="187" t="s">
        <v>43</v>
      </c>
      <c r="O160" s="65"/>
      <c r="P160" s="188">
        <f>O160*H160</f>
        <v>0</v>
      </c>
      <c r="Q160" s="188">
        <v>0</v>
      </c>
      <c r="R160" s="188">
        <f>Q160*H160</f>
        <v>0</v>
      </c>
      <c r="S160" s="188">
        <v>0</v>
      </c>
      <c r="T160" s="189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0" t="s">
        <v>198</v>
      </c>
      <c r="AT160" s="190" t="s">
        <v>193</v>
      </c>
      <c r="AU160" s="190" t="s">
        <v>80</v>
      </c>
      <c r="AY160" s="18" t="s">
        <v>191</v>
      </c>
      <c r="BE160" s="191">
        <f>IF(N160="základní",J160,0)</f>
        <v>0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18" t="s">
        <v>80</v>
      </c>
      <c r="BK160" s="191">
        <f>ROUND(I160*H160,2)</f>
        <v>0</v>
      </c>
      <c r="BL160" s="18" t="s">
        <v>198</v>
      </c>
      <c r="BM160" s="190" t="s">
        <v>771</v>
      </c>
    </row>
    <row r="161" spans="1:47" s="2" customFormat="1" ht="11.25">
      <c r="A161" s="35"/>
      <c r="B161" s="36"/>
      <c r="C161" s="37"/>
      <c r="D161" s="192" t="s">
        <v>200</v>
      </c>
      <c r="E161" s="37"/>
      <c r="F161" s="193" t="s">
        <v>3000</v>
      </c>
      <c r="G161" s="37"/>
      <c r="H161" s="37"/>
      <c r="I161" s="194"/>
      <c r="J161" s="37"/>
      <c r="K161" s="37"/>
      <c r="L161" s="40"/>
      <c r="M161" s="195"/>
      <c r="N161" s="196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200</v>
      </c>
      <c r="AU161" s="18" t="s">
        <v>80</v>
      </c>
    </row>
    <row r="162" spans="1:65" s="2" customFormat="1" ht="16.5" customHeight="1">
      <c r="A162" s="35"/>
      <c r="B162" s="36"/>
      <c r="C162" s="179" t="s">
        <v>493</v>
      </c>
      <c r="D162" s="179" t="s">
        <v>193</v>
      </c>
      <c r="E162" s="180" t="s">
        <v>3001</v>
      </c>
      <c r="F162" s="181" t="s">
        <v>3002</v>
      </c>
      <c r="G162" s="182" t="s">
        <v>265</v>
      </c>
      <c r="H162" s="183">
        <v>26</v>
      </c>
      <c r="I162" s="184"/>
      <c r="J162" s="185">
        <f>ROUND(I162*H162,2)</f>
        <v>0</v>
      </c>
      <c r="K162" s="181" t="s">
        <v>21</v>
      </c>
      <c r="L162" s="40"/>
      <c r="M162" s="186" t="s">
        <v>21</v>
      </c>
      <c r="N162" s="187" t="s">
        <v>43</v>
      </c>
      <c r="O162" s="65"/>
      <c r="P162" s="188">
        <f>O162*H162</f>
        <v>0</v>
      </c>
      <c r="Q162" s="188">
        <v>0</v>
      </c>
      <c r="R162" s="188">
        <f>Q162*H162</f>
        <v>0</v>
      </c>
      <c r="S162" s="188">
        <v>0</v>
      </c>
      <c r="T162" s="18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0" t="s">
        <v>198</v>
      </c>
      <c r="AT162" s="190" t="s">
        <v>193</v>
      </c>
      <c r="AU162" s="190" t="s">
        <v>80</v>
      </c>
      <c r="AY162" s="18" t="s">
        <v>191</v>
      </c>
      <c r="BE162" s="191">
        <f>IF(N162="základní",J162,0)</f>
        <v>0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18" t="s">
        <v>80</v>
      </c>
      <c r="BK162" s="191">
        <f>ROUND(I162*H162,2)</f>
        <v>0</v>
      </c>
      <c r="BL162" s="18" t="s">
        <v>198</v>
      </c>
      <c r="BM162" s="190" t="s">
        <v>791</v>
      </c>
    </row>
    <row r="163" spans="1:47" s="2" customFormat="1" ht="11.25">
      <c r="A163" s="35"/>
      <c r="B163" s="36"/>
      <c r="C163" s="37"/>
      <c r="D163" s="192" t="s">
        <v>200</v>
      </c>
      <c r="E163" s="37"/>
      <c r="F163" s="193" t="s">
        <v>3002</v>
      </c>
      <c r="G163" s="37"/>
      <c r="H163" s="37"/>
      <c r="I163" s="194"/>
      <c r="J163" s="37"/>
      <c r="K163" s="37"/>
      <c r="L163" s="40"/>
      <c r="M163" s="195"/>
      <c r="N163" s="196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200</v>
      </c>
      <c r="AU163" s="18" t="s">
        <v>80</v>
      </c>
    </row>
    <row r="164" spans="2:63" s="12" customFormat="1" ht="25.9" customHeight="1">
      <c r="B164" s="163"/>
      <c r="C164" s="164"/>
      <c r="D164" s="165" t="s">
        <v>71</v>
      </c>
      <c r="E164" s="166" t="s">
        <v>3003</v>
      </c>
      <c r="F164" s="166" t="s">
        <v>3004</v>
      </c>
      <c r="G164" s="164"/>
      <c r="H164" s="164"/>
      <c r="I164" s="167"/>
      <c r="J164" s="168">
        <f>BK164</f>
        <v>0</v>
      </c>
      <c r="K164" s="164"/>
      <c r="L164" s="169"/>
      <c r="M164" s="170"/>
      <c r="N164" s="171"/>
      <c r="O164" s="171"/>
      <c r="P164" s="172">
        <f>SUM(P165:P168)</f>
        <v>0</v>
      </c>
      <c r="Q164" s="171"/>
      <c r="R164" s="172">
        <f>SUM(R165:R168)</f>
        <v>0</v>
      </c>
      <c r="S164" s="171"/>
      <c r="T164" s="173">
        <f>SUM(T165:T168)</f>
        <v>0</v>
      </c>
      <c r="AR164" s="174" t="s">
        <v>80</v>
      </c>
      <c r="AT164" s="175" t="s">
        <v>71</v>
      </c>
      <c r="AU164" s="175" t="s">
        <v>72</v>
      </c>
      <c r="AY164" s="174" t="s">
        <v>191</v>
      </c>
      <c r="BK164" s="176">
        <f>SUM(BK165:BK168)</f>
        <v>0</v>
      </c>
    </row>
    <row r="165" spans="1:65" s="2" customFormat="1" ht="16.5" customHeight="1">
      <c r="A165" s="35"/>
      <c r="B165" s="36"/>
      <c r="C165" s="179" t="s">
        <v>501</v>
      </c>
      <c r="D165" s="179" t="s">
        <v>193</v>
      </c>
      <c r="E165" s="180" t="s">
        <v>3005</v>
      </c>
      <c r="F165" s="181" t="s">
        <v>3006</v>
      </c>
      <c r="G165" s="182" t="s">
        <v>265</v>
      </c>
      <c r="H165" s="183">
        <v>2</v>
      </c>
      <c r="I165" s="184"/>
      <c r="J165" s="185">
        <f>ROUND(I165*H165,2)</f>
        <v>0</v>
      </c>
      <c r="K165" s="181" t="s">
        <v>21</v>
      </c>
      <c r="L165" s="40"/>
      <c r="M165" s="186" t="s">
        <v>21</v>
      </c>
      <c r="N165" s="187" t="s">
        <v>43</v>
      </c>
      <c r="O165" s="65"/>
      <c r="P165" s="188">
        <f>O165*H165</f>
        <v>0</v>
      </c>
      <c r="Q165" s="188">
        <v>0</v>
      </c>
      <c r="R165" s="188">
        <f>Q165*H165</f>
        <v>0</v>
      </c>
      <c r="S165" s="188">
        <v>0</v>
      </c>
      <c r="T165" s="189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0" t="s">
        <v>198</v>
      </c>
      <c r="AT165" s="190" t="s">
        <v>193</v>
      </c>
      <c r="AU165" s="190" t="s">
        <v>80</v>
      </c>
      <c r="AY165" s="18" t="s">
        <v>191</v>
      </c>
      <c r="BE165" s="191">
        <f>IF(N165="základní",J165,0)</f>
        <v>0</v>
      </c>
      <c r="BF165" s="191">
        <f>IF(N165="snížená",J165,0)</f>
        <v>0</v>
      </c>
      <c r="BG165" s="191">
        <f>IF(N165="zákl. přenesená",J165,0)</f>
        <v>0</v>
      </c>
      <c r="BH165" s="191">
        <f>IF(N165="sníž. přenesená",J165,0)</f>
        <v>0</v>
      </c>
      <c r="BI165" s="191">
        <f>IF(N165="nulová",J165,0)</f>
        <v>0</v>
      </c>
      <c r="BJ165" s="18" t="s">
        <v>80</v>
      </c>
      <c r="BK165" s="191">
        <f>ROUND(I165*H165,2)</f>
        <v>0</v>
      </c>
      <c r="BL165" s="18" t="s">
        <v>198</v>
      </c>
      <c r="BM165" s="190" t="s">
        <v>813</v>
      </c>
    </row>
    <row r="166" spans="1:47" s="2" customFormat="1" ht="11.25">
      <c r="A166" s="35"/>
      <c r="B166" s="36"/>
      <c r="C166" s="37"/>
      <c r="D166" s="192" t="s">
        <v>200</v>
      </c>
      <c r="E166" s="37"/>
      <c r="F166" s="193" t="s">
        <v>3006</v>
      </c>
      <c r="G166" s="37"/>
      <c r="H166" s="37"/>
      <c r="I166" s="194"/>
      <c r="J166" s="37"/>
      <c r="K166" s="37"/>
      <c r="L166" s="40"/>
      <c r="M166" s="195"/>
      <c r="N166" s="196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200</v>
      </c>
      <c r="AU166" s="18" t="s">
        <v>80</v>
      </c>
    </row>
    <row r="167" spans="1:65" s="2" customFormat="1" ht="16.5" customHeight="1">
      <c r="A167" s="35"/>
      <c r="B167" s="36"/>
      <c r="C167" s="179" t="s">
        <v>508</v>
      </c>
      <c r="D167" s="179" t="s">
        <v>193</v>
      </c>
      <c r="E167" s="180" t="s">
        <v>3007</v>
      </c>
      <c r="F167" s="181" t="s">
        <v>3008</v>
      </c>
      <c r="G167" s="182" t="s">
        <v>265</v>
      </c>
      <c r="H167" s="183">
        <v>1</v>
      </c>
      <c r="I167" s="184"/>
      <c r="J167" s="185">
        <f>ROUND(I167*H167,2)</f>
        <v>0</v>
      </c>
      <c r="K167" s="181" t="s">
        <v>21</v>
      </c>
      <c r="L167" s="40"/>
      <c r="M167" s="186" t="s">
        <v>21</v>
      </c>
      <c r="N167" s="187" t="s">
        <v>43</v>
      </c>
      <c r="O167" s="65"/>
      <c r="P167" s="188">
        <f>O167*H167</f>
        <v>0</v>
      </c>
      <c r="Q167" s="188">
        <v>0</v>
      </c>
      <c r="R167" s="188">
        <f>Q167*H167</f>
        <v>0</v>
      </c>
      <c r="S167" s="188">
        <v>0</v>
      </c>
      <c r="T167" s="189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0" t="s">
        <v>198</v>
      </c>
      <c r="AT167" s="190" t="s">
        <v>193</v>
      </c>
      <c r="AU167" s="190" t="s">
        <v>80</v>
      </c>
      <c r="AY167" s="18" t="s">
        <v>191</v>
      </c>
      <c r="BE167" s="191">
        <f>IF(N167="základní",J167,0)</f>
        <v>0</v>
      </c>
      <c r="BF167" s="191">
        <f>IF(N167="snížená",J167,0)</f>
        <v>0</v>
      </c>
      <c r="BG167" s="191">
        <f>IF(N167="zákl. přenesená",J167,0)</f>
        <v>0</v>
      </c>
      <c r="BH167" s="191">
        <f>IF(N167="sníž. přenesená",J167,0)</f>
        <v>0</v>
      </c>
      <c r="BI167" s="191">
        <f>IF(N167="nulová",J167,0)</f>
        <v>0</v>
      </c>
      <c r="BJ167" s="18" t="s">
        <v>80</v>
      </c>
      <c r="BK167" s="191">
        <f>ROUND(I167*H167,2)</f>
        <v>0</v>
      </c>
      <c r="BL167" s="18" t="s">
        <v>198</v>
      </c>
      <c r="BM167" s="190" t="s">
        <v>832</v>
      </c>
    </row>
    <row r="168" spans="1:47" s="2" customFormat="1" ht="11.25">
      <c r="A168" s="35"/>
      <c r="B168" s="36"/>
      <c r="C168" s="37"/>
      <c r="D168" s="192" t="s">
        <v>200</v>
      </c>
      <c r="E168" s="37"/>
      <c r="F168" s="193" t="s">
        <v>3008</v>
      </c>
      <c r="G168" s="37"/>
      <c r="H168" s="37"/>
      <c r="I168" s="194"/>
      <c r="J168" s="37"/>
      <c r="K168" s="37"/>
      <c r="L168" s="40"/>
      <c r="M168" s="195"/>
      <c r="N168" s="196"/>
      <c r="O168" s="65"/>
      <c r="P168" s="65"/>
      <c r="Q168" s="65"/>
      <c r="R168" s="65"/>
      <c r="S168" s="65"/>
      <c r="T168" s="66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200</v>
      </c>
      <c r="AU168" s="18" t="s">
        <v>80</v>
      </c>
    </row>
    <row r="169" spans="2:63" s="12" customFormat="1" ht="25.9" customHeight="1">
      <c r="B169" s="163"/>
      <c r="C169" s="164"/>
      <c r="D169" s="165" t="s">
        <v>71</v>
      </c>
      <c r="E169" s="166" t="s">
        <v>3009</v>
      </c>
      <c r="F169" s="166" t="s">
        <v>3010</v>
      </c>
      <c r="G169" s="164"/>
      <c r="H169" s="164"/>
      <c r="I169" s="167"/>
      <c r="J169" s="168">
        <f>BK169</f>
        <v>0</v>
      </c>
      <c r="K169" s="164"/>
      <c r="L169" s="169"/>
      <c r="M169" s="170"/>
      <c r="N169" s="171"/>
      <c r="O169" s="171"/>
      <c r="P169" s="172">
        <f>SUM(P170:P175)</f>
        <v>0</v>
      </c>
      <c r="Q169" s="171"/>
      <c r="R169" s="172">
        <f>SUM(R170:R175)</f>
        <v>0</v>
      </c>
      <c r="S169" s="171"/>
      <c r="T169" s="173">
        <f>SUM(T170:T175)</f>
        <v>0</v>
      </c>
      <c r="AR169" s="174" t="s">
        <v>80</v>
      </c>
      <c r="AT169" s="175" t="s">
        <v>71</v>
      </c>
      <c r="AU169" s="175" t="s">
        <v>72</v>
      </c>
      <c r="AY169" s="174" t="s">
        <v>191</v>
      </c>
      <c r="BK169" s="176">
        <f>SUM(BK170:BK175)</f>
        <v>0</v>
      </c>
    </row>
    <row r="170" spans="1:65" s="2" customFormat="1" ht="21.75" customHeight="1">
      <c r="A170" s="35"/>
      <c r="B170" s="36"/>
      <c r="C170" s="179" t="s">
        <v>515</v>
      </c>
      <c r="D170" s="179" t="s">
        <v>193</v>
      </c>
      <c r="E170" s="180" t="s">
        <v>3011</v>
      </c>
      <c r="F170" s="181" t="s">
        <v>3012</v>
      </c>
      <c r="G170" s="182" t="s">
        <v>265</v>
      </c>
      <c r="H170" s="183">
        <v>1</v>
      </c>
      <c r="I170" s="184"/>
      <c r="J170" s="185">
        <f>ROUND(I170*H170,2)</f>
        <v>0</v>
      </c>
      <c r="K170" s="181" t="s">
        <v>21</v>
      </c>
      <c r="L170" s="40"/>
      <c r="M170" s="186" t="s">
        <v>21</v>
      </c>
      <c r="N170" s="187" t="s">
        <v>43</v>
      </c>
      <c r="O170" s="65"/>
      <c r="P170" s="188">
        <f>O170*H170</f>
        <v>0</v>
      </c>
      <c r="Q170" s="188">
        <v>0</v>
      </c>
      <c r="R170" s="188">
        <f>Q170*H170</f>
        <v>0</v>
      </c>
      <c r="S170" s="188">
        <v>0</v>
      </c>
      <c r="T170" s="189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0" t="s">
        <v>198</v>
      </c>
      <c r="AT170" s="190" t="s">
        <v>193</v>
      </c>
      <c r="AU170" s="190" t="s">
        <v>80</v>
      </c>
      <c r="AY170" s="18" t="s">
        <v>191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18" t="s">
        <v>80</v>
      </c>
      <c r="BK170" s="191">
        <f>ROUND(I170*H170,2)</f>
        <v>0</v>
      </c>
      <c r="BL170" s="18" t="s">
        <v>198</v>
      </c>
      <c r="BM170" s="190" t="s">
        <v>892</v>
      </c>
    </row>
    <row r="171" spans="1:47" s="2" customFormat="1" ht="11.25">
      <c r="A171" s="35"/>
      <c r="B171" s="36"/>
      <c r="C171" s="37"/>
      <c r="D171" s="192" t="s">
        <v>200</v>
      </c>
      <c r="E171" s="37"/>
      <c r="F171" s="193" t="s">
        <v>3013</v>
      </c>
      <c r="G171" s="37"/>
      <c r="H171" s="37"/>
      <c r="I171" s="194"/>
      <c r="J171" s="37"/>
      <c r="K171" s="37"/>
      <c r="L171" s="40"/>
      <c r="M171" s="195"/>
      <c r="N171" s="196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200</v>
      </c>
      <c r="AU171" s="18" t="s">
        <v>80</v>
      </c>
    </row>
    <row r="172" spans="1:65" s="2" customFormat="1" ht="16.5" customHeight="1">
      <c r="A172" s="35"/>
      <c r="B172" s="36"/>
      <c r="C172" s="179" t="s">
        <v>528</v>
      </c>
      <c r="D172" s="179" t="s">
        <v>193</v>
      </c>
      <c r="E172" s="180" t="s">
        <v>3014</v>
      </c>
      <c r="F172" s="181" t="s">
        <v>3015</v>
      </c>
      <c r="G172" s="182" t="s">
        <v>265</v>
      </c>
      <c r="H172" s="183">
        <v>1</v>
      </c>
      <c r="I172" s="184"/>
      <c r="J172" s="185">
        <f>ROUND(I172*H172,2)</f>
        <v>0</v>
      </c>
      <c r="K172" s="181" t="s">
        <v>21</v>
      </c>
      <c r="L172" s="40"/>
      <c r="M172" s="186" t="s">
        <v>21</v>
      </c>
      <c r="N172" s="187" t="s">
        <v>43</v>
      </c>
      <c r="O172" s="65"/>
      <c r="P172" s="188">
        <f>O172*H172</f>
        <v>0</v>
      </c>
      <c r="Q172" s="188">
        <v>0</v>
      </c>
      <c r="R172" s="188">
        <f>Q172*H172</f>
        <v>0</v>
      </c>
      <c r="S172" s="188">
        <v>0</v>
      </c>
      <c r="T172" s="189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0" t="s">
        <v>198</v>
      </c>
      <c r="AT172" s="190" t="s">
        <v>193</v>
      </c>
      <c r="AU172" s="190" t="s">
        <v>80</v>
      </c>
      <c r="AY172" s="18" t="s">
        <v>191</v>
      </c>
      <c r="BE172" s="191">
        <f>IF(N172="základní",J172,0)</f>
        <v>0</v>
      </c>
      <c r="BF172" s="191">
        <f>IF(N172="snížená",J172,0)</f>
        <v>0</v>
      </c>
      <c r="BG172" s="191">
        <f>IF(N172="zákl. přenesená",J172,0)</f>
        <v>0</v>
      </c>
      <c r="BH172" s="191">
        <f>IF(N172="sníž. přenesená",J172,0)</f>
        <v>0</v>
      </c>
      <c r="BI172" s="191">
        <f>IF(N172="nulová",J172,0)</f>
        <v>0</v>
      </c>
      <c r="BJ172" s="18" t="s">
        <v>80</v>
      </c>
      <c r="BK172" s="191">
        <f>ROUND(I172*H172,2)</f>
        <v>0</v>
      </c>
      <c r="BL172" s="18" t="s">
        <v>198</v>
      </c>
      <c r="BM172" s="190" t="s">
        <v>907</v>
      </c>
    </row>
    <row r="173" spans="1:47" s="2" customFormat="1" ht="11.25">
      <c r="A173" s="35"/>
      <c r="B173" s="36"/>
      <c r="C173" s="37"/>
      <c r="D173" s="192" t="s">
        <v>200</v>
      </c>
      <c r="E173" s="37"/>
      <c r="F173" s="193" t="s">
        <v>3015</v>
      </c>
      <c r="G173" s="37"/>
      <c r="H173" s="37"/>
      <c r="I173" s="194"/>
      <c r="J173" s="37"/>
      <c r="K173" s="37"/>
      <c r="L173" s="40"/>
      <c r="M173" s="195"/>
      <c r="N173" s="196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200</v>
      </c>
      <c r="AU173" s="18" t="s">
        <v>80</v>
      </c>
    </row>
    <row r="174" spans="1:65" s="2" customFormat="1" ht="16.5" customHeight="1">
      <c r="A174" s="35"/>
      <c r="B174" s="36"/>
      <c r="C174" s="179" t="s">
        <v>536</v>
      </c>
      <c r="D174" s="179" t="s">
        <v>193</v>
      </c>
      <c r="E174" s="180" t="s">
        <v>3016</v>
      </c>
      <c r="F174" s="181" t="s">
        <v>3017</v>
      </c>
      <c r="G174" s="182" t="s">
        <v>265</v>
      </c>
      <c r="H174" s="183">
        <v>1</v>
      </c>
      <c r="I174" s="184"/>
      <c r="J174" s="185">
        <f>ROUND(I174*H174,2)</f>
        <v>0</v>
      </c>
      <c r="K174" s="181" t="s">
        <v>21</v>
      </c>
      <c r="L174" s="40"/>
      <c r="M174" s="186" t="s">
        <v>21</v>
      </c>
      <c r="N174" s="187" t="s">
        <v>43</v>
      </c>
      <c r="O174" s="65"/>
      <c r="P174" s="188">
        <f>O174*H174</f>
        <v>0</v>
      </c>
      <c r="Q174" s="188">
        <v>0</v>
      </c>
      <c r="R174" s="188">
        <f>Q174*H174</f>
        <v>0</v>
      </c>
      <c r="S174" s="188">
        <v>0</v>
      </c>
      <c r="T174" s="189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0" t="s">
        <v>198</v>
      </c>
      <c r="AT174" s="190" t="s">
        <v>193</v>
      </c>
      <c r="AU174" s="190" t="s">
        <v>80</v>
      </c>
      <c r="AY174" s="18" t="s">
        <v>191</v>
      </c>
      <c r="BE174" s="191">
        <f>IF(N174="základní",J174,0)</f>
        <v>0</v>
      </c>
      <c r="BF174" s="191">
        <f>IF(N174="snížená",J174,0)</f>
        <v>0</v>
      </c>
      <c r="BG174" s="191">
        <f>IF(N174="zákl. přenesená",J174,0)</f>
        <v>0</v>
      </c>
      <c r="BH174" s="191">
        <f>IF(N174="sníž. přenesená",J174,0)</f>
        <v>0</v>
      </c>
      <c r="BI174" s="191">
        <f>IF(N174="nulová",J174,0)</f>
        <v>0</v>
      </c>
      <c r="BJ174" s="18" t="s">
        <v>80</v>
      </c>
      <c r="BK174" s="191">
        <f>ROUND(I174*H174,2)</f>
        <v>0</v>
      </c>
      <c r="BL174" s="18" t="s">
        <v>198</v>
      </c>
      <c r="BM174" s="190" t="s">
        <v>920</v>
      </c>
    </row>
    <row r="175" spans="1:47" s="2" customFormat="1" ht="11.25">
      <c r="A175" s="35"/>
      <c r="B175" s="36"/>
      <c r="C175" s="37"/>
      <c r="D175" s="192" t="s">
        <v>200</v>
      </c>
      <c r="E175" s="37"/>
      <c r="F175" s="193" t="s">
        <v>3017</v>
      </c>
      <c r="G175" s="37"/>
      <c r="H175" s="37"/>
      <c r="I175" s="194"/>
      <c r="J175" s="37"/>
      <c r="K175" s="37"/>
      <c r="L175" s="40"/>
      <c r="M175" s="232"/>
      <c r="N175" s="233"/>
      <c r="O175" s="234"/>
      <c r="P175" s="234"/>
      <c r="Q175" s="234"/>
      <c r="R175" s="234"/>
      <c r="S175" s="234"/>
      <c r="T175" s="2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200</v>
      </c>
      <c r="AU175" s="18" t="s">
        <v>80</v>
      </c>
    </row>
    <row r="176" spans="1:31" s="2" customFormat="1" ht="6.95" customHeight="1">
      <c r="A176" s="35"/>
      <c r="B176" s="48"/>
      <c r="C176" s="49"/>
      <c r="D176" s="49"/>
      <c r="E176" s="49"/>
      <c r="F176" s="49"/>
      <c r="G176" s="49"/>
      <c r="H176" s="49"/>
      <c r="I176" s="49"/>
      <c r="J176" s="49"/>
      <c r="K176" s="49"/>
      <c r="L176" s="40"/>
      <c r="M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</row>
  </sheetData>
  <sheetProtection algorithmName="SHA-512" hashValue="BKukN4EW0s7W/JXrTYPIbqTh5fTY2cXo0TMQ+7Ku/B+UWUk9VzAH5IP/oVpJ0wSB9277NSAHEP0SCU7ktn53iA==" saltValue="SD0o4sou3A+rlo4scDJ3ITB24X5LGoVuxZKOyFcqCw4TVm5gDHgaA/EXq19nEMCzy1+PW4n3tgOPjJZ5+q0fNg==" spinCount="100000" sheet="1" objects="1" scenarios="1" formatColumns="0" formatRows="0" autoFilter="0"/>
  <autoFilter ref="C90:K175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8" t="s">
        <v>125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2:46" s="1" customFormat="1" ht="24.95" customHeight="1">
      <c r="B4" s="21"/>
      <c r="D4" s="111" t="s">
        <v>141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72" t="str">
        <f>'Rekapitulace stavby'!K6</f>
        <v>Rekonstrukce kuchyně v domově pro seniory v Klatovech</v>
      </c>
      <c r="F7" s="373"/>
      <c r="G7" s="373"/>
      <c r="H7" s="373"/>
      <c r="L7" s="21"/>
    </row>
    <row r="8" spans="2:12" s="1" customFormat="1" ht="12" customHeight="1">
      <c r="B8" s="21"/>
      <c r="D8" s="113" t="s">
        <v>142</v>
      </c>
      <c r="L8" s="21"/>
    </row>
    <row r="9" spans="1:31" s="2" customFormat="1" ht="16.5" customHeight="1">
      <c r="A9" s="35"/>
      <c r="B9" s="40"/>
      <c r="C9" s="35"/>
      <c r="D9" s="35"/>
      <c r="E9" s="372" t="s">
        <v>2730</v>
      </c>
      <c r="F9" s="375"/>
      <c r="G9" s="375"/>
      <c r="H9" s="37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3" t="s">
        <v>2021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74" t="s">
        <v>3018</v>
      </c>
      <c r="F11" s="375"/>
      <c r="G11" s="375"/>
      <c r="H11" s="375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3" t="s">
        <v>18</v>
      </c>
      <c r="E13" s="35"/>
      <c r="F13" s="104" t="s">
        <v>21</v>
      </c>
      <c r="G13" s="35"/>
      <c r="H13" s="35"/>
      <c r="I13" s="113" t="s">
        <v>20</v>
      </c>
      <c r="J13" s="104" t="s">
        <v>21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22</v>
      </c>
      <c r="E14" s="35"/>
      <c r="F14" s="104" t="s">
        <v>23</v>
      </c>
      <c r="G14" s="35"/>
      <c r="H14" s="35"/>
      <c r="I14" s="113" t="s">
        <v>24</v>
      </c>
      <c r="J14" s="115" t="str">
        <f>'Rekapitulace stavby'!AN8</f>
        <v>26. 4. 2023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3" t="s">
        <v>26</v>
      </c>
      <c r="E16" s="35"/>
      <c r="F16" s="35"/>
      <c r="G16" s="35"/>
      <c r="H16" s="35"/>
      <c r="I16" s="113" t="s">
        <v>27</v>
      </c>
      <c r="J16" s="104" t="str">
        <f>IF('Rekapitulace stavby'!AN10="","",'Rekapitulace stavby'!AN10)</f>
        <v/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tr">
        <f>IF('Rekapitulace stavby'!E11="","",'Rekapitulace stavby'!E11)</f>
        <v xml:space="preserve"> </v>
      </c>
      <c r="F17" s="35"/>
      <c r="G17" s="35"/>
      <c r="H17" s="35"/>
      <c r="I17" s="113" t="s">
        <v>29</v>
      </c>
      <c r="J17" s="104" t="str">
        <f>IF('Rekapitulace stavby'!AN11="","",'Rekapitulace stavby'!AN11)</f>
        <v/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3" t="s">
        <v>30</v>
      </c>
      <c r="E19" s="35"/>
      <c r="F19" s="35"/>
      <c r="G19" s="35"/>
      <c r="H19" s="35"/>
      <c r="I19" s="113" t="s">
        <v>27</v>
      </c>
      <c r="J19" s="31" t="str">
        <f>'Rekapitulace stavby'!AN13</f>
        <v>Vyplň údaj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76" t="str">
        <f>'Rekapitulace stavby'!E14</f>
        <v>Vyplň údaj</v>
      </c>
      <c r="F20" s="377"/>
      <c r="G20" s="377"/>
      <c r="H20" s="377"/>
      <c r="I20" s="113" t="s">
        <v>29</v>
      </c>
      <c r="J20" s="31" t="str">
        <f>'Rekapitulace stavby'!AN14</f>
        <v>Vyplň údaj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3" t="s">
        <v>32</v>
      </c>
      <c r="E22" s="35"/>
      <c r="F22" s="35"/>
      <c r="G22" s="35"/>
      <c r="H22" s="35"/>
      <c r="I22" s="113" t="s">
        <v>27</v>
      </c>
      <c r="J22" s="104" t="s">
        <v>21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33</v>
      </c>
      <c r="F23" s="35"/>
      <c r="G23" s="35"/>
      <c r="H23" s="35"/>
      <c r="I23" s="113" t="s">
        <v>29</v>
      </c>
      <c r="J23" s="104" t="s">
        <v>21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3" t="s">
        <v>35</v>
      </c>
      <c r="E25" s="35"/>
      <c r="F25" s="35"/>
      <c r="G25" s="35"/>
      <c r="H25" s="35"/>
      <c r="I25" s="113" t="s">
        <v>27</v>
      </c>
      <c r="J25" s="104" t="str">
        <f>IF('Rekapitulace stavby'!AN19="","",'Rekapitulace stavby'!AN19)</f>
        <v/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tr">
        <f>IF('Rekapitulace stavby'!E20="","",'Rekapitulace stavby'!E20)</f>
        <v xml:space="preserve"> </v>
      </c>
      <c r="F26" s="35"/>
      <c r="G26" s="35"/>
      <c r="H26" s="35"/>
      <c r="I26" s="113" t="s">
        <v>29</v>
      </c>
      <c r="J26" s="104" t="str">
        <f>IF('Rekapitulace stavby'!AN20="","",'Rekapitulace stavby'!AN20)</f>
        <v/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3" t="s">
        <v>36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16"/>
      <c r="B29" s="117"/>
      <c r="C29" s="116"/>
      <c r="D29" s="116"/>
      <c r="E29" s="378" t="s">
        <v>21</v>
      </c>
      <c r="F29" s="378"/>
      <c r="G29" s="378"/>
      <c r="H29" s="378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0" t="s">
        <v>38</v>
      </c>
      <c r="E32" s="35"/>
      <c r="F32" s="35"/>
      <c r="G32" s="35"/>
      <c r="H32" s="35"/>
      <c r="I32" s="35"/>
      <c r="J32" s="121">
        <f>ROUND(J86,2)</f>
        <v>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2" t="s">
        <v>40</v>
      </c>
      <c r="G34" s="35"/>
      <c r="H34" s="35"/>
      <c r="I34" s="122" t="s">
        <v>39</v>
      </c>
      <c r="J34" s="122" t="s">
        <v>41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3" t="s">
        <v>42</v>
      </c>
      <c r="E35" s="113" t="s">
        <v>43</v>
      </c>
      <c r="F35" s="124">
        <f>ROUND((SUM(BE86:BE109)),2)</f>
        <v>0</v>
      </c>
      <c r="G35" s="35"/>
      <c r="H35" s="35"/>
      <c r="I35" s="125">
        <v>0.21</v>
      </c>
      <c r="J35" s="124">
        <f>ROUND(((SUM(BE86:BE109))*I35),2)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44</v>
      </c>
      <c r="F36" s="124">
        <f>ROUND((SUM(BF86:BF109)),2)</f>
        <v>0</v>
      </c>
      <c r="G36" s="35"/>
      <c r="H36" s="35"/>
      <c r="I36" s="125">
        <v>0.15</v>
      </c>
      <c r="J36" s="124">
        <f>ROUND(((SUM(BF86:BF109))*I36),2)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ROUND((SUM(BG86:BG109)),2)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46</v>
      </c>
      <c r="F38" s="124">
        <f>ROUND((SUM(BH86:BH109)),2)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47</v>
      </c>
      <c r="F39" s="124">
        <f>ROUND((SUM(BI86:BI109)),2)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6"/>
      <c r="D41" s="127" t="s">
        <v>48</v>
      </c>
      <c r="E41" s="128"/>
      <c r="F41" s="128"/>
      <c r="G41" s="129" t="s">
        <v>49</v>
      </c>
      <c r="H41" s="130" t="s">
        <v>50</v>
      </c>
      <c r="I41" s="128"/>
      <c r="J41" s="131">
        <f>SUM(J32:J39)</f>
        <v>0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144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79" t="str">
        <f>E7</f>
        <v>Rekonstrukce kuchyně v domově pro seniory v Klatovech</v>
      </c>
      <c r="F50" s="380"/>
      <c r="G50" s="380"/>
      <c r="H50" s="380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30" t="s">
        <v>142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5"/>
      <c r="B52" s="36"/>
      <c r="C52" s="37"/>
      <c r="D52" s="37"/>
      <c r="E52" s="379" t="s">
        <v>2730</v>
      </c>
      <c r="F52" s="381"/>
      <c r="G52" s="381"/>
      <c r="H52" s="381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30" t="s">
        <v>2021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333" t="str">
        <f>E11</f>
        <v>742.1 - ESLB-SICO</v>
      </c>
      <c r="F54" s="381"/>
      <c r="G54" s="381"/>
      <c r="H54" s="381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30" t="s">
        <v>22</v>
      </c>
      <c r="D56" s="37"/>
      <c r="E56" s="37"/>
      <c r="F56" s="28" t="str">
        <f>F14</f>
        <v>Podhůrecká 815/3</v>
      </c>
      <c r="G56" s="37"/>
      <c r="H56" s="37"/>
      <c r="I56" s="30" t="s">
        <v>24</v>
      </c>
      <c r="J56" s="60" t="str">
        <f>IF(J14="","",J14)</f>
        <v>26. 4. 2023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5.2" customHeight="1">
      <c r="A58" s="35"/>
      <c r="B58" s="36"/>
      <c r="C58" s="30" t="s">
        <v>26</v>
      </c>
      <c r="D58" s="37"/>
      <c r="E58" s="37"/>
      <c r="F58" s="28" t="str">
        <f>E17</f>
        <v xml:space="preserve"> </v>
      </c>
      <c r="G58" s="37"/>
      <c r="H58" s="37"/>
      <c r="I58" s="30" t="s">
        <v>32</v>
      </c>
      <c r="J58" s="33" t="str">
        <f>E23</f>
        <v>M-PROject CZ s.r.o.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2" customHeight="1">
      <c r="A59" s="35"/>
      <c r="B59" s="36"/>
      <c r="C59" s="30" t="s">
        <v>30</v>
      </c>
      <c r="D59" s="37"/>
      <c r="E59" s="37"/>
      <c r="F59" s="28" t="str">
        <f>IF(E20="","",E20)</f>
        <v>Vyplň údaj</v>
      </c>
      <c r="G59" s="37"/>
      <c r="H59" s="37"/>
      <c r="I59" s="30" t="s">
        <v>35</v>
      </c>
      <c r="J59" s="33" t="str">
        <f>E26</f>
        <v xml:space="preserve"> 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37" t="s">
        <v>145</v>
      </c>
      <c r="D61" s="138"/>
      <c r="E61" s="138"/>
      <c r="F61" s="138"/>
      <c r="G61" s="138"/>
      <c r="H61" s="138"/>
      <c r="I61" s="138"/>
      <c r="J61" s="139" t="s">
        <v>146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40" t="s">
        <v>70</v>
      </c>
      <c r="D63" s="37"/>
      <c r="E63" s="37"/>
      <c r="F63" s="37"/>
      <c r="G63" s="37"/>
      <c r="H63" s="37"/>
      <c r="I63" s="37"/>
      <c r="J63" s="78">
        <f>J86</f>
        <v>0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147</v>
      </c>
    </row>
    <row r="64" spans="2:12" s="9" customFormat="1" ht="24.95" customHeight="1">
      <c r="B64" s="141"/>
      <c r="C64" s="142"/>
      <c r="D64" s="143" t="s">
        <v>3019</v>
      </c>
      <c r="E64" s="144"/>
      <c r="F64" s="144"/>
      <c r="G64" s="144"/>
      <c r="H64" s="144"/>
      <c r="I64" s="144"/>
      <c r="J64" s="145">
        <f>J87</f>
        <v>0</v>
      </c>
      <c r="K64" s="142"/>
      <c r="L64" s="146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14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14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14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4" t="s">
        <v>176</v>
      </c>
      <c r="D71" s="37"/>
      <c r="E71" s="37"/>
      <c r="F71" s="37"/>
      <c r="G71" s="37"/>
      <c r="H71" s="37"/>
      <c r="I71" s="37"/>
      <c r="J71" s="37"/>
      <c r="K71" s="37"/>
      <c r="L71" s="11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1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37"/>
      <c r="J73" s="37"/>
      <c r="K73" s="37"/>
      <c r="L73" s="11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79" t="str">
        <f>E7</f>
        <v>Rekonstrukce kuchyně v domově pro seniory v Klatovech</v>
      </c>
      <c r="F74" s="380"/>
      <c r="G74" s="380"/>
      <c r="H74" s="380"/>
      <c r="I74" s="37"/>
      <c r="J74" s="37"/>
      <c r="K74" s="37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2:12" s="1" customFormat="1" ht="12" customHeight="1">
      <c r="B75" s="22"/>
      <c r="C75" s="30" t="s">
        <v>142</v>
      </c>
      <c r="D75" s="23"/>
      <c r="E75" s="23"/>
      <c r="F75" s="23"/>
      <c r="G75" s="23"/>
      <c r="H75" s="23"/>
      <c r="I75" s="23"/>
      <c r="J75" s="23"/>
      <c r="K75" s="23"/>
      <c r="L75" s="21"/>
    </row>
    <row r="76" spans="1:31" s="2" customFormat="1" ht="16.5" customHeight="1">
      <c r="A76" s="35"/>
      <c r="B76" s="36"/>
      <c r="C76" s="37"/>
      <c r="D76" s="37"/>
      <c r="E76" s="379" t="s">
        <v>2730</v>
      </c>
      <c r="F76" s="381"/>
      <c r="G76" s="381"/>
      <c r="H76" s="381"/>
      <c r="I76" s="37"/>
      <c r="J76" s="37"/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2021</v>
      </c>
      <c r="D77" s="37"/>
      <c r="E77" s="37"/>
      <c r="F77" s="37"/>
      <c r="G77" s="37"/>
      <c r="H77" s="37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33" t="str">
        <f>E11</f>
        <v>742.1 - ESLB-SICO</v>
      </c>
      <c r="F78" s="381"/>
      <c r="G78" s="381"/>
      <c r="H78" s="381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22</v>
      </c>
      <c r="D80" s="37"/>
      <c r="E80" s="37"/>
      <c r="F80" s="28" t="str">
        <f>F14</f>
        <v>Podhůrecká 815/3</v>
      </c>
      <c r="G80" s="37"/>
      <c r="H80" s="37"/>
      <c r="I80" s="30" t="s">
        <v>24</v>
      </c>
      <c r="J80" s="60" t="str">
        <f>IF(J14="","",J14)</f>
        <v>26. 4. 2023</v>
      </c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5.2" customHeight="1">
      <c r="A82" s="35"/>
      <c r="B82" s="36"/>
      <c r="C82" s="30" t="s">
        <v>26</v>
      </c>
      <c r="D82" s="37"/>
      <c r="E82" s="37"/>
      <c r="F82" s="28" t="str">
        <f>E17</f>
        <v xml:space="preserve"> </v>
      </c>
      <c r="G82" s="37"/>
      <c r="H82" s="37"/>
      <c r="I82" s="30" t="s">
        <v>32</v>
      </c>
      <c r="J82" s="33" t="str">
        <f>E23</f>
        <v>M-PROject CZ s.r.o.</v>
      </c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30</v>
      </c>
      <c r="D83" s="37"/>
      <c r="E83" s="37"/>
      <c r="F83" s="28" t="str">
        <f>IF(E20="","",E20)</f>
        <v>Vyplň údaj</v>
      </c>
      <c r="G83" s="37"/>
      <c r="H83" s="37"/>
      <c r="I83" s="30" t="s">
        <v>35</v>
      </c>
      <c r="J83" s="33" t="str">
        <f>E26</f>
        <v xml:space="preserve"> </v>
      </c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1" customFormat="1" ht="29.25" customHeight="1">
      <c r="A85" s="152"/>
      <c r="B85" s="153"/>
      <c r="C85" s="154" t="s">
        <v>177</v>
      </c>
      <c r="D85" s="155" t="s">
        <v>57</v>
      </c>
      <c r="E85" s="155" t="s">
        <v>53</v>
      </c>
      <c r="F85" s="155" t="s">
        <v>54</v>
      </c>
      <c r="G85" s="155" t="s">
        <v>178</v>
      </c>
      <c r="H85" s="155" t="s">
        <v>179</v>
      </c>
      <c r="I85" s="155" t="s">
        <v>180</v>
      </c>
      <c r="J85" s="155" t="s">
        <v>146</v>
      </c>
      <c r="K85" s="156" t="s">
        <v>181</v>
      </c>
      <c r="L85" s="157"/>
      <c r="M85" s="69" t="s">
        <v>21</v>
      </c>
      <c r="N85" s="70" t="s">
        <v>42</v>
      </c>
      <c r="O85" s="70" t="s">
        <v>182</v>
      </c>
      <c r="P85" s="70" t="s">
        <v>183</v>
      </c>
      <c r="Q85" s="70" t="s">
        <v>184</v>
      </c>
      <c r="R85" s="70" t="s">
        <v>185</v>
      </c>
      <c r="S85" s="70" t="s">
        <v>186</v>
      </c>
      <c r="T85" s="71" t="s">
        <v>187</v>
      </c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</row>
    <row r="86" spans="1:63" s="2" customFormat="1" ht="22.9" customHeight="1">
      <c r="A86" s="35"/>
      <c r="B86" s="36"/>
      <c r="C86" s="76" t="s">
        <v>188</v>
      </c>
      <c r="D86" s="37"/>
      <c r="E86" s="37"/>
      <c r="F86" s="37"/>
      <c r="G86" s="37"/>
      <c r="H86" s="37"/>
      <c r="I86" s="37"/>
      <c r="J86" s="158">
        <f>BK86</f>
        <v>0</v>
      </c>
      <c r="K86" s="37"/>
      <c r="L86" s="40"/>
      <c r="M86" s="72"/>
      <c r="N86" s="159"/>
      <c r="O86" s="73"/>
      <c r="P86" s="160">
        <f>P87</f>
        <v>0</v>
      </c>
      <c r="Q86" s="73"/>
      <c r="R86" s="160">
        <f>R87</f>
        <v>0</v>
      </c>
      <c r="S86" s="73"/>
      <c r="T86" s="161">
        <f>T87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71</v>
      </c>
      <c r="AU86" s="18" t="s">
        <v>147</v>
      </c>
      <c r="BK86" s="162">
        <f>BK87</f>
        <v>0</v>
      </c>
    </row>
    <row r="87" spans="2:63" s="12" customFormat="1" ht="25.9" customHeight="1">
      <c r="B87" s="163"/>
      <c r="C87" s="164"/>
      <c r="D87" s="165" t="s">
        <v>71</v>
      </c>
      <c r="E87" s="166" t="s">
        <v>123</v>
      </c>
      <c r="F87" s="166" t="s">
        <v>3020</v>
      </c>
      <c r="G87" s="164"/>
      <c r="H87" s="164"/>
      <c r="I87" s="167"/>
      <c r="J87" s="168">
        <f>BK87</f>
        <v>0</v>
      </c>
      <c r="K87" s="164"/>
      <c r="L87" s="169"/>
      <c r="M87" s="170"/>
      <c r="N87" s="171"/>
      <c r="O87" s="171"/>
      <c r="P87" s="172">
        <f>SUM(P88:P109)</f>
        <v>0</v>
      </c>
      <c r="Q87" s="171"/>
      <c r="R87" s="172">
        <f>SUM(R88:R109)</f>
        <v>0</v>
      </c>
      <c r="S87" s="171"/>
      <c r="T87" s="173">
        <f>SUM(T88:T109)</f>
        <v>0</v>
      </c>
      <c r="AR87" s="174" t="s">
        <v>80</v>
      </c>
      <c r="AT87" s="175" t="s">
        <v>71</v>
      </c>
      <c r="AU87" s="175" t="s">
        <v>72</v>
      </c>
      <c r="AY87" s="174" t="s">
        <v>191</v>
      </c>
      <c r="BK87" s="176">
        <f>SUM(BK88:BK109)</f>
        <v>0</v>
      </c>
    </row>
    <row r="88" spans="1:65" s="2" customFormat="1" ht="24.2" customHeight="1">
      <c r="A88" s="35"/>
      <c r="B88" s="36"/>
      <c r="C88" s="179" t="s">
        <v>80</v>
      </c>
      <c r="D88" s="179" t="s">
        <v>193</v>
      </c>
      <c r="E88" s="180" t="s">
        <v>3021</v>
      </c>
      <c r="F88" s="181" t="s">
        <v>3022</v>
      </c>
      <c r="G88" s="182" t="s">
        <v>265</v>
      </c>
      <c r="H88" s="183">
        <v>1</v>
      </c>
      <c r="I88" s="184"/>
      <c r="J88" s="185">
        <f>ROUND(I88*H88,2)</f>
        <v>0</v>
      </c>
      <c r="K88" s="181" t="s">
        <v>21</v>
      </c>
      <c r="L88" s="40"/>
      <c r="M88" s="186" t="s">
        <v>21</v>
      </c>
      <c r="N88" s="187" t="s">
        <v>43</v>
      </c>
      <c r="O88" s="65"/>
      <c r="P88" s="188">
        <f>O88*H88</f>
        <v>0</v>
      </c>
      <c r="Q88" s="188">
        <v>0</v>
      </c>
      <c r="R88" s="188">
        <f>Q88*H88</f>
        <v>0</v>
      </c>
      <c r="S88" s="188">
        <v>0</v>
      </c>
      <c r="T88" s="189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90" t="s">
        <v>198</v>
      </c>
      <c r="AT88" s="190" t="s">
        <v>193</v>
      </c>
      <c r="AU88" s="190" t="s">
        <v>80</v>
      </c>
      <c r="AY88" s="18" t="s">
        <v>191</v>
      </c>
      <c r="BE88" s="191">
        <f>IF(N88="základní",J88,0)</f>
        <v>0</v>
      </c>
      <c r="BF88" s="191">
        <f>IF(N88="snížená",J88,0)</f>
        <v>0</v>
      </c>
      <c r="BG88" s="191">
        <f>IF(N88="zákl. přenesená",J88,0)</f>
        <v>0</v>
      </c>
      <c r="BH88" s="191">
        <f>IF(N88="sníž. přenesená",J88,0)</f>
        <v>0</v>
      </c>
      <c r="BI88" s="191">
        <f>IF(N88="nulová",J88,0)</f>
        <v>0</v>
      </c>
      <c r="BJ88" s="18" t="s">
        <v>80</v>
      </c>
      <c r="BK88" s="191">
        <f>ROUND(I88*H88,2)</f>
        <v>0</v>
      </c>
      <c r="BL88" s="18" t="s">
        <v>198</v>
      </c>
      <c r="BM88" s="190" t="s">
        <v>82</v>
      </c>
    </row>
    <row r="89" spans="1:47" s="2" customFormat="1" ht="11.25">
      <c r="A89" s="35"/>
      <c r="B89" s="36"/>
      <c r="C89" s="37"/>
      <c r="D89" s="192" t="s">
        <v>200</v>
      </c>
      <c r="E89" s="37"/>
      <c r="F89" s="193" t="s">
        <v>3022</v>
      </c>
      <c r="G89" s="37"/>
      <c r="H89" s="37"/>
      <c r="I89" s="194"/>
      <c r="J89" s="37"/>
      <c r="K89" s="37"/>
      <c r="L89" s="40"/>
      <c r="M89" s="195"/>
      <c r="N89" s="196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200</v>
      </c>
      <c r="AU89" s="18" t="s">
        <v>80</v>
      </c>
    </row>
    <row r="90" spans="1:65" s="2" customFormat="1" ht="37.9" customHeight="1">
      <c r="A90" s="35"/>
      <c r="B90" s="36"/>
      <c r="C90" s="179" t="s">
        <v>82</v>
      </c>
      <c r="D90" s="179" t="s">
        <v>193</v>
      </c>
      <c r="E90" s="180" t="s">
        <v>3023</v>
      </c>
      <c r="F90" s="181" t="s">
        <v>3024</v>
      </c>
      <c r="G90" s="182" t="s">
        <v>265</v>
      </c>
      <c r="H90" s="183">
        <v>8</v>
      </c>
      <c r="I90" s="184"/>
      <c r="J90" s="185">
        <f>ROUND(I90*H90,2)</f>
        <v>0</v>
      </c>
      <c r="K90" s="181" t="s">
        <v>21</v>
      </c>
      <c r="L90" s="40"/>
      <c r="M90" s="186" t="s">
        <v>21</v>
      </c>
      <c r="N90" s="187" t="s">
        <v>43</v>
      </c>
      <c r="O90" s="65"/>
      <c r="P90" s="188">
        <f>O90*H90</f>
        <v>0</v>
      </c>
      <c r="Q90" s="188">
        <v>0</v>
      </c>
      <c r="R90" s="188">
        <f>Q90*H90</f>
        <v>0</v>
      </c>
      <c r="S90" s="188">
        <v>0</v>
      </c>
      <c r="T90" s="189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90" t="s">
        <v>198</v>
      </c>
      <c r="AT90" s="190" t="s">
        <v>193</v>
      </c>
      <c r="AU90" s="190" t="s">
        <v>80</v>
      </c>
      <c r="AY90" s="18" t="s">
        <v>191</v>
      </c>
      <c r="BE90" s="191">
        <f>IF(N90="základní",J90,0)</f>
        <v>0</v>
      </c>
      <c r="BF90" s="191">
        <f>IF(N90="snížená",J90,0)</f>
        <v>0</v>
      </c>
      <c r="BG90" s="191">
        <f>IF(N90="zákl. přenesená",J90,0)</f>
        <v>0</v>
      </c>
      <c r="BH90" s="191">
        <f>IF(N90="sníž. přenesená",J90,0)</f>
        <v>0</v>
      </c>
      <c r="BI90" s="191">
        <f>IF(N90="nulová",J90,0)</f>
        <v>0</v>
      </c>
      <c r="BJ90" s="18" t="s">
        <v>80</v>
      </c>
      <c r="BK90" s="191">
        <f>ROUND(I90*H90,2)</f>
        <v>0</v>
      </c>
      <c r="BL90" s="18" t="s">
        <v>198</v>
      </c>
      <c r="BM90" s="190" t="s">
        <v>198</v>
      </c>
    </row>
    <row r="91" spans="1:47" s="2" customFormat="1" ht="19.5">
      <c r="A91" s="35"/>
      <c r="B91" s="36"/>
      <c r="C91" s="37"/>
      <c r="D91" s="192" t="s">
        <v>200</v>
      </c>
      <c r="E91" s="37"/>
      <c r="F91" s="193" t="s">
        <v>3024</v>
      </c>
      <c r="G91" s="37"/>
      <c r="H91" s="37"/>
      <c r="I91" s="194"/>
      <c r="J91" s="37"/>
      <c r="K91" s="37"/>
      <c r="L91" s="40"/>
      <c r="M91" s="195"/>
      <c r="N91" s="196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200</v>
      </c>
      <c r="AU91" s="18" t="s">
        <v>80</v>
      </c>
    </row>
    <row r="92" spans="1:65" s="2" customFormat="1" ht="16.5" customHeight="1">
      <c r="A92" s="35"/>
      <c r="B92" s="36"/>
      <c r="C92" s="179" t="s">
        <v>212</v>
      </c>
      <c r="D92" s="179" t="s">
        <v>193</v>
      </c>
      <c r="E92" s="180" t="s">
        <v>3025</v>
      </c>
      <c r="F92" s="181" t="s">
        <v>3026</v>
      </c>
      <c r="G92" s="182" t="s">
        <v>265</v>
      </c>
      <c r="H92" s="183">
        <v>1</v>
      </c>
      <c r="I92" s="184"/>
      <c r="J92" s="185">
        <f>ROUND(I92*H92,2)</f>
        <v>0</v>
      </c>
      <c r="K92" s="181" t="s">
        <v>21</v>
      </c>
      <c r="L92" s="40"/>
      <c r="M92" s="186" t="s">
        <v>21</v>
      </c>
      <c r="N92" s="187" t="s">
        <v>43</v>
      </c>
      <c r="O92" s="65"/>
      <c r="P92" s="188">
        <f>O92*H92</f>
        <v>0</v>
      </c>
      <c r="Q92" s="188">
        <v>0</v>
      </c>
      <c r="R92" s="188">
        <f>Q92*H92</f>
        <v>0</v>
      </c>
      <c r="S92" s="188">
        <v>0</v>
      </c>
      <c r="T92" s="189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90" t="s">
        <v>198</v>
      </c>
      <c r="AT92" s="190" t="s">
        <v>193</v>
      </c>
      <c r="AU92" s="190" t="s">
        <v>80</v>
      </c>
      <c r="AY92" s="18" t="s">
        <v>191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8" t="s">
        <v>80</v>
      </c>
      <c r="BK92" s="191">
        <f>ROUND(I92*H92,2)</f>
        <v>0</v>
      </c>
      <c r="BL92" s="18" t="s">
        <v>198</v>
      </c>
      <c r="BM92" s="190" t="s">
        <v>236</v>
      </c>
    </row>
    <row r="93" spans="1:47" s="2" customFormat="1" ht="11.25">
      <c r="A93" s="35"/>
      <c r="B93" s="36"/>
      <c r="C93" s="37"/>
      <c r="D93" s="192" t="s">
        <v>200</v>
      </c>
      <c r="E93" s="37"/>
      <c r="F93" s="193" t="s">
        <v>3026</v>
      </c>
      <c r="G93" s="37"/>
      <c r="H93" s="37"/>
      <c r="I93" s="194"/>
      <c r="J93" s="37"/>
      <c r="K93" s="37"/>
      <c r="L93" s="40"/>
      <c r="M93" s="195"/>
      <c r="N93" s="196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200</v>
      </c>
      <c r="AU93" s="18" t="s">
        <v>80</v>
      </c>
    </row>
    <row r="94" spans="1:65" s="2" customFormat="1" ht="24.2" customHeight="1">
      <c r="A94" s="35"/>
      <c r="B94" s="36"/>
      <c r="C94" s="179" t="s">
        <v>198</v>
      </c>
      <c r="D94" s="179" t="s">
        <v>193</v>
      </c>
      <c r="E94" s="180" t="s">
        <v>3027</v>
      </c>
      <c r="F94" s="181" t="s">
        <v>3028</v>
      </c>
      <c r="G94" s="182" t="s">
        <v>265</v>
      </c>
      <c r="H94" s="183">
        <v>1</v>
      </c>
      <c r="I94" s="184"/>
      <c r="J94" s="185">
        <f>ROUND(I94*H94,2)</f>
        <v>0</v>
      </c>
      <c r="K94" s="181" t="s">
        <v>21</v>
      </c>
      <c r="L94" s="40"/>
      <c r="M94" s="186" t="s">
        <v>21</v>
      </c>
      <c r="N94" s="187" t="s">
        <v>43</v>
      </c>
      <c r="O94" s="65"/>
      <c r="P94" s="188">
        <f>O94*H94</f>
        <v>0</v>
      </c>
      <c r="Q94" s="188">
        <v>0</v>
      </c>
      <c r="R94" s="188">
        <f>Q94*H94</f>
        <v>0</v>
      </c>
      <c r="S94" s="188">
        <v>0</v>
      </c>
      <c r="T94" s="189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90" t="s">
        <v>198</v>
      </c>
      <c r="AT94" s="190" t="s">
        <v>193</v>
      </c>
      <c r="AU94" s="190" t="s">
        <v>80</v>
      </c>
      <c r="AY94" s="18" t="s">
        <v>191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18" t="s">
        <v>80</v>
      </c>
      <c r="BK94" s="191">
        <f>ROUND(I94*H94,2)</f>
        <v>0</v>
      </c>
      <c r="BL94" s="18" t="s">
        <v>198</v>
      </c>
      <c r="BM94" s="190" t="s">
        <v>255</v>
      </c>
    </row>
    <row r="95" spans="1:47" s="2" customFormat="1" ht="11.25">
      <c r="A95" s="35"/>
      <c r="B95" s="36"/>
      <c r="C95" s="37"/>
      <c r="D95" s="192" t="s">
        <v>200</v>
      </c>
      <c r="E95" s="37"/>
      <c r="F95" s="193" t="s">
        <v>3028</v>
      </c>
      <c r="G95" s="37"/>
      <c r="H95" s="37"/>
      <c r="I95" s="194"/>
      <c r="J95" s="37"/>
      <c r="K95" s="37"/>
      <c r="L95" s="40"/>
      <c r="M95" s="195"/>
      <c r="N95" s="196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200</v>
      </c>
      <c r="AU95" s="18" t="s">
        <v>80</v>
      </c>
    </row>
    <row r="96" spans="1:65" s="2" customFormat="1" ht="49.15" customHeight="1">
      <c r="A96" s="35"/>
      <c r="B96" s="36"/>
      <c r="C96" s="179" t="s">
        <v>227</v>
      </c>
      <c r="D96" s="179" t="s">
        <v>193</v>
      </c>
      <c r="E96" s="180" t="s">
        <v>3029</v>
      </c>
      <c r="F96" s="181" t="s">
        <v>3030</v>
      </c>
      <c r="G96" s="182" t="s">
        <v>265</v>
      </c>
      <c r="H96" s="183">
        <v>1</v>
      </c>
      <c r="I96" s="184"/>
      <c r="J96" s="185">
        <f>ROUND(I96*H96,2)</f>
        <v>0</v>
      </c>
      <c r="K96" s="181" t="s">
        <v>21</v>
      </c>
      <c r="L96" s="40"/>
      <c r="M96" s="186" t="s">
        <v>21</v>
      </c>
      <c r="N96" s="187" t="s">
        <v>43</v>
      </c>
      <c r="O96" s="65"/>
      <c r="P96" s="188">
        <f>O96*H96</f>
        <v>0</v>
      </c>
      <c r="Q96" s="188">
        <v>0</v>
      </c>
      <c r="R96" s="188">
        <f>Q96*H96</f>
        <v>0</v>
      </c>
      <c r="S96" s="188">
        <v>0</v>
      </c>
      <c r="T96" s="189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90" t="s">
        <v>198</v>
      </c>
      <c r="AT96" s="190" t="s">
        <v>193</v>
      </c>
      <c r="AU96" s="190" t="s">
        <v>80</v>
      </c>
      <c r="AY96" s="18" t="s">
        <v>191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18" t="s">
        <v>80</v>
      </c>
      <c r="BK96" s="191">
        <f>ROUND(I96*H96,2)</f>
        <v>0</v>
      </c>
      <c r="BL96" s="18" t="s">
        <v>198</v>
      </c>
      <c r="BM96" s="190" t="s">
        <v>271</v>
      </c>
    </row>
    <row r="97" spans="1:47" s="2" customFormat="1" ht="29.25">
      <c r="A97" s="35"/>
      <c r="B97" s="36"/>
      <c r="C97" s="37"/>
      <c r="D97" s="192" t="s">
        <v>200</v>
      </c>
      <c r="E97" s="37"/>
      <c r="F97" s="193" t="s">
        <v>3030</v>
      </c>
      <c r="G97" s="37"/>
      <c r="H97" s="37"/>
      <c r="I97" s="194"/>
      <c r="J97" s="37"/>
      <c r="K97" s="37"/>
      <c r="L97" s="40"/>
      <c r="M97" s="195"/>
      <c r="N97" s="196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200</v>
      </c>
      <c r="AU97" s="18" t="s">
        <v>80</v>
      </c>
    </row>
    <row r="98" spans="1:65" s="2" customFormat="1" ht="16.5" customHeight="1">
      <c r="A98" s="35"/>
      <c r="B98" s="36"/>
      <c r="C98" s="179" t="s">
        <v>236</v>
      </c>
      <c r="D98" s="179" t="s">
        <v>193</v>
      </c>
      <c r="E98" s="180" t="s">
        <v>3031</v>
      </c>
      <c r="F98" s="181" t="s">
        <v>3032</v>
      </c>
      <c r="G98" s="182" t="s">
        <v>265</v>
      </c>
      <c r="H98" s="183">
        <v>3</v>
      </c>
      <c r="I98" s="184"/>
      <c r="J98" s="185">
        <f>ROUND(I98*H98,2)</f>
        <v>0</v>
      </c>
      <c r="K98" s="181" t="s">
        <v>21</v>
      </c>
      <c r="L98" s="40"/>
      <c r="M98" s="186" t="s">
        <v>21</v>
      </c>
      <c r="N98" s="187" t="s">
        <v>43</v>
      </c>
      <c r="O98" s="65"/>
      <c r="P98" s="188">
        <f>O98*H98</f>
        <v>0</v>
      </c>
      <c r="Q98" s="188">
        <v>0</v>
      </c>
      <c r="R98" s="188">
        <f>Q98*H98</f>
        <v>0</v>
      </c>
      <c r="S98" s="188">
        <v>0</v>
      </c>
      <c r="T98" s="189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0" t="s">
        <v>198</v>
      </c>
      <c r="AT98" s="190" t="s">
        <v>193</v>
      </c>
      <c r="AU98" s="190" t="s">
        <v>80</v>
      </c>
      <c r="AY98" s="18" t="s">
        <v>191</v>
      </c>
      <c r="BE98" s="191">
        <f>IF(N98="základní",J98,0)</f>
        <v>0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18" t="s">
        <v>80</v>
      </c>
      <c r="BK98" s="191">
        <f>ROUND(I98*H98,2)</f>
        <v>0</v>
      </c>
      <c r="BL98" s="18" t="s">
        <v>198</v>
      </c>
      <c r="BM98" s="190" t="s">
        <v>290</v>
      </c>
    </row>
    <row r="99" spans="1:47" s="2" customFormat="1" ht="11.25">
      <c r="A99" s="35"/>
      <c r="B99" s="36"/>
      <c r="C99" s="37"/>
      <c r="D99" s="192" t="s">
        <v>200</v>
      </c>
      <c r="E99" s="37"/>
      <c r="F99" s="193" t="s">
        <v>3032</v>
      </c>
      <c r="G99" s="37"/>
      <c r="H99" s="37"/>
      <c r="I99" s="194"/>
      <c r="J99" s="37"/>
      <c r="K99" s="37"/>
      <c r="L99" s="40"/>
      <c r="M99" s="195"/>
      <c r="N99" s="196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200</v>
      </c>
      <c r="AU99" s="18" t="s">
        <v>80</v>
      </c>
    </row>
    <row r="100" spans="1:65" s="2" customFormat="1" ht="24.2" customHeight="1">
      <c r="A100" s="35"/>
      <c r="B100" s="36"/>
      <c r="C100" s="179" t="s">
        <v>244</v>
      </c>
      <c r="D100" s="179" t="s">
        <v>193</v>
      </c>
      <c r="E100" s="180" t="s">
        <v>3033</v>
      </c>
      <c r="F100" s="181" t="s">
        <v>3034</v>
      </c>
      <c r="G100" s="182" t="s">
        <v>265</v>
      </c>
      <c r="H100" s="183">
        <v>1</v>
      </c>
      <c r="I100" s="184"/>
      <c r="J100" s="185">
        <f>ROUND(I100*H100,2)</f>
        <v>0</v>
      </c>
      <c r="K100" s="181" t="s">
        <v>21</v>
      </c>
      <c r="L100" s="40"/>
      <c r="M100" s="186" t="s">
        <v>21</v>
      </c>
      <c r="N100" s="187" t="s">
        <v>43</v>
      </c>
      <c r="O100" s="65"/>
      <c r="P100" s="188">
        <f>O100*H100</f>
        <v>0</v>
      </c>
      <c r="Q100" s="188">
        <v>0</v>
      </c>
      <c r="R100" s="188">
        <f>Q100*H100</f>
        <v>0</v>
      </c>
      <c r="S100" s="188">
        <v>0</v>
      </c>
      <c r="T100" s="189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90" t="s">
        <v>198</v>
      </c>
      <c r="AT100" s="190" t="s">
        <v>193</v>
      </c>
      <c r="AU100" s="190" t="s">
        <v>80</v>
      </c>
      <c r="AY100" s="18" t="s">
        <v>191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18" t="s">
        <v>80</v>
      </c>
      <c r="BK100" s="191">
        <f>ROUND(I100*H100,2)</f>
        <v>0</v>
      </c>
      <c r="BL100" s="18" t="s">
        <v>198</v>
      </c>
      <c r="BM100" s="190" t="s">
        <v>306</v>
      </c>
    </row>
    <row r="101" spans="1:47" s="2" customFormat="1" ht="19.5">
      <c r="A101" s="35"/>
      <c r="B101" s="36"/>
      <c r="C101" s="37"/>
      <c r="D101" s="192" t="s">
        <v>200</v>
      </c>
      <c r="E101" s="37"/>
      <c r="F101" s="193" t="s">
        <v>3034</v>
      </c>
      <c r="G101" s="37"/>
      <c r="H101" s="37"/>
      <c r="I101" s="194"/>
      <c r="J101" s="37"/>
      <c r="K101" s="37"/>
      <c r="L101" s="40"/>
      <c r="M101" s="195"/>
      <c r="N101" s="196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200</v>
      </c>
      <c r="AU101" s="18" t="s">
        <v>80</v>
      </c>
    </row>
    <row r="102" spans="1:65" s="2" customFormat="1" ht="16.5" customHeight="1">
      <c r="A102" s="35"/>
      <c r="B102" s="36"/>
      <c r="C102" s="179" t="s">
        <v>255</v>
      </c>
      <c r="D102" s="179" t="s">
        <v>193</v>
      </c>
      <c r="E102" s="180" t="s">
        <v>3035</v>
      </c>
      <c r="F102" s="181" t="s">
        <v>3036</v>
      </c>
      <c r="G102" s="182" t="s">
        <v>2131</v>
      </c>
      <c r="H102" s="183">
        <v>1</v>
      </c>
      <c r="I102" s="184"/>
      <c r="J102" s="185">
        <f>ROUND(I102*H102,2)</f>
        <v>0</v>
      </c>
      <c r="K102" s="181" t="s">
        <v>21</v>
      </c>
      <c r="L102" s="40"/>
      <c r="M102" s="186" t="s">
        <v>21</v>
      </c>
      <c r="N102" s="187" t="s">
        <v>43</v>
      </c>
      <c r="O102" s="65"/>
      <c r="P102" s="188">
        <f>O102*H102</f>
        <v>0</v>
      </c>
      <c r="Q102" s="188">
        <v>0</v>
      </c>
      <c r="R102" s="188">
        <f>Q102*H102</f>
        <v>0</v>
      </c>
      <c r="S102" s="188">
        <v>0</v>
      </c>
      <c r="T102" s="189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90" t="s">
        <v>198</v>
      </c>
      <c r="AT102" s="190" t="s">
        <v>193</v>
      </c>
      <c r="AU102" s="190" t="s">
        <v>80</v>
      </c>
      <c r="AY102" s="18" t="s">
        <v>191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18" t="s">
        <v>80</v>
      </c>
      <c r="BK102" s="191">
        <f>ROUND(I102*H102,2)</f>
        <v>0</v>
      </c>
      <c r="BL102" s="18" t="s">
        <v>198</v>
      </c>
      <c r="BM102" s="190" t="s">
        <v>321</v>
      </c>
    </row>
    <row r="103" spans="1:47" s="2" customFormat="1" ht="11.25">
      <c r="A103" s="35"/>
      <c r="B103" s="36"/>
      <c r="C103" s="37"/>
      <c r="D103" s="192" t="s">
        <v>200</v>
      </c>
      <c r="E103" s="37"/>
      <c r="F103" s="193" t="s">
        <v>3036</v>
      </c>
      <c r="G103" s="37"/>
      <c r="H103" s="37"/>
      <c r="I103" s="194"/>
      <c r="J103" s="37"/>
      <c r="K103" s="37"/>
      <c r="L103" s="40"/>
      <c r="M103" s="195"/>
      <c r="N103" s="196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200</v>
      </c>
      <c r="AU103" s="18" t="s">
        <v>80</v>
      </c>
    </row>
    <row r="104" spans="1:65" s="2" customFormat="1" ht="33" customHeight="1">
      <c r="A104" s="35"/>
      <c r="B104" s="36"/>
      <c r="C104" s="179" t="s">
        <v>262</v>
      </c>
      <c r="D104" s="179" t="s">
        <v>193</v>
      </c>
      <c r="E104" s="180" t="s">
        <v>3037</v>
      </c>
      <c r="F104" s="181" t="s">
        <v>3038</v>
      </c>
      <c r="G104" s="182" t="s">
        <v>2131</v>
      </c>
      <c r="H104" s="183">
        <v>1</v>
      </c>
      <c r="I104" s="184"/>
      <c r="J104" s="185">
        <f>ROUND(I104*H104,2)</f>
        <v>0</v>
      </c>
      <c r="K104" s="181" t="s">
        <v>21</v>
      </c>
      <c r="L104" s="40"/>
      <c r="M104" s="186" t="s">
        <v>21</v>
      </c>
      <c r="N104" s="187" t="s">
        <v>43</v>
      </c>
      <c r="O104" s="65"/>
      <c r="P104" s="188">
        <f>O104*H104</f>
        <v>0</v>
      </c>
      <c r="Q104" s="188">
        <v>0</v>
      </c>
      <c r="R104" s="188">
        <f>Q104*H104</f>
        <v>0</v>
      </c>
      <c r="S104" s="188">
        <v>0</v>
      </c>
      <c r="T104" s="189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90" t="s">
        <v>198</v>
      </c>
      <c r="AT104" s="190" t="s">
        <v>193</v>
      </c>
      <c r="AU104" s="190" t="s">
        <v>80</v>
      </c>
      <c r="AY104" s="18" t="s">
        <v>191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8" t="s">
        <v>80</v>
      </c>
      <c r="BK104" s="191">
        <f>ROUND(I104*H104,2)</f>
        <v>0</v>
      </c>
      <c r="BL104" s="18" t="s">
        <v>198</v>
      </c>
      <c r="BM104" s="190" t="s">
        <v>341</v>
      </c>
    </row>
    <row r="105" spans="1:47" s="2" customFormat="1" ht="19.5">
      <c r="A105" s="35"/>
      <c r="B105" s="36"/>
      <c r="C105" s="37"/>
      <c r="D105" s="192" t="s">
        <v>200</v>
      </c>
      <c r="E105" s="37"/>
      <c r="F105" s="193" t="s">
        <v>3038</v>
      </c>
      <c r="G105" s="37"/>
      <c r="H105" s="37"/>
      <c r="I105" s="194"/>
      <c r="J105" s="37"/>
      <c r="K105" s="37"/>
      <c r="L105" s="40"/>
      <c r="M105" s="195"/>
      <c r="N105" s="196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200</v>
      </c>
      <c r="AU105" s="18" t="s">
        <v>80</v>
      </c>
    </row>
    <row r="106" spans="1:65" s="2" customFormat="1" ht="16.5" customHeight="1">
      <c r="A106" s="35"/>
      <c r="B106" s="36"/>
      <c r="C106" s="179" t="s">
        <v>271</v>
      </c>
      <c r="D106" s="179" t="s">
        <v>193</v>
      </c>
      <c r="E106" s="180" t="s">
        <v>3039</v>
      </c>
      <c r="F106" s="181" t="s">
        <v>3040</v>
      </c>
      <c r="G106" s="182" t="s">
        <v>2131</v>
      </c>
      <c r="H106" s="183">
        <v>1</v>
      </c>
      <c r="I106" s="184"/>
      <c r="J106" s="185">
        <f>ROUND(I106*H106,2)</f>
        <v>0</v>
      </c>
      <c r="K106" s="181" t="s">
        <v>21</v>
      </c>
      <c r="L106" s="40"/>
      <c r="M106" s="186" t="s">
        <v>21</v>
      </c>
      <c r="N106" s="187" t="s">
        <v>43</v>
      </c>
      <c r="O106" s="65"/>
      <c r="P106" s="188">
        <f>O106*H106</f>
        <v>0</v>
      </c>
      <c r="Q106" s="188">
        <v>0</v>
      </c>
      <c r="R106" s="188">
        <f>Q106*H106</f>
        <v>0</v>
      </c>
      <c r="S106" s="188">
        <v>0</v>
      </c>
      <c r="T106" s="189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0" t="s">
        <v>198</v>
      </c>
      <c r="AT106" s="190" t="s">
        <v>193</v>
      </c>
      <c r="AU106" s="190" t="s">
        <v>80</v>
      </c>
      <c r="AY106" s="18" t="s">
        <v>191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8" t="s">
        <v>80</v>
      </c>
      <c r="BK106" s="191">
        <f>ROUND(I106*H106,2)</f>
        <v>0</v>
      </c>
      <c r="BL106" s="18" t="s">
        <v>198</v>
      </c>
      <c r="BM106" s="190" t="s">
        <v>379</v>
      </c>
    </row>
    <row r="107" spans="1:47" s="2" customFormat="1" ht="11.25">
      <c r="A107" s="35"/>
      <c r="B107" s="36"/>
      <c r="C107" s="37"/>
      <c r="D107" s="192" t="s">
        <v>200</v>
      </c>
      <c r="E107" s="37"/>
      <c r="F107" s="193" t="s">
        <v>3040</v>
      </c>
      <c r="G107" s="37"/>
      <c r="H107" s="37"/>
      <c r="I107" s="194"/>
      <c r="J107" s="37"/>
      <c r="K107" s="37"/>
      <c r="L107" s="40"/>
      <c r="M107" s="195"/>
      <c r="N107" s="196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200</v>
      </c>
      <c r="AU107" s="18" t="s">
        <v>80</v>
      </c>
    </row>
    <row r="108" spans="1:65" s="2" customFormat="1" ht="21.75" customHeight="1">
      <c r="A108" s="35"/>
      <c r="B108" s="36"/>
      <c r="C108" s="179" t="s">
        <v>280</v>
      </c>
      <c r="D108" s="179" t="s">
        <v>193</v>
      </c>
      <c r="E108" s="180" t="s">
        <v>3041</v>
      </c>
      <c r="F108" s="181" t="s">
        <v>3042</v>
      </c>
      <c r="G108" s="182" t="s">
        <v>2131</v>
      </c>
      <c r="H108" s="183">
        <v>1</v>
      </c>
      <c r="I108" s="184"/>
      <c r="J108" s="185">
        <f>ROUND(I108*H108,2)</f>
        <v>0</v>
      </c>
      <c r="K108" s="181" t="s">
        <v>21</v>
      </c>
      <c r="L108" s="40"/>
      <c r="M108" s="186" t="s">
        <v>21</v>
      </c>
      <c r="N108" s="187" t="s">
        <v>43</v>
      </c>
      <c r="O108" s="65"/>
      <c r="P108" s="188">
        <f>O108*H108</f>
        <v>0</v>
      </c>
      <c r="Q108" s="188">
        <v>0</v>
      </c>
      <c r="R108" s="188">
        <f>Q108*H108</f>
        <v>0</v>
      </c>
      <c r="S108" s="188">
        <v>0</v>
      </c>
      <c r="T108" s="189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90" t="s">
        <v>198</v>
      </c>
      <c r="AT108" s="190" t="s">
        <v>193</v>
      </c>
      <c r="AU108" s="190" t="s">
        <v>80</v>
      </c>
      <c r="AY108" s="18" t="s">
        <v>191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8" t="s">
        <v>80</v>
      </c>
      <c r="BK108" s="191">
        <f>ROUND(I108*H108,2)</f>
        <v>0</v>
      </c>
      <c r="BL108" s="18" t="s">
        <v>198</v>
      </c>
      <c r="BM108" s="190" t="s">
        <v>406</v>
      </c>
    </row>
    <row r="109" spans="1:47" s="2" customFormat="1" ht="11.25">
      <c r="A109" s="35"/>
      <c r="B109" s="36"/>
      <c r="C109" s="37"/>
      <c r="D109" s="192" t="s">
        <v>200</v>
      </c>
      <c r="E109" s="37"/>
      <c r="F109" s="193" t="s">
        <v>3042</v>
      </c>
      <c r="G109" s="37"/>
      <c r="H109" s="37"/>
      <c r="I109" s="194"/>
      <c r="J109" s="37"/>
      <c r="K109" s="37"/>
      <c r="L109" s="40"/>
      <c r="M109" s="232"/>
      <c r="N109" s="233"/>
      <c r="O109" s="234"/>
      <c r="P109" s="234"/>
      <c r="Q109" s="234"/>
      <c r="R109" s="234"/>
      <c r="S109" s="234"/>
      <c r="T109" s="2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200</v>
      </c>
      <c r="AU109" s="18" t="s">
        <v>80</v>
      </c>
    </row>
    <row r="110" spans="1:31" s="2" customFormat="1" ht="6.95" customHeight="1">
      <c r="A110" s="35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0"/>
      <c r="M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</sheetData>
  <sheetProtection algorithmName="SHA-512" hashValue="6MwvUuOkenA5mN0uYamb3dfdQEdWfgDGAOCuP1ZKM0NCNxQNAYOADKrnWjRNcFzozvupE0RhDDaV9EN9qU1KBw==" saltValue="OXmPsjIB1OrxZLM048vy/xS2vJvwjgzr/M0HeWOE5G34dmlP3uFYEozMwZEdn4TtezCd5EBt0k3oV69PxB0g3g==" spinCount="100000" sheet="1" objects="1" scenarios="1" formatColumns="0" formatRows="0" autoFilter="0"/>
  <autoFilter ref="C85:K109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8" t="s">
        <v>128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2:46" s="1" customFormat="1" ht="24.95" customHeight="1">
      <c r="B4" s="21"/>
      <c r="D4" s="111" t="s">
        <v>141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72" t="str">
        <f>'Rekapitulace stavby'!K6</f>
        <v>Rekonstrukce kuchyně v domově pro seniory v Klatovech</v>
      </c>
      <c r="F7" s="373"/>
      <c r="G7" s="373"/>
      <c r="H7" s="373"/>
      <c r="L7" s="21"/>
    </row>
    <row r="8" spans="2:12" s="1" customFormat="1" ht="12" customHeight="1">
      <c r="B8" s="21"/>
      <c r="D8" s="113" t="s">
        <v>142</v>
      </c>
      <c r="L8" s="21"/>
    </row>
    <row r="9" spans="1:31" s="2" customFormat="1" ht="16.5" customHeight="1">
      <c r="A9" s="35"/>
      <c r="B9" s="40"/>
      <c r="C9" s="35"/>
      <c r="D9" s="35"/>
      <c r="E9" s="372" t="s">
        <v>2730</v>
      </c>
      <c r="F9" s="375"/>
      <c r="G9" s="375"/>
      <c r="H9" s="37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3" t="s">
        <v>2021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74" t="s">
        <v>3043</v>
      </c>
      <c r="F11" s="375"/>
      <c r="G11" s="375"/>
      <c r="H11" s="375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3" t="s">
        <v>18</v>
      </c>
      <c r="E13" s="35"/>
      <c r="F13" s="104" t="s">
        <v>21</v>
      </c>
      <c r="G13" s="35"/>
      <c r="H13" s="35"/>
      <c r="I13" s="113" t="s">
        <v>20</v>
      </c>
      <c r="J13" s="104" t="s">
        <v>21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22</v>
      </c>
      <c r="E14" s="35"/>
      <c r="F14" s="104" t="s">
        <v>23</v>
      </c>
      <c r="G14" s="35"/>
      <c r="H14" s="35"/>
      <c r="I14" s="113" t="s">
        <v>24</v>
      </c>
      <c r="J14" s="115" t="str">
        <f>'Rekapitulace stavby'!AN8</f>
        <v>26. 4. 2023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3" t="s">
        <v>26</v>
      </c>
      <c r="E16" s="35"/>
      <c r="F16" s="35"/>
      <c r="G16" s="35"/>
      <c r="H16" s="35"/>
      <c r="I16" s="113" t="s">
        <v>27</v>
      </c>
      <c r="J16" s="104" t="str">
        <f>IF('Rekapitulace stavby'!AN10="","",'Rekapitulace stavby'!AN10)</f>
        <v/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tr">
        <f>IF('Rekapitulace stavby'!E11="","",'Rekapitulace stavby'!E11)</f>
        <v xml:space="preserve"> </v>
      </c>
      <c r="F17" s="35"/>
      <c r="G17" s="35"/>
      <c r="H17" s="35"/>
      <c r="I17" s="113" t="s">
        <v>29</v>
      </c>
      <c r="J17" s="104" t="str">
        <f>IF('Rekapitulace stavby'!AN11="","",'Rekapitulace stavby'!AN11)</f>
        <v/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3" t="s">
        <v>30</v>
      </c>
      <c r="E19" s="35"/>
      <c r="F19" s="35"/>
      <c r="G19" s="35"/>
      <c r="H19" s="35"/>
      <c r="I19" s="113" t="s">
        <v>27</v>
      </c>
      <c r="J19" s="31" t="str">
        <f>'Rekapitulace stavby'!AN13</f>
        <v>Vyplň údaj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76" t="str">
        <f>'Rekapitulace stavby'!E14</f>
        <v>Vyplň údaj</v>
      </c>
      <c r="F20" s="377"/>
      <c r="G20" s="377"/>
      <c r="H20" s="377"/>
      <c r="I20" s="113" t="s">
        <v>29</v>
      </c>
      <c r="J20" s="31" t="str">
        <f>'Rekapitulace stavby'!AN14</f>
        <v>Vyplň údaj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3" t="s">
        <v>32</v>
      </c>
      <c r="E22" s="35"/>
      <c r="F22" s="35"/>
      <c r="G22" s="35"/>
      <c r="H22" s="35"/>
      <c r="I22" s="113" t="s">
        <v>27</v>
      </c>
      <c r="J22" s="104" t="s">
        <v>21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33</v>
      </c>
      <c r="F23" s="35"/>
      <c r="G23" s="35"/>
      <c r="H23" s="35"/>
      <c r="I23" s="113" t="s">
        <v>29</v>
      </c>
      <c r="J23" s="104" t="s">
        <v>21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3" t="s">
        <v>35</v>
      </c>
      <c r="E25" s="35"/>
      <c r="F25" s="35"/>
      <c r="G25" s="35"/>
      <c r="H25" s="35"/>
      <c r="I25" s="113" t="s">
        <v>27</v>
      </c>
      <c r="J25" s="104" t="str">
        <f>IF('Rekapitulace stavby'!AN19="","",'Rekapitulace stavby'!AN19)</f>
        <v/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tr">
        <f>IF('Rekapitulace stavby'!E20="","",'Rekapitulace stavby'!E20)</f>
        <v xml:space="preserve"> </v>
      </c>
      <c r="F26" s="35"/>
      <c r="G26" s="35"/>
      <c r="H26" s="35"/>
      <c r="I26" s="113" t="s">
        <v>29</v>
      </c>
      <c r="J26" s="104" t="str">
        <f>IF('Rekapitulace stavby'!AN20="","",'Rekapitulace stavby'!AN20)</f>
        <v/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3" t="s">
        <v>36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16"/>
      <c r="B29" s="117"/>
      <c r="C29" s="116"/>
      <c r="D29" s="116"/>
      <c r="E29" s="378" t="s">
        <v>21</v>
      </c>
      <c r="F29" s="378"/>
      <c r="G29" s="378"/>
      <c r="H29" s="378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0" t="s">
        <v>38</v>
      </c>
      <c r="E32" s="35"/>
      <c r="F32" s="35"/>
      <c r="G32" s="35"/>
      <c r="H32" s="35"/>
      <c r="I32" s="35"/>
      <c r="J32" s="121">
        <f>ROUND(J86,2)</f>
        <v>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2" t="s">
        <v>40</v>
      </c>
      <c r="G34" s="35"/>
      <c r="H34" s="35"/>
      <c r="I34" s="122" t="s">
        <v>39</v>
      </c>
      <c r="J34" s="122" t="s">
        <v>41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3" t="s">
        <v>42</v>
      </c>
      <c r="E35" s="113" t="s">
        <v>43</v>
      </c>
      <c r="F35" s="124">
        <f>ROUND((SUM(BE86:BE131)),2)</f>
        <v>0</v>
      </c>
      <c r="G35" s="35"/>
      <c r="H35" s="35"/>
      <c r="I35" s="125">
        <v>0.21</v>
      </c>
      <c r="J35" s="124">
        <f>ROUND(((SUM(BE86:BE131))*I35),2)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44</v>
      </c>
      <c r="F36" s="124">
        <f>ROUND((SUM(BF86:BF131)),2)</f>
        <v>0</v>
      </c>
      <c r="G36" s="35"/>
      <c r="H36" s="35"/>
      <c r="I36" s="125">
        <v>0.15</v>
      </c>
      <c r="J36" s="124">
        <f>ROUND(((SUM(BF86:BF131))*I36),2)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ROUND((SUM(BG86:BG131)),2)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46</v>
      </c>
      <c r="F38" s="124">
        <f>ROUND((SUM(BH86:BH131)),2)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47</v>
      </c>
      <c r="F39" s="124">
        <f>ROUND((SUM(BI86:BI131)),2)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6"/>
      <c r="D41" s="127" t="s">
        <v>48</v>
      </c>
      <c r="E41" s="128"/>
      <c r="F41" s="128"/>
      <c r="G41" s="129" t="s">
        <v>49</v>
      </c>
      <c r="H41" s="130" t="s">
        <v>50</v>
      </c>
      <c r="I41" s="128"/>
      <c r="J41" s="131">
        <f>SUM(J32:J39)</f>
        <v>0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144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79" t="str">
        <f>E7</f>
        <v>Rekonstrukce kuchyně v domově pro seniory v Klatovech</v>
      </c>
      <c r="F50" s="380"/>
      <c r="G50" s="380"/>
      <c r="H50" s="380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30" t="s">
        <v>142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5"/>
      <c r="B52" s="36"/>
      <c r="C52" s="37"/>
      <c r="D52" s="37"/>
      <c r="E52" s="379" t="s">
        <v>2730</v>
      </c>
      <c r="F52" s="381"/>
      <c r="G52" s="381"/>
      <c r="H52" s="381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30" t="s">
        <v>2021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333" t="str">
        <f>E11</f>
        <v>742.2 - ESLB-EPS</v>
      </c>
      <c r="F54" s="381"/>
      <c r="G54" s="381"/>
      <c r="H54" s="381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30" t="s">
        <v>22</v>
      </c>
      <c r="D56" s="37"/>
      <c r="E56" s="37"/>
      <c r="F56" s="28" t="str">
        <f>F14</f>
        <v>Podhůrecká 815/3</v>
      </c>
      <c r="G56" s="37"/>
      <c r="H56" s="37"/>
      <c r="I56" s="30" t="s">
        <v>24</v>
      </c>
      <c r="J56" s="60" t="str">
        <f>IF(J14="","",J14)</f>
        <v>26. 4. 2023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5.2" customHeight="1">
      <c r="A58" s="35"/>
      <c r="B58" s="36"/>
      <c r="C58" s="30" t="s">
        <v>26</v>
      </c>
      <c r="D58" s="37"/>
      <c r="E58" s="37"/>
      <c r="F58" s="28" t="str">
        <f>E17</f>
        <v xml:space="preserve"> </v>
      </c>
      <c r="G58" s="37"/>
      <c r="H58" s="37"/>
      <c r="I58" s="30" t="s">
        <v>32</v>
      </c>
      <c r="J58" s="33" t="str">
        <f>E23</f>
        <v>M-PROject CZ s.r.o.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2" customHeight="1">
      <c r="A59" s="35"/>
      <c r="B59" s="36"/>
      <c r="C59" s="30" t="s">
        <v>30</v>
      </c>
      <c r="D59" s="37"/>
      <c r="E59" s="37"/>
      <c r="F59" s="28" t="str">
        <f>IF(E20="","",E20)</f>
        <v>Vyplň údaj</v>
      </c>
      <c r="G59" s="37"/>
      <c r="H59" s="37"/>
      <c r="I59" s="30" t="s">
        <v>35</v>
      </c>
      <c r="J59" s="33" t="str">
        <f>E26</f>
        <v xml:space="preserve"> 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37" t="s">
        <v>145</v>
      </c>
      <c r="D61" s="138"/>
      <c r="E61" s="138"/>
      <c r="F61" s="138"/>
      <c r="G61" s="138"/>
      <c r="H61" s="138"/>
      <c r="I61" s="138"/>
      <c r="J61" s="139" t="s">
        <v>146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40" t="s">
        <v>70</v>
      </c>
      <c r="D63" s="37"/>
      <c r="E63" s="37"/>
      <c r="F63" s="37"/>
      <c r="G63" s="37"/>
      <c r="H63" s="37"/>
      <c r="I63" s="37"/>
      <c r="J63" s="78">
        <f>J86</f>
        <v>0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147</v>
      </c>
    </row>
    <row r="64" spans="2:12" s="9" customFormat="1" ht="24.95" customHeight="1">
      <c r="B64" s="141"/>
      <c r="C64" s="142"/>
      <c r="D64" s="143" t="s">
        <v>3043</v>
      </c>
      <c r="E64" s="144"/>
      <c r="F64" s="144"/>
      <c r="G64" s="144"/>
      <c r="H64" s="144"/>
      <c r="I64" s="144"/>
      <c r="J64" s="145">
        <f>J87</f>
        <v>0</v>
      </c>
      <c r="K64" s="142"/>
      <c r="L64" s="146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14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14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14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4" t="s">
        <v>176</v>
      </c>
      <c r="D71" s="37"/>
      <c r="E71" s="37"/>
      <c r="F71" s="37"/>
      <c r="G71" s="37"/>
      <c r="H71" s="37"/>
      <c r="I71" s="37"/>
      <c r="J71" s="37"/>
      <c r="K71" s="37"/>
      <c r="L71" s="11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1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37"/>
      <c r="J73" s="37"/>
      <c r="K73" s="37"/>
      <c r="L73" s="11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79" t="str">
        <f>E7</f>
        <v>Rekonstrukce kuchyně v domově pro seniory v Klatovech</v>
      </c>
      <c r="F74" s="380"/>
      <c r="G74" s="380"/>
      <c r="H74" s="380"/>
      <c r="I74" s="37"/>
      <c r="J74" s="37"/>
      <c r="K74" s="37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2:12" s="1" customFormat="1" ht="12" customHeight="1">
      <c r="B75" s="22"/>
      <c r="C75" s="30" t="s">
        <v>142</v>
      </c>
      <c r="D75" s="23"/>
      <c r="E75" s="23"/>
      <c r="F75" s="23"/>
      <c r="G75" s="23"/>
      <c r="H75" s="23"/>
      <c r="I75" s="23"/>
      <c r="J75" s="23"/>
      <c r="K75" s="23"/>
      <c r="L75" s="21"/>
    </row>
    <row r="76" spans="1:31" s="2" customFormat="1" ht="16.5" customHeight="1">
      <c r="A76" s="35"/>
      <c r="B76" s="36"/>
      <c r="C76" s="37"/>
      <c r="D76" s="37"/>
      <c r="E76" s="379" t="s">
        <v>2730</v>
      </c>
      <c r="F76" s="381"/>
      <c r="G76" s="381"/>
      <c r="H76" s="381"/>
      <c r="I76" s="37"/>
      <c r="J76" s="37"/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2021</v>
      </c>
      <c r="D77" s="37"/>
      <c r="E77" s="37"/>
      <c r="F77" s="37"/>
      <c r="G77" s="37"/>
      <c r="H77" s="37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33" t="str">
        <f>E11</f>
        <v>742.2 - ESLB-EPS</v>
      </c>
      <c r="F78" s="381"/>
      <c r="G78" s="381"/>
      <c r="H78" s="381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22</v>
      </c>
      <c r="D80" s="37"/>
      <c r="E80" s="37"/>
      <c r="F80" s="28" t="str">
        <f>F14</f>
        <v>Podhůrecká 815/3</v>
      </c>
      <c r="G80" s="37"/>
      <c r="H80" s="37"/>
      <c r="I80" s="30" t="s">
        <v>24</v>
      </c>
      <c r="J80" s="60" t="str">
        <f>IF(J14="","",J14)</f>
        <v>26. 4. 2023</v>
      </c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5.2" customHeight="1">
      <c r="A82" s="35"/>
      <c r="B82" s="36"/>
      <c r="C82" s="30" t="s">
        <v>26</v>
      </c>
      <c r="D82" s="37"/>
      <c r="E82" s="37"/>
      <c r="F82" s="28" t="str">
        <f>E17</f>
        <v xml:space="preserve"> </v>
      </c>
      <c r="G82" s="37"/>
      <c r="H82" s="37"/>
      <c r="I82" s="30" t="s">
        <v>32</v>
      </c>
      <c r="J82" s="33" t="str">
        <f>E23</f>
        <v>M-PROject CZ s.r.o.</v>
      </c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30</v>
      </c>
      <c r="D83" s="37"/>
      <c r="E83" s="37"/>
      <c r="F83" s="28" t="str">
        <f>IF(E20="","",E20)</f>
        <v>Vyplň údaj</v>
      </c>
      <c r="G83" s="37"/>
      <c r="H83" s="37"/>
      <c r="I83" s="30" t="s">
        <v>35</v>
      </c>
      <c r="J83" s="33" t="str">
        <f>E26</f>
        <v xml:space="preserve"> </v>
      </c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1" customFormat="1" ht="29.25" customHeight="1">
      <c r="A85" s="152"/>
      <c r="B85" s="153"/>
      <c r="C85" s="154" t="s">
        <v>177</v>
      </c>
      <c r="D85" s="155" t="s">
        <v>57</v>
      </c>
      <c r="E85" s="155" t="s">
        <v>53</v>
      </c>
      <c r="F85" s="155" t="s">
        <v>54</v>
      </c>
      <c r="G85" s="155" t="s">
        <v>178</v>
      </c>
      <c r="H85" s="155" t="s">
        <v>179</v>
      </c>
      <c r="I85" s="155" t="s">
        <v>180</v>
      </c>
      <c r="J85" s="155" t="s">
        <v>146</v>
      </c>
      <c r="K85" s="156" t="s">
        <v>181</v>
      </c>
      <c r="L85" s="157"/>
      <c r="M85" s="69" t="s">
        <v>21</v>
      </c>
      <c r="N85" s="70" t="s">
        <v>42</v>
      </c>
      <c r="O85" s="70" t="s">
        <v>182</v>
      </c>
      <c r="P85" s="70" t="s">
        <v>183</v>
      </c>
      <c r="Q85" s="70" t="s">
        <v>184</v>
      </c>
      <c r="R85" s="70" t="s">
        <v>185</v>
      </c>
      <c r="S85" s="70" t="s">
        <v>186</v>
      </c>
      <c r="T85" s="71" t="s">
        <v>187</v>
      </c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</row>
    <row r="86" spans="1:63" s="2" customFormat="1" ht="22.9" customHeight="1">
      <c r="A86" s="35"/>
      <c r="B86" s="36"/>
      <c r="C86" s="76" t="s">
        <v>188</v>
      </c>
      <c r="D86" s="37"/>
      <c r="E86" s="37"/>
      <c r="F86" s="37"/>
      <c r="G86" s="37"/>
      <c r="H86" s="37"/>
      <c r="I86" s="37"/>
      <c r="J86" s="158">
        <f>BK86</f>
        <v>0</v>
      </c>
      <c r="K86" s="37"/>
      <c r="L86" s="40"/>
      <c r="M86" s="72"/>
      <c r="N86" s="159"/>
      <c r="O86" s="73"/>
      <c r="P86" s="160">
        <f>P87</f>
        <v>0</v>
      </c>
      <c r="Q86" s="73"/>
      <c r="R86" s="160">
        <f>R87</f>
        <v>0</v>
      </c>
      <c r="S86" s="73"/>
      <c r="T86" s="161">
        <f>T87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71</v>
      </c>
      <c r="AU86" s="18" t="s">
        <v>147</v>
      </c>
      <c r="BK86" s="162">
        <f>BK87</f>
        <v>0</v>
      </c>
    </row>
    <row r="87" spans="2:63" s="12" customFormat="1" ht="25.9" customHeight="1">
      <c r="B87" s="163"/>
      <c r="C87" s="164"/>
      <c r="D87" s="165" t="s">
        <v>71</v>
      </c>
      <c r="E87" s="166" t="s">
        <v>126</v>
      </c>
      <c r="F87" s="166" t="s">
        <v>127</v>
      </c>
      <c r="G87" s="164"/>
      <c r="H87" s="164"/>
      <c r="I87" s="167"/>
      <c r="J87" s="168">
        <f>BK87</f>
        <v>0</v>
      </c>
      <c r="K87" s="164"/>
      <c r="L87" s="169"/>
      <c r="M87" s="170"/>
      <c r="N87" s="171"/>
      <c r="O87" s="171"/>
      <c r="P87" s="172">
        <f>SUM(P88:P131)</f>
        <v>0</v>
      </c>
      <c r="Q87" s="171"/>
      <c r="R87" s="172">
        <f>SUM(R88:R131)</f>
        <v>0</v>
      </c>
      <c r="S87" s="171"/>
      <c r="T87" s="173">
        <f>SUM(T88:T131)</f>
        <v>0</v>
      </c>
      <c r="AR87" s="174" t="s">
        <v>80</v>
      </c>
      <c r="AT87" s="175" t="s">
        <v>71</v>
      </c>
      <c r="AU87" s="175" t="s">
        <v>72</v>
      </c>
      <c r="AY87" s="174" t="s">
        <v>191</v>
      </c>
      <c r="BK87" s="176">
        <f>SUM(BK88:BK131)</f>
        <v>0</v>
      </c>
    </row>
    <row r="88" spans="1:65" s="2" customFormat="1" ht="24.2" customHeight="1">
      <c r="A88" s="35"/>
      <c r="B88" s="36"/>
      <c r="C88" s="179" t="s">
        <v>80</v>
      </c>
      <c r="D88" s="179" t="s">
        <v>193</v>
      </c>
      <c r="E88" s="180" t="s">
        <v>3044</v>
      </c>
      <c r="F88" s="181" t="s">
        <v>3045</v>
      </c>
      <c r="G88" s="182" t="s">
        <v>265</v>
      </c>
      <c r="H88" s="183">
        <v>15</v>
      </c>
      <c r="I88" s="184"/>
      <c r="J88" s="185">
        <f>ROUND(I88*H88,2)</f>
        <v>0</v>
      </c>
      <c r="K88" s="181" t="s">
        <v>21</v>
      </c>
      <c r="L88" s="40"/>
      <c r="M88" s="186" t="s">
        <v>21</v>
      </c>
      <c r="N88" s="187" t="s">
        <v>43</v>
      </c>
      <c r="O88" s="65"/>
      <c r="P88" s="188">
        <f>O88*H88</f>
        <v>0</v>
      </c>
      <c r="Q88" s="188">
        <v>0</v>
      </c>
      <c r="R88" s="188">
        <f>Q88*H88</f>
        <v>0</v>
      </c>
      <c r="S88" s="188">
        <v>0</v>
      </c>
      <c r="T88" s="189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90" t="s">
        <v>198</v>
      </c>
      <c r="AT88" s="190" t="s">
        <v>193</v>
      </c>
      <c r="AU88" s="190" t="s">
        <v>80</v>
      </c>
      <c r="AY88" s="18" t="s">
        <v>191</v>
      </c>
      <c r="BE88" s="191">
        <f>IF(N88="základní",J88,0)</f>
        <v>0</v>
      </c>
      <c r="BF88" s="191">
        <f>IF(N88="snížená",J88,0)</f>
        <v>0</v>
      </c>
      <c r="BG88" s="191">
        <f>IF(N88="zákl. přenesená",J88,0)</f>
        <v>0</v>
      </c>
      <c r="BH88" s="191">
        <f>IF(N88="sníž. přenesená",J88,0)</f>
        <v>0</v>
      </c>
      <c r="BI88" s="191">
        <f>IF(N88="nulová",J88,0)</f>
        <v>0</v>
      </c>
      <c r="BJ88" s="18" t="s">
        <v>80</v>
      </c>
      <c r="BK88" s="191">
        <f>ROUND(I88*H88,2)</f>
        <v>0</v>
      </c>
      <c r="BL88" s="18" t="s">
        <v>198</v>
      </c>
      <c r="BM88" s="190" t="s">
        <v>82</v>
      </c>
    </row>
    <row r="89" spans="1:47" s="2" customFormat="1" ht="19.5">
      <c r="A89" s="35"/>
      <c r="B89" s="36"/>
      <c r="C89" s="37"/>
      <c r="D89" s="192" t="s">
        <v>200</v>
      </c>
      <c r="E89" s="37"/>
      <c r="F89" s="193" t="s">
        <v>3045</v>
      </c>
      <c r="G89" s="37"/>
      <c r="H89" s="37"/>
      <c r="I89" s="194"/>
      <c r="J89" s="37"/>
      <c r="K89" s="37"/>
      <c r="L89" s="40"/>
      <c r="M89" s="195"/>
      <c r="N89" s="196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200</v>
      </c>
      <c r="AU89" s="18" t="s">
        <v>80</v>
      </c>
    </row>
    <row r="90" spans="1:65" s="2" customFormat="1" ht="24.2" customHeight="1">
      <c r="A90" s="35"/>
      <c r="B90" s="36"/>
      <c r="C90" s="179" t="s">
        <v>82</v>
      </c>
      <c r="D90" s="179" t="s">
        <v>193</v>
      </c>
      <c r="E90" s="180" t="s">
        <v>3046</v>
      </c>
      <c r="F90" s="181" t="s">
        <v>3047</v>
      </c>
      <c r="G90" s="182" t="s">
        <v>265</v>
      </c>
      <c r="H90" s="183">
        <v>4</v>
      </c>
      <c r="I90" s="184"/>
      <c r="J90" s="185">
        <f>ROUND(I90*H90,2)</f>
        <v>0</v>
      </c>
      <c r="K90" s="181" t="s">
        <v>21</v>
      </c>
      <c r="L90" s="40"/>
      <c r="M90" s="186" t="s">
        <v>21</v>
      </c>
      <c r="N90" s="187" t="s">
        <v>43</v>
      </c>
      <c r="O90" s="65"/>
      <c r="P90" s="188">
        <f>O90*H90</f>
        <v>0</v>
      </c>
      <c r="Q90" s="188">
        <v>0</v>
      </c>
      <c r="R90" s="188">
        <f>Q90*H90</f>
        <v>0</v>
      </c>
      <c r="S90" s="188">
        <v>0</v>
      </c>
      <c r="T90" s="189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90" t="s">
        <v>198</v>
      </c>
      <c r="AT90" s="190" t="s">
        <v>193</v>
      </c>
      <c r="AU90" s="190" t="s">
        <v>80</v>
      </c>
      <c r="AY90" s="18" t="s">
        <v>191</v>
      </c>
      <c r="BE90" s="191">
        <f>IF(N90="základní",J90,0)</f>
        <v>0</v>
      </c>
      <c r="BF90" s="191">
        <f>IF(N90="snížená",J90,0)</f>
        <v>0</v>
      </c>
      <c r="BG90" s="191">
        <f>IF(N90="zákl. přenesená",J90,0)</f>
        <v>0</v>
      </c>
      <c r="BH90" s="191">
        <f>IF(N90="sníž. přenesená",J90,0)</f>
        <v>0</v>
      </c>
      <c r="BI90" s="191">
        <f>IF(N90="nulová",J90,0)</f>
        <v>0</v>
      </c>
      <c r="BJ90" s="18" t="s">
        <v>80</v>
      </c>
      <c r="BK90" s="191">
        <f>ROUND(I90*H90,2)</f>
        <v>0</v>
      </c>
      <c r="BL90" s="18" t="s">
        <v>198</v>
      </c>
      <c r="BM90" s="190" t="s">
        <v>198</v>
      </c>
    </row>
    <row r="91" spans="1:47" s="2" customFormat="1" ht="19.5">
      <c r="A91" s="35"/>
      <c r="B91" s="36"/>
      <c r="C91" s="37"/>
      <c r="D91" s="192" t="s">
        <v>200</v>
      </c>
      <c r="E91" s="37"/>
      <c r="F91" s="193" t="s">
        <v>3047</v>
      </c>
      <c r="G91" s="37"/>
      <c r="H91" s="37"/>
      <c r="I91" s="194"/>
      <c r="J91" s="37"/>
      <c r="K91" s="37"/>
      <c r="L91" s="40"/>
      <c r="M91" s="195"/>
      <c r="N91" s="196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200</v>
      </c>
      <c r="AU91" s="18" t="s">
        <v>80</v>
      </c>
    </row>
    <row r="92" spans="1:65" s="2" customFormat="1" ht="24.2" customHeight="1">
      <c r="A92" s="35"/>
      <c r="B92" s="36"/>
      <c r="C92" s="179" t="s">
        <v>212</v>
      </c>
      <c r="D92" s="179" t="s">
        <v>193</v>
      </c>
      <c r="E92" s="180" t="s">
        <v>3048</v>
      </c>
      <c r="F92" s="181" t="s">
        <v>3049</v>
      </c>
      <c r="G92" s="182" t="s">
        <v>265</v>
      </c>
      <c r="H92" s="183">
        <v>4</v>
      </c>
      <c r="I92" s="184"/>
      <c r="J92" s="185">
        <f>ROUND(I92*H92,2)</f>
        <v>0</v>
      </c>
      <c r="K92" s="181" t="s">
        <v>21</v>
      </c>
      <c r="L92" s="40"/>
      <c r="M92" s="186" t="s">
        <v>21</v>
      </c>
      <c r="N92" s="187" t="s">
        <v>43</v>
      </c>
      <c r="O92" s="65"/>
      <c r="P92" s="188">
        <f>O92*H92</f>
        <v>0</v>
      </c>
      <c r="Q92" s="188">
        <v>0</v>
      </c>
      <c r="R92" s="188">
        <f>Q92*H92</f>
        <v>0</v>
      </c>
      <c r="S92" s="188">
        <v>0</v>
      </c>
      <c r="T92" s="189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90" t="s">
        <v>198</v>
      </c>
      <c r="AT92" s="190" t="s">
        <v>193</v>
      </c>
      <c r="AU92" s="190" t="s">
        <v>80</v>
      </c>
      <c r="AY92" s="18" t="s">
        <v>191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8" t="s">
        <v>80</v>
      </c>
      <c r="BK92" s="191">
        <f>ROUND(I92*H92,2)</f>
        <v>0</v>
      </c>
      <c r="BL92" s="18" t="s">
        <v>198</v>
      </c>
      <c r="BM92" s="190" t="s">
        <v>236</v>
      </c>
    </row>
    <row r="93" spans="1:47" s="2" customFormat="1" ht="19.5">
      <c r="A93" s="35"/>
      <c r="B93" s="36"/>
      <c r="C93" s="37"/>
      <c r="D93" s="192" t="s">
        <v>200</v>
      </c>
      <c r="E93" s="37"/>
      <c r="F93" s="193" t="s">
        <v>3049</v>
      </c>
      <c r="G93" s="37"/>
      <c r="H93" s="37"/>
      <c r="I93" s="194"/>
      <c r="J93" s="37"/>
      <c r="K93" s="37"/>
      <c r="L93" s="40"/>
      <c r="M93" s="195"/>
      <c r="N93" s="196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200</v>
      </c>
      <c r="AU93" s="18" t="s">
        <v>80</v>
      </c>
    </row>
    <row r="94" spans="1:65" s="2" customFormat="1" ht="33" customHeight="1">
      <c r="A94" s="35"/>
      <c r="B94" s="36"/>
      <c r="C94" s="179" t="s">
        <v>198</v>
      </c>
      <c r="D94" s="179" t="s">
        <v>193</v>
      </c>
      <c r="E94" s="180" t="s">
        <v>3050</v>
      </c>
      <c r="F94" s="181" t="s">
        <v>3051</v>
      </c>
      <c r="G94" s="182" t="s">
        <v>265</v>
      </c>
      <c r="H94" s="183">
        <v>2</v>
      </c>
      <c r="I94" s="184"/>
      <c r="J94" s="185">
        <f>ROUND(I94*H94,2)</f>
        <v>0</v>
      </c>
      <c r="K94" s="181" t="s">
        <v>21</v>
      </c>
      <c r="L94" s="40"/>
      <c r="M94" s="186" t="s">
        <v>21</v>
      </c>
      <c r="N94" s="187" t="s">
        <v>43</v>
      </c>
      <c r="O94" s="65"/>
      <c r="P94" s="188">
        <f>O94*H94</f>
        <v>0</v>
      </c>
      <c r="Q94" s="188">
        <v>0</v>
      </c>
      <c r="R94" s="188">
        <f>Q94*H94</f>
        <v>0</v>
      </c>
      <c r="S94" s="188">
        <v>0</v>
      </c>
      <c r="T94" s="189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90" t="s">
        <v>198</v>
      </c>
      <c r="AT94" s="190" t="s">
        <v>193</v>
      </c>
      <c r="AU94" s="190" t="s">
        <v>80</v>
      </c>
      <c r="AY94" s="18" t="s">
        <v>191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18" t="s">
        <v>80</v>
      </c>
      <c r="BK94" s="191">
        <f>ROUND(I94*H94,2)</f>
        <v>0</v>
      </c>
      <c r="BL94" s="18" t="s">
        <v>198</v>
      </c>
      <c r="BM94" s="190" t="s">
        <v>255</v>
      </c>
    </row>
    <row r="95" spans="1:47" s="2" customFormat="1" ht="19.5">
      <c r="A95" s="35"/>
      <c r="B95" s="36"/>
      <c r="C95" s="37"/>
      <c r="D95" s="192" t="s">
        <v>200</v>
      </c>
      <c r="E95" s="37"/>
      <c r="F95" s="193" t="s">
        <v>3051</v>
      </c>
      <c r="G95" s="37"/>
      <c r="H95" s="37"/>
      <c r="I95" s="194"/>
      <c r="J95" s="37"/>
      <c r="K95" s="37"/>
      <c r="L95" s="40"/>
      <c r="M95" s="195"/>
      <c r="N95" s="196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200</v>
      </c>
      <c r="AU95" s="18" t="s">
        <v>80</v>
      </c>
    </row>
    <row r="96" spans="1:65" s="2" customFormat="1" ht="24.2" customHeight="1">
      <c r="A96" s="35"/>
      <c r="B96" s="36"/>
      <c r="C96" s="179" t="s">
        <v>227</v>
      </c>
      <c r="D96" s="179" t="s">
        <v>193</v>
      </c>
      <c r="E96" s="180" t="s">
        <v>3052</v>
      </c>
      <c r="F96" s="181" t="s">
        <v>3053</v>
      </c>
      <c r="G96" s="182" t="s">
        <v>265</v>
      </c>
      <c r="H96" s="183">
        <v>1</v>
      </c>
      <c r="I96" s="184"/>
      <c r="J96" s="185">
        <f>ROUND(I96*H96,2)</f>
        <v>0</v>
      </c>
      <c r="K96" s="181" t="s">
        <v>21</v>
      </c>
      <c r="L96" s="40"/>
      <c r="M96" s="186" t="s">
        <v>21</v>
      </c>
      <c r="N96" s="187" t="s">
        <v>43</v>
      </c>
      <c r="O96" s="65"/>
      <c r="P96" s="188">
        <f>O96*H96</f>
        <v>0</v>
      </c>
      <c r="Q96" s="188">
        <v>0</v>
      </c>
      <c r="R96" s="188">
        <f>Q96*H96</f>
        <v>0</v>
      </c>
      <c r="S96" s="188">
        <v>0</v>
      </c>
      <c r="T96" s="189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90" t="s">
        <v>198</v>
      </c>
      <c r="AT96" s="190" t="s">
        <v>193</v>
      </c>
      <c r="AU96" s="190" t="s">
        <v>80</v>
      </c>
      <c r="AY96" s="18" t="s">
        <v>191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18" t="s">
        <v>80</v>
      </c>
      <c r="BK96" s="191">
        <f>ROUND(I96*H96,2)</f>
        <v>0</v>
      </c>
      <c r="BL96" s="18" t="s">
        <v>198</v>
      </c>
      <c r="BM96" s="190" t="s">
        <v>271</v>
      </c>
    </row>
    <row r="97" spans="1:47" s="2" customFormat="1" ht="19.5">
      <c r="A97" s="35"/>
      <c r="B97" s="36"/>
      <c r="C97" s="37"/>
      <c r="D97" s="192" t="s">
        <v>200</v>
      </c>
      <c r="E97" s="37"/>
      <c r="F97" s="193" t="s">
        <v>3053</v>
      </c>
      <c r="G97" s="37"/>
      <c r="H97" s="37"/>
      <c r="I97" s="194"/>
      <c r="J97" s="37"/>
      <c r="K97" s="37"/>
      <c r="L97" s="40"/>
      <c r="M97" s="195"/>
      <c r="N97" s="196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200</v>
      </c>
      <c r="AU97" s="18" t="s">
        <v>80</v>
      </c>
    </row>
    <row r="98" spans="1:65" s="2" customFormat="1" ht="24.2" customHeight="1">
      <c r="A98" s="35"/>
      <c r="B98" s="36"/>
      <c r="C98" s="179" t="s">
        <v>236</v>
      </c>
      <c r="D98" s="179" t="s">
        <v>193</v>
      </c>
      <c r="E98" s="180" t="s">
        <v>3054</v>
      </c>
      <c r="F98" s="181" t="s">
        <v>3055</v>
      </c>
      <c r="G98" s="182" t="s">
        <v>265</v>
      </c>
      <c r="H98" s="183">
        <v>1</v>
      </c>
      <c r="I98" s="184"/>
      <c r="J98" s="185">
        <f>ROUND(I98*H98,2)</f>
        <v>0</v>
      </c>
      <c r="K98" s="181" t="s">
        <v>21</v>
      </c>
      <c r="L98" s="40"/>
      <c r="M98" s="186" t="s">
        <v>21</v>
      </c>
      <c r="N98" s="187" t="s">
        <v>43</v>
      </c>
      <c r="O98" s="65"/>
      <c r="P98" s="188">
        <f>O98*H98</f>
        <v>0</v>
      </c>
      <c r="Q98" s="188">
        <v>0</v>
      </c>
      <c r="R98" s="188">
        <f>Q98*H98</f>
        <v>0</v>
      </c>
      <c r="S98" s="188">
        <v>0</v>
      </c>
      <c r="T98" s="189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0" t="s">
        <v>198</v>
      </c>
      <c r="AT98" s="190" t="s">
        <v>193</v>
      </c>
      <c r="AU98" s="190" t="s">
        <v>80</v>
      </c>
      <c r="AY98" s="18" t="s">
        <v>191</v>
      </c>
      <c r="BE98" s="191">
        <f>IF(N98="základní",J98,0)</f>
        <v>0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18" t="s">
        <v>80</v>
      </c>
      <c r="BK98" s="191">
        <f>ROUND(I98*H98,2)</f>
        <v>0</v>
      </c>
      <c r="BL98" s="18" t="s">
        <v>198</v>
      </c>
      <c r="BM98" s="190" t="s">
        <v>290</v>
      </c>
    </row>
    <row r="99" spans="1:47" s="2" customFormat="1" ht="19.5">
      <c r="A99" s="35"/>
      <c r="B99" s="36"/>
      <c r="C99" s="37"/>
      <c r="D99" s="192" t="s">
        <v>200</v>
      </c>
      <c r="E99" s="37"/>
      <c r="F99" s="193" t="s">
        <v>3055</v>
      </c>
      <c r="G99" s="37"/>
      <c r="H99" s="37"/>
      <c r="I99" s="194"/>
      <c r="J99" s="37"/>
      <c r="K99" s="37"/>
      <c r="L99" s="40"/>
      <c r="M99" s="195"/>
      <c r="N99" s="196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200</v>
      </c>
      <c r="AU99" s="18" t="s">
        <v>80</v>
      </c>
    </row>
    <row r="100" spans="1:65" s="2" customFormat="1" ht="66.75" customHeight="1">
      <c r="A100" s="35"/>
      <c r="B100" s="36"/>
      <c r="C100" s="179" t="s">
        <v>244</v>
      </c>
      <c r="D100" s="179" t="s">
        <v>193</v>
      </c>
      <c r="E100" s="180" t="s">
        <v>3056</v>
      </c>
      <c r="F100" s="181" t="s">
        <v>3057</v>
      </c>
      <c r="G100" s="182" t="s">
        <v>265</v>
      </c>
      <c r="H100" s="183">
        <v>1</v>
      </c>
      <c r="I100" s="184"/>
      <c r="J100" s="185">
        <f>ROUND(I100*H100,2)</f>
        <v>0</v>
      </c>
      <c r="K100" s="181" t="s">
        <v>21</v>
      </c>
      <c r="L100" s="40"/>
      <c r="M100" s="186" t="s">
        <v>21</v>
      </c>
      <c r="N100" s="187" t="s">
        <v>43</v>
      </c>
      <c r="O100" s="65"/>
      <c r="P100" s="188">
        <f>O100*H100</f>
        <v>0</v>
      </c>
      <c r="Q100" s="188">
        <v>0</v>
      </c>
      <c r="R100" s="188">
        <f>Q100*H100</f>
        <v>0</v>
      </c>
      <c r="S100" s="188">
        <v>0</v>
      </c>
      <c r="T100" s="189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90" t="s">
        <v>198</v>
      </c>
      <c r="AT100" s="190" t="s">
        <v>193</v>
      </c>
      <c r="AU100" s="190" t="s">
        <v>80</v>
      </c>
      <c r="AY100" s="18" t="s">
        <v>191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18" t="s">
        <v>80</v>
      </c>
      <c r="BK100" s="191">
        <f>ROUND(I100*H100,2)</f>
        <v>0</v>
      </c>
      <c r="BL100" s="18" t="s">
        <v>198</v>
      </c>
      <c r="BM100" s="190" t="s">
        <v>306</v>
      </c>
    </row>
    <row r="101" spans="1:47" s="2" customFormat="1" ht="58.5">
      <c r="A101" s="35"/>
      <c r="B101" s="36"/>
      <c r="C101" s="37"/>
      <c r="D101" s="192" t="s">
        <v>200</v>
      </c>
      <c r="E101" s="37"/>
      <c r="F101" s="193" t="s">
        <v>3058</v>
      </c>
      <c r="G101" s="37"/>
      <c r="H101" s="37"/>
      <c r="I101" s="194"/>
      <c r="J101" s="37"/>
      <c r="K101" s="37"/>
      <c r="L101" s="40"/>
      <c r="M101" s="195"/>
      <c r="N101" s="196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200</v>
      </c>
      <c r="AU101" s="18" t="s">
        <v>80</v>
      </c>
    </row>
    <row r="102" spans="1:65" s="2" customFormat="1" ht="33" customHeight="1">
      <c r="A102" s="35"/>
      <c r="B102" s="36"/>
      <c r="C102" s="179" t="s">
        <v>255</v>
      </c>
      <c r="D102" s="179" t="s">
        <v>193</v>
      </c>
      <c r="E102" s="180" t="s">
        <v>3059</v>
      </c>
      <c r="F102" s="181" t="s">
        <v>3060</v>
      </c>
      <c r="G102" s="182" t="s">
        <v>745</v>
      </c>
      <c r="H102" s="183">
        <v>32</v>
      </c>
      <c r="I102" s="184"/>
      <c r="J102" s="185">
        <f>ROUND(I102*H102,2)</f>
        <v>0</v>
      </c>
      <c r="K102" s="181" t="s">
        <v>21</v>
      </c>
      <c r="L102" s="40"/>
      <c r="M102" s="186" t="s">
        <v>21</v>
      </c>
      <c r="N102" s="187" t="s">
        <v>43</v>
      </c>
      <c r="O102" s="65"/>
      <c r="P102" s="188">
        <f>O102*H102</f>
        <v>0</v>
      </c>
      <c r="Q102" s="188">
        <v>0</v>
      </c>
      <c r="R102" s="188">
        <f>Q102*H102</f>
        <v>0</v>
      </c>
      <c r="S102" s="188">
        <v>0</v>
      </c>
      <c r="T102" s="189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90" t="s">
        <v>198</v>
      </c>
      <c r="AT102" s="190" t="s">
        <v>193</v>
      </c>
      <c r="AU102" s="190" t="s">
        <v>80</v>
      </c>
      <c r="AY102" s="18" t="s">
        <v>191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18" t="s">
        <v>80</v>
      </c>
      <c r="BK102" s="191">
        <f>ROUND(I102*H102,2)</f>
        <v>0</v>
      </c>
      <c r="BL102" s="18" t="s">
        <v>198</v>
      </c>
      <c r="BM102" s="190" t="s">
        <v>321</v>
      </c>
    </row>
    <row r="103" spans="1:47" s="2" customFormat="1" ht="19.5">
      <c r="A103" s="35"/>
      <c r="B103" s="36"/>
      <c r="C103" s="37"/>
      <c r="D103" s="192" t="s">
        <v>200</v>
      </c>
      <c r="E103" s="37"/>
      <c r="F103" s="193" t="s">
        <v>3060</v>
      </c>
      <c r="G103" s="37"/>
      <c r="H103" s="37"/>
      <c r="I103" s="194"/>
      <c r="J103" s="37"/>
      <c r="K103" s="37"/>
      <c r="L103" s="40"/>
      <c r="M103" s="195"/>
      <c r="N103" s="196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200</v>
      </c>
      <c r="AU103" s="18" t="s">
        <v>80</v>
      </c>
    </row>
    <row r="104" spans="1:65" s="2" customFormat="1" ht="66.75" customHeight="1">
      <c r="A104" s="35"/>
      <c r="B104" s="36"/>
      <c r="C104" s="179" t="s">
        <v>262</v>
      </c>
      <c r="D104" s="179" t="s">
        <v>193</v>
      </c>
      <c r="E104" s="180" t="s">
        <v>3061</v>
      </c>
      <c r="F104" s="181" t="s">
        <v>3062</v>
      </c>
      <c r="G104" s="182" t="s">
        <v>745</v>
      </c>
      <c r="H104" s="183">
        <v>78</v>
      </c>
      <c r="I104" s="184"/>
      <c r="J104" s="185">
        <f>ROUND(I104*H104,2)</f>
        <v>0</v>
      </c>
      <c r="K104" s="181" t="s">
        <v>21</v>
      </c>
      <c r="L104" s="40"/>
      <c r="M104" s="186" t="s">
        <v>21</v>
      </c>
      <c r="N104" s="187" t="s">
        <v>43</v>
      </c>
      <c r="O104" s="65"/>
      <c r="P104" s="188">
        <f>O104*H104</f>
        <v>0</v>
      </c>
      <c r="Q104" s="188">
        <v>0</v>
      </c>
      <c r="R104" s="188">
        <f>Q104*H104</f>
        <v>0</v>
      </c>
      <c r="S104" s="188">
        <v>0</v>
      </c>
      <c r="T104" s="189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90" t="s">
        <v>198</v>
      </c>
      <c r="AT104" s="190" t="s">
        <v>193</v>
      </c>
      <c r="AU104" s="190" t="s">
        <v>80</v>
      </c>
      <c r="AY104" s="18" t="s">
        <v>191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8" t="s">
        <v>80</v>
      </c>
      <c r="BK104" s="191">
        <f>ROUND(I104*H104,2)</f>
        <v>0</v>
      </c>
      <c r="BL104" s="18" t="s">
        <v>198</v>
      </c>
      <c r="BM104" s="190" t="s">
        <v>341</v>
      </c>
    </row>
    <row r="105" spans="1:47" s="2" customFormat="1" ht="39">
      <c r="A105" s="35"/>
      <c r="B105" s="36"/>
      <c r="C105" s="37"/>
      <c r="D105" s="192" t="s">
        <v>200</v>
      </c>
      <c r="E105" s="37"/>
      <c r="F105" s="193" t="s">
        <v>3062</v>
      </c>
      <c r="G105" s="37"/>
      <c r="H105" s="37"/>
      <c r="I105" s="194"/>
      <c r="J105" s="37"/>
      <c r="K105" s="37"/>
      <c r="L105" s="40"/>
      <c r="M105" s="195"/>
      <c r="N105" s="196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200</v>
      </c>
      <c r="AU105" s="18" t="s">
        <v>80</v>
      </c>
    </row>
    <row r="106" spans="1:65" s="2" customFormat="1" ht="66.75" customHeight="1">
      <c r="A106" s="35"/>
      <c r="B106" s="36"/>
      <c r="C106" s="179" t="s">
        <v>271</v>
      </c>
      <c r="D106" s="179" t="s">
        <v>193</v>
      </c>
      <c r="E106" s="180" t="s">
        <v>3063</v>
      </c>
      <c r="F106" s="181" t="s">
        <v>3064</v>
      </c>
      <c r="G106" s="182" t="s">
        <v>745</v>
      </c>
      <c r="H106" s="183">
        <v>125</v>
      </c>
      <c r="I106" s="184"/>
      <c r="J106" s="185">
        <f>ROUND(I106*H106,2)</f>
        <v>0</v>
      </c>
      <c r="K106" s="181" t="s">
        <v>21</v>
      </c>
      <c r="L106" s="40"/>
      <c r="M106" s="186" t="s">
        <v>21</v>
      </c>
      <c r="N106" s="187" t="s">
        <v>43</v>
      </c>
      <c r="O106" s="65"/>
      <c r="P106" s="188">
        <f>O106*H106</f>
        <v>0</v>
      </c>
      <c r="Q106" s="188">
        <v>0</v>
      </c>
      <c r="R106" s="188">
        <f>Q106*H106</f>
        <v>0</v>
      </c>
      <c r="S106" s="188">
        <v>0</v>
      </c>
      <c r="T106" s="189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0" t="s">
        <v>198</v>
      </c>
      <c r="AT106" s="190" t="s">
        <v>193</v>
      </c>
      <c r="AU106" s="190" t="s">
        <v>80</v>
      </c>
      <c r="AY106" s="18" t="s">
        <v>191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8" t="s">
        <v>80</v>
      </c>
      <c r="BK106" s="191">
        <f>ROUND(I106*H106,2)</f>
        <v>0</v>
      </c>
      <c r="BL106" s="18" t="s">
        <v>198</v>
      </c>
      <c r="BM106" s="190" t="s">
        <v>379</v>
      </c>
    </row>
    <row r="107" spans="1:47" s="2" customFormat="1" ht="39">
      <c r="A107" s="35"/>
      <c r="B107" s="36"/>
      <c r="C107" s="37"/>
      <c r="D107" s="192" t="s">
        <v>200</v>
      </c>
      <c r="E107" s="37"/>
      <c r="F107" s="193" t="s">
        <v>3064</v>
      </c>
      <c r="G107" s="37"/>
      <c r="H107" s="37"/>
      <c r="I107" s="194"/>
      <c r="J107" s="37"/>
      <c r="K107" s="37"/>
      <c r="L107" s="40"/>
      <c r="M107" s="195"/>
      <c r="N107" s="196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200</v>
      </c>
      <c r="AU107" s="18" t="s">
        <v>80</v>
      </c>
    </row>
    <row r="108" spans="1:65" s="2" customFormat="1" ht="37.9" customHeight="1">
      <c r="A108" s="35"/>
      <c r="B108" s="36"/>
      <c r="C108" s="179" t="s">
        <v>280</v>
      </c>
      <c r="D108" s="179" t="s">
        <v>193</v>
      </c>
      <c r="E108" s="180" t="s">
        <v>3065</v>
      </c>
      <c r="F108" s="181" t="s">
        <v>3066</v>
      </c>
      <c r="G108" s="182" t="s">
        <v>745</v>
      </c>
      <c r="H108" s="183">
        <v>135</v>
      </c>
      <c r="I108" s="184"/>
      <c r="J108" s="185">
        <f>ROUND(I108*H108,2)</f>
        <v>0</v>
      </c>
      <c r="K108" s="181" t="s">
        <v>21</v>
      </c>
      <c r="L108" s="40"/>
      <c r="M108" s="186" t="s">
        <v>21</v>
      </c>
      <c r="N108" s="187" t="s">
        <v>43</v>
      </c>
      <c r="O108" s="65"/>
      <c r="P108" s="188">
        <f>O108*H108</f>
        <v>0</v>
      </c>
      <c r="Q108" s="188">
        <v>0</v>
      </c>
      <c r="R108" s="188">
        <f>Q108*H108</f>
        <v>0</v>
      </c>
      <c r="S108" s="188">
        <v>0</v>
      </c>
      <c r="T108" s="189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90" t="s">
        <v>198</v>
      </c>
      <c r="AT108" s="190" t="s">
        <v>193</v>
      </c>
      <c r="AU108" s="190" t="s">
        <v>80</v>
      </c>
      <c r="AY108" s="18" t="s">
        <v>191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8" t="s">
        <v>80</v>
      </c>
      <c r="BK108" s="191">
        <f>ROUND(I108*H108,2)</f>
        <v>0</v>
      </c>
      <c r="BL108" s="18" t="s">
        <v>198</v>
      </c>
      <c r="BM108" s="190" t="s">
        <v>406</v>
      </c>
    </row>
    <row r="109" spans="1:47" s="2" customFormat="1" ht="19.5">
      <c r="A109" s="35"/>
      <c r="B109" s="36"/>
      <c r="C109" s="37"/>
      <c r="D109" s="192" t="s">
        <v>200</v>
      </c>
      <c r="E109" s="37"/>
      <c r="F109" s="193" t="s">
        <v>3066</v>
      </c>
      <c r="G109" s="37"/>
      <c r="H109" s="37"/>
      <c r="I109" s="194"/>
      <c r="J109" s="37"/>
      <c r="K109" s="37"/>
      <c r="L109" s="40"/>
      <c r="M109" s="195"/>
      <c r="N109" s="196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200</v>
      </c>
      <c r="AU109" s="18" t="s">
        <v>80</v>
      </c>
    </row>
    <row r="110" spans="1:65" s="2" customFormat="1" ht="21.75" customHeight="1">
      <c r="A110" s="35"/>
      <c r="B110" s="36"/>
      <c r="C110" s="179" t="s">
        <v>290</v>
      </c>
      <c r="D110" s="179" t="s">
        <v>193</v>
      </c>
      <c r="E110" s="180" t="s">
        <v>3067</v>
      </c>
      <c r="F110" s="181" t="s">
        <v>3068</v>
      </c>
      <c r="G110" s="182" t="s">
        <v>745</v>
      </c>
      <c r="H110" s="183">
        <v>75</v>
      </c>
      <c r="I110" s="184"/>
      <c r="J110" s="185">
        <f>ROUND(I110*H110,2)</f>
        <v>0</v>
      </c>
      <c r="K110" s="181" t="s">
        <v>21</v>
      </c>
      <c r="L110" s="40"/>
      <c r="M110" s="186" t="s">
        <v>21</v>
      </c>
      <c r="N110" s="187" t="s">
        <v>43</v>
      </c>
      <c r="O110" s="65"/>
      <c r="P110" s="188">
        <f>O110*H110</f>
        <v>0</v>
      </c>
      <c r="Q110" s="188">
        <v>0</v>
      </c>
      <c r="R110" s="188">
        <f>Q110*H110</f>
        <v>0</v>
      </c>
      <c r="S110" s="188">
        <v>0</v>
      </c>
      <c r="T110" s="189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0" t="s">
        <v>198</v>
      </c>
      <c r="AT110" s="190" t="s">
        <v>193</v>
      </c>
      <c r="AU110" s="190" t="s">
        <v>80</v>
      </c>
      <c r="AY110" s="18" t="s">
        <v>191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18" t="s">
        <v>80</v>
      </c>
      <c r="BK110" s="191">
        <f>ROUND(I110*H110,2)</f>
        <v>0</v>
      </c>
      <c r="BL110" s="18" t="s">
        <v>198</v>
      </c>
      <c r="BM110" s="190" t="s">
        <v>420</v>
      </c>
    </row>
    <row r="111" spans="1:47" s="2" customFormat="1" ht="11.25">
      <c r="A111" s="35"/>
      <c r="B111" s="36"/>
      <c r="C111" s="37"/>
      <c r="D111" s="192" t="s">
        <v>200</v>
      </c>
      <c r="E111" s="37"/>
      <c r="F111" s="193" t="s">
        <v>3068</v>
      </c>
      <c r="G111" s="37"/>
      <c r="H111" s="37"/>
      <c r="I111" s="194"/>
      <c r="J111" s="37"/>
      <c r="K111" s="37"/>
      <c r="L111" s="40"/>
      <c r="M111" s="195"/>
      <c r="N111" s="196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200</v>
      </c>
      <c r="AU111" s="18" t="s">
        <v>80</v>
      </c>
    </row>
    <row r="112" spans="1:65" s="2" customFormat="1" ht="33" customHeight="1">
      <c r="A112" s="35"/>
      <c r="B112" s="36"/>
      <c r="C112" s="179" t="s">
        <v>299</v>
      </c>
      <c r="D112" s="179" t="s">
        <v>193</v>
      </c>
      <c r="E112" s="180" t="s">
        <v>3069</v>
      </c>
      <c r="F112" s="181" t="s">
        <v>3070</v>
      </c>
      <c r="G112" s="182" t="s">
        <v>745</v>
      </c>
      <c r="H112" s="183">
        <v>20</v>
      </c>
      <c r="I112" s="184"/>
      <c r="J112" s="185">
        <f>ROUND(I112*H112,2)</f>
        <v>0</v>
      </c>
      <c r="K112" s="181" t="s">
        <v>21</v>
      </c>
      <c r="L112" s="40"/>
      <c r="M112" s="186" t="s">
        <v>21</v>
      </c>
      <c r="N112" s="187" t="s">
        <v>43</v>
      </c>
      <c r="O112" s="65"/>
      <c r="P112" s="188">
        <f>O112*H112</f>
        <v>0</v>
      </c>
      <c r="Q112" s="188">
        <v>0</v>
      </c>
      <c r="R112" s="188">
        <f>Q112*H112</f>
        <v>0</v>
      </c>
      <c r="S112" s="188">
        <v>0</v>
      </c>
      <c r="T112" s="189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90" t="s">
        <v>198</v>
      </c>
      <c r="AT112" s="190" t="s">
        <v>193</v>
      </c>
      <c r="AU112" s="190" t="s">
        <v>80</v>
      </c>
      <c r="AY112" s="18" t="s">
        <v>191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18" t="s">
        <v>80</v>
      </c>
      <c r="BK112" s="191">
        <f>ROUND(I112*H112,2)</f>
        <v>0</v>
      </c>
      <c r="BL112" s="18" t="s">
        <v>198</v>
      </c>
      <c r="BM112" s="190" t="s">
        <v>434</v>
      </c>
    </row>
    <row r="113" spans="1:47" s="2" customFormat="1" ht="19.5">
      <c r="A113" s="35"/>
      <c r="B113" s="36"/>
      <c r="C113" s="37"/>
      <c r="D113" s="192" t="s">
        <v>200</v>
      </c>
      <c r="E113" s="37"/>
      <c r="F113" s="193" t="s">
        <v>3070</v>
      </c>
      <c r="G113" s="37"/>
      <c r="H113" s="37"/>
      <c r="I113" s="194"/>
      <c r="J113" s="37"/>
      <c r="K113" s="37"/>
      <c r="L113" s="40"/>
      <c r="M113" s="195"/>
      <c r="N113" s="196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200</v>
      </c>
      <c r="AU113" s="18" t="s">
        <v>80</v>
      </c>
    </row>
    <row r="114" spans="1:65" s="2" customFormat="1" ht="33" customHeight="1">
      <c r="A114" s="35"/>
      <c r="B114" s="36"/>
      <c r="C114" s="179" t="s">
        <v>306</v>
      </c>
      <c r="D114" s="179" t="s">
        <v>193</v>
      </c>
      <c r="E114" s="180" t="s">
        <v>3071</v>
      </c>
      <c r="F114" s="181" t="s">
        <v>3072</v>
      </c>
      <c r="G114" s="182" t="s">
        <v>745</v>
      </c>
      <c r="H114" s="183">
        <v>65</v>
      </c>
      <c r="I114" s="184"/>
      <c r="J114" s="185">
        <f>ROUND(I114*H114,2)</f>
        <v>0</v>
      </c>
      <c r="K114" s="181" t="s">
        <v>21</v>
      </c>
      <c r="L114" s="40"/>
      <c r="M114" s="186" t="s">
        <v>21</v>
      </c>
      <c r="N114" s="187" t="s">
        <v>43</v>
      </c>
      <c r="O114" s="65"/>
      <c r="P114" s="188">
        <f>O114*H114</f>
        <v>0</v>
      </c>
      <c r="Q114" s="188">
        <v>0</v>
      </c>
      <c r="R114" s="188">
        <f>Q114*H114</f>
        <v>0</v>
      </c>
      <c r="S114" s="188">
        <v>0</v>
      </c>
      <c r="T114" s="189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90" t="s">
        <v>198</v>
      </c>
      <c r="AT114" s="190" t="s">
        <v>193</v>
      </c>
      <c r="AU114" s="190" t="s">
        <v>80</v>
      </c>
      <c r="AY114" s="18" t="s">
        <v>191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18" t="s">
        <v>80</v>
      </c>
      <c r="BK114" s="191">
        <f>ROUND(I114*H114,2)</f>
        <v>0</v>
      </c>
      <c r="BL114" s="18" t="s">
        <v>198</v>
      </c>
      <c r="BM114" s="190" t="s">
        <v>447</v>
      </c>
    </row>
    <row r="115" spans="1:47" s="2" customFormat="1" ht="19.5">
      <c r="A115" s="35"/>
      <c r="B115" s="36"/>
      <c r="C115" s="37"/>
      <c r="D115" s="192" t="s">
        <v>200</v>
      </c>
      <c r="E115" s="37"/>
      <c r="F115" s="193" t="s">
        <v>3072</v>
      </c>
      <c r="G115" s="37"/>
      <c r="H115" s="37"/>
      <c r="I115" s="194"/>
      <c r="J115" s="37"/>
      <c r="K115" s="37"/>
      <c r="L115" s="40"/>
      <c r="M115" s="195"/>
      <c r="N115" s="196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200</v>
      </c>
      <c r="AU115" s="18" t="s">
        <v>80</v>
      </c>
    </row>
    <row r="116" spans="1:65" s="2" customFormat="1" ht="24.2" customHeight="1">
      <c r="A116" s="35"/>
      <c r="B116" s="36"/>
      <c r="C116" s="179" t="s">
        <v>8</v>
      </c>
      <c r="D116" s="179" t="s">
        <v>193</v>
      </c>
      <c r="E116" s="180" t="s">
        <v>3073</v>
      </c>
      <c r="F116" s="181" t="s">
        <v>3074</v>
      </c>
      <c r="G116" s="182" t="s">
        <v>2432</v>
      </c>
      <c r="H116" s="183">
        <v>10</v>
      </c>
      <c r="I116" s="184"/>
      <c r="J116" s="185">
        <f>ROUND(I116*H116,2)</f>
        <v>0</v>
      </c>
      <c r="K116" s="181" t="s">
        <v>21</v>
      </c>
      <c r="L116" s="40"/>
      <c r="M116" s="186" t="s">
        <v>21</v>
      </c>
      <c r="N116" s="187" t="s">
        <v>43</v>
      </c>
      <c r="O116" s="65"/>
      <c r="P116" s="188">
        <f>O116*H116</f>
        <v>0</v>
      </c>
      <c r="Q116" s="188">
        <v>0</v>
      </c>
      <c r="R116" s="188">
        <f>Q116*H116</f>
        <v>0</v>
      </c>
      <c r="S116" s="188">
        <v>0</v>
      </c>
      <c r="T116" s="189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90" t="s">
        <v>198</v>
      </c>
      <c r="AT116" s="190" t="s">
        <v>193</v>
      </c>
      <c r="AU116" s="190" t="s">
        <v>80</v>
      </c>
      <c r="AY116" s="18" t="s">
        <v>191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18" t="s">
        <v>80</v>
      </c>
      <c r="BK116" s="191">
        <f>ROUND(I116*H116,2)</f>
        <v>0</v>
      </c>
      <c r="BL116" s="18" t="s">
        <v>198</v>
      </c>
      <c r="BM116" s="190" t="s">
        <v>465</v>
      </c>
    </row>
    <row r="117" spans="1:47" s="2" customFormat="1" ht="19.5">
      <c r="A117" s="35"/>
      <c r="B117" s="36"/>
      <c r="C117" s="37"/>
      <c r="D117" s="192" t="s">
        <v>200</v>
      </c>
      <c r="E117" s="37"/>
      <c r="F117" s="193" t="s">
        <v>3074</v>
      </c>
      <c r="G117" s="37"/>
      <c r="H117" s="37"/>
      <c r="I117" s="194"/>
      <c r="J117" s="37"/>
      <c r="K117" s="37"/>
      <c r="L117" s="40"/>
      <c r="M117" s="195"/>
      <c r="N117" s="196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200</v>
      </c>
      <c r="AU117" s="18" t="s">
        <v>80</v>
      </c>
    </row>
    <row r="118" spans="1:65" s="2" customFormat="1" ht="16.5" customHeight="1">
      <c r="A118" s="35"/>
      <c r="B118" s="36"/>
      <c r="C118" s="179" t="s">
        <v>321</v>
      </c>
      <c r="D118" s="179" t="s">
        <v>193</v>
      </c>
      <c r="E118" s="180" t="s">
        <v>3075</v>
      </c>
      <c r="F118" s="181" t="s">
        <v>2912</v>
      </c>
      <c r="G118" s="182" t="s">
        <v>2432</v>
      </c>
      <c r="H118" s="183">
        <v>5</v>
      </c>
      <c r="I118" s="184"/>
      <c r="J118" s="185">
        <f>ROUND(I118*H118,2)</f>
        <v>0</v>
      </c>
      <c r="K118" s="181" t="s">
        <v>21</v>
      </c>
      <c r="L118" s="40"/>
      <c r="M118" s="186" t="s">
        <v>21</v>
      </c>
      <c r="N118" s="187" t="s">
        <v>43</v>
      </c>
      <c r="O118" s="65"/>
      <c r="P118" s="188">
        <f>O118*H118</f>
        <v>0</v>
      </c>
      <c r="Q118" s="188">
        <v>0</v>
      </c>
      <c r="R118" s="188">
        <f>Q118*H118</f>
        <v>0</v>
      </c>
      <c r="S118" s="188">
        <v>0</v>
      </c>
      <c r="T118" s="189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90" t="s">
        <v>198</v>
      </c>
      <c r="AT118" s="190" t="s">
        <v>193</v>
      </c>
      <c r="AU118" s="190" t="s">
        <v>80</v>
      </c>
      <c r="AY118" s="18" t="s">
        <v>191</v>
      </c>
      <c r="BE118" s="191">
        <f>IF(N118="základní",J118,0)</f>
        <v>0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18" t="s">
        <v>80</v>
      </c>
      <c r="BK118" s="191">
        <f>ROUND(I118*H118,2)</f>
        <v>0</v>
      </c>
      <c r="BL118" s="18" t="s">
        <v>198</v>
      </c>
      <c r="BM118" s="190" t="s">
        <v>480</v>
      </c>
    </row>
    <row r="119" spans="1:47" s="2" customFormat="1" ht="11.25">
      <c r="A119" s="35"/>
      <c r="B119" s="36"/>
      <c r="C119" s="37"/>
      <c r="D119" s="192" t="s">
        <v>200</v>
      </c>
      <c r="E119" s="37"/>
      <c r="F119" s="193" t="s">
        <v>2912</v>
      </c>
      <c r="G119" s="37"/>
      <c r="H119" s="37"/>
      <c r="I119" s="194"/>
      <c r="J119" s="37"/>
      <c r="K119" s="37"/>
      <c r="L119" s="40"/>
      <c r="M119" s="195"/>
      <c r="N119" s="196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200</v>
      </c>
      <c r="AU119" s="18" t="s">
        <v>80</v>
      </c>
    </row>
    <row r="120" spans="1:65" s="2" customFormat="1" ht="24.2" customHeight="1">
      <c r="A120" s="35"/>
      <c r="B120" s="36"/>
      <c r="C120" s="179" t="s">
        <v>333</v>
      </c>
      <c r="D120" s="179" t="s">
        <v>193</v>
      </c>
      <c r="E120" s="180" t="s">
        <v>3076</v>
      </c>
      <c r="F120" s="181" t="s">
        <v>3077</v>
      </c>
      <c r="G120" s="182" t="s">
        <v>2131</v>
      </c>
      <c r="H120" s="183">
        <v>1</v>
      </c>
      <c r="I120" s="184"/>
      <c r="J120" s="185">
        <f>ROUND(I120*H120,2)</f>
        <v>0</v>
      </c>
      <c r="K120" s="181" t="s">
        <v>21</v>
      </c>
      <c r="L120" s="40"/>
      <c r="M120" s="186" t="s">
        <v>21</v>
      </c>
      <c r="N120" s="187" t="s">
        <v>43</v>
      </c>
      <c r="O120" s="65"/>
      <c r="P120" s="188">
        <f>O120*H120</f>
        <v>0</v>
      </c>
      <c r="Q120" s="188">
        <v>0</v>
      </c>
      <c r="R120" s="188">
        <f>Q120*H120</f>
        <v>0</v>
      </c>
      <c r="S120" s="188">
        <v>0</v>
      </c>
      <c r="T120" s="189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0" t="s">
        <v>198</v>
      </c>
      <c r="AT120" s="190" t="s">
        <v>193</v>
      </c>
      <c r="AU120" s="190" t="s">
        <v>80</v>
      </c>
      <c r="AY120" s="18" t="s">
        <v>191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18" t="s">
        <v>80</v>
      </c>
      <c r="BK120" s="191">
        <f>ROUND(I120*H120,2)</f>
        <v>0</v>
      </c>
      <c r="BL120" s="18" t="s">
        <v>198</v>
      </c>
      <c r="BM120" s="190" t="s">
        <v>493</v>
      </c>
    </row>
    <row r="121" spans="1:47" s="2" customFormat="1" ht="19.5">
      <c r="A121" s="35"/>
      <c r="B121" s="36"/>
      <c r="C121" s="37"/>
      <c r="D121" s="192" t="s">
        <v>200</v>
      </c>
      <c r="E121" s="37"/>
      <c r="F121" s="193" t="s">
        <v>3077</v>
      </c>
      <c r="G121" s="37"/>
      <c r="H121" s="37"/>
      <c r="I121" s="194"/>
      <c r="J121" s="37"/>
      <c r="K121" s="37"/>
      <c r="L121" s="40"/>
      <c r="M121" s="195"/>
      <c r="N121" s="196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200</v>
      </c>
      <c r="AU121" s="18" t="s">
        <v>80</v>
      </c>
    </row>
    <row r="122" spans="1:65" s="2" customFormat="1" ht="16.5" customHeight="1">
      <c r="A122" s="35"/>
      <c r="B122" s="36"/>
      <c r="C122" s="179" t="s">
        <v>341</v>
      </c>
      <c r="D122" s="179" t="s">
        <v>193</v>
      </c>
      <c r="E122" s="180" t="s">
        <v>3078</v>
      </c>
      <c r="F122" s="181" t="s">
        <v>3079</v>
      </c>
      <c r="G122" s="182" t="s">
        <v>293</v>
      </c>
      <c r="H122" s="183">
        <v>1</v>
      </c>
      <c r="I122" s="184"/>
      <c r="J122" s="185">
        <f>ROUND(I122*H122,2)</f>
        <v>0</v>
      </c>
      <c r="K122" s="181" t="s">
        <v>21</v>
      </c>
      <c r="L122" s="40"/>
      <c r="M122" s="186" t="s">
        <v>21</v>
      </c>
      <c r="N122" s="187" t="s">
        <v>43</v>
      </c>
      <c r="O122" s="65"/>
      <c r="P122" s="188">
        <f>O122*H122</f>
        <v>0</v>
      </c>
      <c r="Q122" s="188">
        <v>0</v>
      </c>
      <c r="R122" s="188">
        <f>Q122*H122</f>
        <v>0</v>
      </c>
      <c r="S122" s="188">
        <v>0</v>
      </c>
      <c r="T122" s="189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0" t="s">
        <v>198</v>
      </c>
      <c r="AT122" s="190" t="s">
        <v>193</v>
      </c>
      <c r="AU122" s="190" t="s">
        <v>80</v>
      </c>
      <c r="AY122" s="18" t="s">
        <v>191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18" t="s">
        <v>80</v>
      </c>
      <c r="BK122" s="191">
        <f>ROUND(I122*H122,2)</f>
        <v>0</v>
      </c>
      <c r="BL122" s="18" t="s">
        <v>198</v>
      </c>
      <c r="BM122" s="190" t="s">
        <v>508</v>
      </c>
    </row>
    <row r="123" spans="1:47" s="2" customFormat="1" ht="11.25">
      <c r="A123" s="35"/>
      <c r="B123" s="36"/>
      <c r="C123" s="37"/>
      <c r="D123" s="192" t="s">
        <v>200</v>
      </c>
      <c r="E123" s="37"/>
      <c r="F123" s="193" t="s">
        <v>3079</v>
      </c>
      <c r="G123" s="37"/>
      <c r="H123" s="37"/>
      <c r="I123" s="194"/>
      <c r="J123" s="37"/>
      <c r="K123" s="37"/>
      <c r="L123" s="40"/>
      <c r="M123" s="195"/>
      <c r="N123" s="196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200</v>
      </c>
      <c r="AU123" s="18" t="s">
        <v>80</v>
      </c>
    </row>
    <row r="124" spans="1:65" s="2" customFormat="1" ht="49.15" customHeight="1">
      <c r="A124" s="35"/>
      <c r="B124" s="36"/>
      <c r="C124" s="179" t="s">
        <v>360</v>
      </c>
      <c r="D124" s="179" t="s">
        <v>193</v>
      </c>
      <c r="E124" s="180" t="s">
        <v>3080</v>
      </c>
      <c r="F124" s="181" t="s">
        <v>3081</v>
      </c>
      <c r="G124" s="182" t="s">
        <v>2131</v>
      </c>
      <c r="H124" s="183">
        <v>1</v>
      </c>
      <c r="I124" s="184"/>
      <c r="J124" s="185">
        <f>ROUND(I124*H124,2)</f>
        <v>0</v>
      </c>
      <c r="K124" s="181" t="s">
        <v>21</v>
      </c>
      <c r="L124" s="40"/>
      <c r="M124" s="186" t="s">
        <v>21</v>
      </c>
      <c r="N124" s="187" t="s">
        <v>43</v>
      </c>
      <c r="O124" s="65"/>
      <c r="P124" s="188">
        <f>O124*H124</f>
        <v>0</v>
      </c>
      <c r="Q124" s="188">
        <v>0</v>
      </c>
      <c r="R124" s="188">
        <f>Q124*H124</f>
        <v>0</v>
      </c>
      <c r="S124" s="188">
        <v>0</v>
      </c>
      <c r="T124" s="189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0" t="s">
        <v>198</v>
      </c>
      <c r="AT124" s="190" t="s">
        <v>193</v>
      </c>
      <c r="AU124" s="190" t="s">
        <v>80</v>
      </c>
      <c r="AY124" s="18" t="s">
        <v>191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18" t="s">
        <v>80</v>
      </c>
      <c r="BK124" s="191">
        <f>ROUND(I124*H124,2)</f>
        <v>0</v>
      </c>
      <c r="BL124" s="18" t="s">
        <v>198</v>
      </c>
      <c r="BM124" s="190" t="s">
        <v>528</v>
      </c>
    </row>
    <row r="125" spans="1:47" s="2" customFormat="1" ht="29.25">
      <c r="A125" s="35"/>
      <c r="B125" s="36"/>
      <c r="C125" s="37"/>
      <c r="D125" s="192" t="s">
        <v>200</v>
      </c>
      <c r="E125" s="37"/>
      <c r="F125" s="193" t="s">
        <v>3081</v>
      </c>
      <c r="G125" s="37"/>
      <c r="H125" s="37"/>
      <c r="I125" s="194"/>
      <c r="J125" s="37"/>
      <c r="K125" s="37"/>
      <c r="L125" s="40"/>
      <c r="M125" s="195"/>
      <c r="N125" s="196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200</v>
      </c>
      <c r="AU125" s="18" t="s">
        <v>80</v>
      </c>
    </row>
    <row r="126" spans="1:65" s="2" customFormat="1" ht="16.5" customHeight="1">
      <c r="A126" s="35"/>
      <c r="B126" s="36"/>
      <c r="C126" s="179" t="s">
        <v>379</v>
      </c>
      <c r="D126" s="179" t="s">
        <v>193</v>
      </c>
      <c r="E126" s="180" t="s">
        <v>3082</v>
      </c>
      <c r="F126" s="181" t="s">
        <v>2914</v>
      </c>
      <c r="G126" s="182" t="s">
        <v>2432</v>
      </c>
      <c r="H126" s="183">
        <v>8</v>
      </c>
      <c r="I126" s="184"/>
      <c r="J126" s="185">
        <f>ROUND(I126*H126,2)</f>
        <v>0</v>
      </c>
      <c r="K126" s="181" t="s">
        <v>21</v>
      </c>
      <c r="L126" s="40"/>
      <c r="M126" s="186" t="s">
        <v>21</v>
      </c>
      <c r="N126" s="187" t="s">
        <v>43</v>
      </c>
      <c r="O126" s="65"/>
      <c r="P126" s="188">
        <f>O126*H126</f>
        <v>0</v>
      </c>
      <c r="Q126" s="188">
        <v>0</v>
      </c>
      <c r="R126" s="188">
        <f>Q126*H126</f>
        <v>0</v>
      </c>
      <c r="S126" s="188">
        <v>0</v>
      </c>
      <c r="T126" s="189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0" t="s">
        <v>198</v>
      </c>
      <c r="AT126" s="190" t="s">
        <v>193</v>
      </c>
      <c r="AU126" s="190" t="s">
        <v>80</v>
      </c>
      <c r="AY126" s="18" t="s">
        <v>191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18" t="s">
        <v>80</v>
      </c>
      <c r="BK126" s="191">
        <f>ROUND(I126*H126,2)</f>
        <v>0</v>
      </c>
      <c r="BL126" s="18" t="s">
        <v>198</v>
      </c>
      <c r="BM126" s="190" t="s">
        <v>547</v>
      </c>
    </row>
    <row r="127" spans="1:47" s="2" customFormat="1" ht="11.25">
      <c r="A127" s="35"/>
      <c r="B127" s="36"/>
      <c r="C127" s="37"/>
      <c r="D127" s="192" t="s">
        <v>200</v>
      </c>
      <c r="E127" s="37"/>
      <c r="F127" s="193" t="s">
        <v>2914</v>
      </c>
      <c r="G127" s="37"/>
      <c r="H127" s="37"/>
      <c r="I127" s="194"/>
      <c r="J127" s="37"/>
      <c r="K127" s="37"/>
      <c r="L127" s="40"/>
      <c r="M127" s="195"/>
      <c r="N127" s="196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200</v>
      </c>
      <c r="AU127" s="18" t="s">
        <v>80</v>
      </c>
    </row>
    <row r="128" spans="1:65" s="2" customFormat="1" ht="24.2" customHeight="1">
      <c r="A128" s="35"/>
      <c r="B128" s="36"/>
      <c r="C128" s="179" t="s">
        <v>7</v>
      </c>
      <c r="D128" s="179" t="s">
        <v>193</v>
      </c>
      <c r="E128" s="180" t="s">
        <v>3083</v>
      </c>
      <c r="F128" s="181" t="s">
        <v>3084</v>
      </c>
      <c r="G128" s="182" t="s">
        <v>2432</v>
      </c>
      <c r="H128" s="183">
        <v>5</v>
      </c>
      <c r="I128" s="184"/>
      <c r="J128" s="185">
        <f>ROUND(I128*H128,2)</f>
        <v>0</v>
      </c>
      <c r="K128" s="181" t="s">
        <v>21</v>
      </c>
      <c r="L128" s="40"/>
      <c r="M128" s="186" t="s">
        <v>21</v>
      </c>
      <c r="N128" s="187" t="s">
        <v>43</v>
      </c>
      <c r="O128" s="65"/>
      <c r="P128" s="188">
        <f>O128*H128</f>
        <v>0</v>
      </c>
      <c r="Q128" s="188">
        <v>0</v>
      </c>
      <c r="R128" s="188">
        <f>Q128*H128</f>
        <v>0</v>
      </c>
      <c r="S128" s="188">
        <v>0</v>
      </c>
      <c r="T128" s="189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0" t="s">
        <v>198</v>
      </c>
      <c r="AT128" s="190" t="s">
        <v>193</v>
      </c>
      <c r="AU128" s="190" t="s">
        <v>80</v>
      </c>
      <c r="AY128" s="18" t="s">
        <v>191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18" t="s">
        <v>80</v>
      </c>
      <c r="BK128" s="191">
        <f>ROUND(I128*H128,2)</f>
        <v>0</v>
      </c>
      <c r="BL128" s="18" t="s">
        <v>198</v>
      </c>
      <c r="BM128" s="190" t="s">
        <v>577</v>
      </c>
    </row>
    <row r="129" spans="1:47" s="2" customFormat="1" ht="11.25">
      <c r="A129" s="35"/>
      <c r="B129" s="36"/>
      <c r="C129" s="37"/>
      <c r="D129" s="192" t="s">
        <v>200</v>
      </c>
      <c r="E129" s="37"/>
      <c r="F129" s="193" t="s">
        <v>3084</v>
      </c>
      <c r="G129" s="37"/>
      <c r="H129" s="37"/>
      <c r="I129" s="194"/>
      <c r="J129" s="37"/>
      <c r="K129" s="37"/>
      <c r="L129" s="40"/>
      <c r="M129" s="195"/>
      <c r="N129" s="196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200</v>
      </c>
      <c r="AU129" s="18" t="s">
        <v>80</v>
      </c>
    </row>
    <row r="130" spans="1:65" s="2" customFormat="1" ht="16.5" customHeight="1">
      <c r="A130" s="35"/>
      <c r="B130" s="36"/>
      <c r="C130" s="179" t="s">
        <v>406</v>
      </c>
      <c r="D130" s="179" t="s">
        <v>193</v>
      </c>
      <c r="E130" s="180" t="s">
        <v>3085</v>
      </c>
      <c r="F130" s="181" t="s">
        <v>2920</v>
      </c>
      <c r="G130" s="182" t="s">
        <v>2432</v>
      </c>
      <c r="H130" s="183">
        <v>3</v>
      </c>
      <c r="I130" s="184"/>
      <c r="J130" s="185">
        <f>ROUND(I130*H130,2)</f>
        <v>0</v>
      </c>
      <c r="K130" s="181" t="s">
        <v>21</v>
      </c>
      <c r="L130" s="40"/>
      <c r="M130" s="186" t="s">
        <v>21</v>
      </c>
      <c r="N130" s="187" t="s">
        <v>43</v>
      </c>
      <c r="O130" s="65"/>
      <c r="P130" s="188">
        <f>O130*H130</f>
        <v>0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0" t="s">
        <v>198</v>
      </c>
      <c r="AT130" s="190" t="s">
        <v>193</v>
      </c>
      <c r="AU130" s="190" t="s">
        <v>80</v>
      </c>
      <c r="AY130" s="18" t="s">
        <v>191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18" t="s">
        <v>80</v>
      </c>
      <c r="BK130" s="191">
        <f>ROUND(I130*H130,2)</f>
        <v>0</v>
      </c>
      <c r="BL130" s="18" t="s">
        <v>198</v>
      </c>
      <c r="BM130" s="190" t="s">
        <v>626</v>
      </c>
    </row>
    <row r="131" spans="1:47" s="2" customFormat="1" ht="11.25">
      <c r="A131" s="35"/>
      <c r="B131" s="36"/>
      <c r="C131" s="37"/>
      <c r="D131" s="192" t="s">
        <v>200</v>
      </c>
      <c r="E131" s="37"/>
      <c r="F131" s="193" t="s">
        <v>2920</v>
      </c>
      <c r="G131" s="37"/>
      <c r="H131" s="37"/>
      <c r="I131" s="194"/>
      <c r="J131" s="37"/>
      <c r="K131" s="37"/>
      <c r="L131" s="40"/>
      <c r="M131" s="232"/>
      <c r="N131" s="233"/>
      <c r="O131" s="234"/>
      <c r="P131" s="234"/>
      <c r="Q131" s="234"/>
      <c r="R131" s="234"/>
      <c r="S131" s="234"/>
      <c r="T131" s="2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200</v>
      </c>
      <c r="AU131" s="18" t="s">
        <v>80</v>
      </c>
    </row>
    <row r="132" spans="1:31" s="2" customFormat="1" ht="6.95" customHeight="1">
      <c r="A132" s="35"/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0"/>
      <c r="M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</sheetData>
  <sheetProtection algorithmName="SHA-512" hashValue="JyfUaRy8arNOfyrxj4dG9iWyIWu7pvckw2MAJn5m7K2QAiVgZ/PLam2Tm4bB9dowgiHcWnlcpTIWUWGbhiCmUA==" saltValue="puu4E0RHqxaac8AFQASc3Yqm3LpivggZnBob9Tu/bMuy2CwFiuLti2aQ1GnrcVr0AT7tfmeXDsdmjOVsrm9qMA==" spinCount="100000" sheet="1" objects="1" scenarios="1" formatColumns="0" formatRows="0" autoFilter="0"/>
  <autoFilter ref="C85:K131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8" t="s">
        <v>131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2:46" s="1" customFormat="1" ht="24.95" customHeight="1">
      <c r="B4" s="21"/>
      <c r="D4" s="111" t="s">
        <v>141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72" t="str">
        <f>'Rekapitulace stavby'!K6</f>
        <v>Rekonstrukce kuchyně v domově pro seniory v Klatovech</v>
      </c>
      <c r="F7" s="373"/>
      <c r="G7" s="373"/>
      <c r="H7" s="373"/>
      <c r="L7" s="21"/>
    </row>
    <row r="8" spans="2:12" s="1" customFormat="1" ht="12" customHeight="1">
      <c r="B8" s="21"/>
      <c r="D8" s="113" t="s">
        <v>142</v>
      </c>
      <c r="L8" s="21"/>
    </row>
    <row r="9" spans="1:31" s="2" customFormat="1" ht="16.5" customHeight="1">
      <c r="A9" s="35"/>
      <c r="B9" s="40"/>
      <c r="C9" s="35"/>
      <c r="D9" s="35"/>
      <c r="E9" s="372" t="s">
        <v>2730</v>
      </c>
      <c r="F9" s="375"/>
      <c r="G9" s="375"/>
      <c r="H9" s="37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3" t="s">
        <v>2021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74" t="s">
        <v>3086</v>
      </c>
      <c r="F11" s="375"/>
      <c r="G11" s="375"/>
      <c r="H11" s="375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3" t="s">
        <v>18</v>
      </c>
      <c r="E13" s="35"/>
      <c r="F13" s="104" t="s">
        <v>21</v>
      </c>
      <c r="G13" s="35"/>
      <c r="H13" s="35"/>
      <c r="I13" s="113" t="s">
        <v>20</v>
      </c>
      <c r="J13" s="104" t="s">
        <v>21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22</v>
      </c>
      <c r="E14" s="35"/>
      <c r="F14" s="104" t="s">
        <v>23</v>
      </c>
      <c r="G14" s="35"/>
      <c r="H14" s="35"/>
      <c r="I14" s="113" t="s">
        <v>24</v>
      </c>
      <c r="J14" s="115" t="str">
        <f>'Rekapitulace stavby'!AN8</f>
        <v>26. 4. 2023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3" t="s">
        <v>26</v>
      </c>
      <c r="E16" s="35"/>
      <c r="F16" s="35"/>
      <c r="G16" s="35"/>
      <c r="H16" s="35"/>
      <c r="I16" s="113" t="s">
        <v>27</v>
      </c>
      <c r="J16" s="104" t="str">
        <f>IF('Rekapitulace stavby'!AN10="","",'Rekapitulace stavby'!AN10)</f>
        <v/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tr">
        <f>IF('Rekapitulace stavby'!E11="","",'Rekapitulace stavby'!E11)</f>
        <v xml:space="preserve"> </v>
      </c>
      <c r="F17" s="35"/>
      <c r="G17" s="35"/>
      <c r="H17" s="35"/>
      <c r="I17" s="113" t="s">
        <v>29</v>
      </c>
      <c r="J17" s="104" t="str">
        <f>IF('Rekapitulace stavby'!AN11="","",'Rekapitulace stavby'!AN11)</f>
        <v/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3" t="s">
        <v>30</v>
      </c>
      <c r="E19" s="35"/>
      <c r="F19" s="35"/>
      <c r="G19" s="35"/>
      <c r="H19" s="35"/>
      <c r="I19" s="113" t="s">
        <v>27</v>
      </c>
      <c r="J19" s="31" t="str">
        <f>'Rekapitulace stavby'!AN13</f>
        <v>Vyplň údaj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76" t="str">
        <f>'Rekapitulace stavby'!E14</f>
        <v>Vyplň údaj</v>
      </c>
      <c r="F20" s="377"/>
      <c r="G20" s="377"/>
      <c r="H20" s="377"/>
      <c r="I20" s="113" t="s">
        <v>29</v>
      </c>
      <c r="J20" s="31" t="str">
        <f>'Rekapitulace stavby'!AN14</f>
        <v>Vyplň údaj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3" t="s">
        <v>32</v>
      </c>
      <c r="E22" s="35"/>
      <c r="F22" s="35"/>
      <c r="G22" s="35"/>
      <c r="H22" s="35"/>
      <c r="I22" s="113" t="s">
        <v>27</v>
      </c>
      <c r="J22" s="104" t="s">
        <v>21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33</v>
      </c>
      <c r="F23" s="35"/>
      <c r="G23" s="35"/>
      <c r="H23" s="35"/>
      <c r="I23" s="113" t="s">
        <v>29</v>
      </c>
      <c r="J23" s="104" t="s">
        <v>21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3" t="s">
        <v>35</v>
      </c>
      <c r="E25" s="35"/>
      <c r="F25" s="35"/>
      <c r="G25" s="35"/>
      <c r="H25" s="35"/>
      <c r="I25" s="113" t="s">
        <v>27</v>
      </c>
      <c r="J25" s="104" t="str">
        <f>IF('Rekapitulace stavby'!AN19="","",'Rekapitulace stavby'!AN19)</f>
        <v/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tr">
        <f>IF('Rekapitulace stavby'!E20="","",'Rekapitulace stavby'!E20)</f>
        <v xml:space="preserve"> </v>
      </c>
      <c r="F26" s="35"/>
      <c r="G26" s="35"/>
      <c r="H26" s="35"/>
      <c r="I26" s="113" t="s">
        <v>29</v>
      </c>
      <c r="J26" s="104" t="str">
        <f>IF('Rekapitulace stavby'!AN20="","",'Rekapitulace stavby'!AN20)</f>
        <v/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3" t="s">
        <v>36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16"/>
      <c r="B29" s="117"/>
      <c r="C29" s="116"/>
      <c r="D29" s="116"/>
      <c r="E29" s="378" t="s">
        <v>21</v>
      </c>
      <c r="F29" s="378"/>
      <c r="G29" s="378"/>
      <c r="H29" s="378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0" t="s">
        <v>38</v>
      </c>
      <c r="E32" s="35"/>
      <c r="F32" s="35"/>
      <c r="G32" s="35"/>
      <c r="H32" s="35"/>
      <c r="I32" s="35"/>
      <c r="J32" s="121">
        <f>ROUND(J86,2)</f>
        <v>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2" t="s">
        <v>40</v>
      </c>
      <c r="G34" s="35"/>
      <c r="H34" s="35"/>
      <c r="I34" s="122" t="s">
        <v>39</v>
      </c>
      <c r="J34" s="122" t="s">
        <v>41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3" t="s">
        <v>42</v>
      </c>
      <c r="E35" s="113" t="s">
        <v>43</v>
      </c>
      <c r="F35" s="124">
        <f>ROUND((SUM(BE86:BE127)),2)</f>
        <v>0</v>
      </c>
      <c r="G35" s="35"/>
      <c r="H35" s="35"/>
      <c r="I35" s="125">
        <v>0.21</v>
      </c>
      <c r="J35" s="124">
        <f>ROUND(((SUM(BE86:BE127))*I35),2)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44</v>
      </c>
      <c r="F36" s="124">
        <f>ROUND((SUM(BF86:BF127)),2)</f>
        <v>0</v>
      </c>
      <c r="G36" s="35"/>
      <c r="H36" s="35"/>
      <c r="I36" s="125">
        <v>0.15</v>
      </c>
      <c r="J36" s="124">
        <f>ROUND(((SUM(BF86:BF127))*I36),2)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ROUND((SUM(BG86:BG127)),2)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46</v>
      </c>
      <c r="F38" s="124">
        <f>ROUND((SUM(BH86:BH127)),2)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47</v>
      </c>
      <c r="F39" s="124">
        <f>ROUND((SUM(BI86:BI127)),2)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6"/>
      <c r="D41" s="127" t="s">
        <v>48</v>
      </c>
      <c r="E41" s="128"/>
      <c r="F41" s="128"/>
      <c r="G41" s="129" t="s">
        <v>49</v>
      </c>
      <c r="H41" s="130" t="s">
        <v>50</v>
      </c>
      <c r="I41" s="128"/>
      <c r="J41" s="131">
        <f>SUM(J32:J39)</f>
        <v>0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144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79" t="str">
        <f>E7</f>
        <v>Rekonstrukce kuchyně v domově pro seniory v Klatovech</v>
      </c>
      <c r="F50" s="380"/>
      <c r="G50" s="380"/>
      <c r="H50" s="380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30" t="s">
        <v>142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5"/>
      <c r="B52" s="36"/>
      <c r="C52" s="37"/>
      <c r="D52" s="37"/>
      <c r="E52" s="379" t="s">
        <v>2730</v>
      </c>
      <c r="F52" s="381"/>
      <c r="G52" s="381"/>
      <c r="H52" s="381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30" t="s">
        <v>2021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333" t="str">
        <f>E11</f>
        <v>742.3 - ESLB-Strukt.kabeláž</v>
      </c>
      <c r="F54" s="381"/>
      <c r="G54" s="381"/>
      <c r="H54" s="381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30" t="s">
        <v>22</v>
      </c>
      <c r="D56" s="37"/>
      <c r="E56" s="37"/>
      <c r="F56" s="28" t="str">
        <f>F14</f>
        <v>Podhůrecká 815/3</v>
      </c>
      <c r="G56" s="37"/>
      <c r="H56" s="37"/>
      <c r="I56" s="30" t="s">
        <v>24</v>
      </c>
      <c r="J56" s="60" t="str">
        <f>IF(J14="","",J14)</f>
        <v>26. 4. 2023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5.2" customHeight="1">
      <c r="A58" s="35"/>
      <c r="B58" s="36"/>
      <c r="C58" s="30" t="s">
        <v>26</v>
      </c>
      <c r="D58" s="37"/>
      <c r="E58" s="37"/>
      <c r="F58" s="28" t="str">
        <f>E17</f>
        <v xml:space="preserve"> </v>
      </c>
      <c r="G58" s="37"/>
      <c r="H58" s="37"/>
      <c r="I58" s="30" t="s">
        <v>32</v>
      </c>
      <c r="J58" s="33" t="str">
        <f>E23</f>
        <v>M-PROject CZ s.r.o.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2" customHeight="1">
      <c r="A59" s="35"/>
      <c r="B59" s="36"/>
      <c r="C59" s="30" t="s">
        <v>30</v>
      </c>
      <c r="D59" s="37"/>
      <c r="E59" s="37"/>
      <c r="F59" s="28" t="str">
        <f>IF(E20="","",E20)</f>
        <v>Vyplň údaj</v>
      </c>
      <c r="G59" s="37"/>
      <c r="H59" s="37"/>
      <c r="I59" s="30" t="s">
        <v>35</v>
      </c>
      <c r="J59" s="33" t="str">
        <f>E26</f>
        <v xml:space="preserve"> 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37" t="s">
        <v>145</v>
      </c>
      <c r="D61" s="138"/>
      <c r="E61" s="138"/>
      <c r="F61" s="138"/>
      <c r="G61" s="138"/>
      <c r="H61" s="138"/>
      <c r="I61" s="138"/>
      <c r="J61" s="139" t="s">
        <v>146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40" t="s">
        <v>70</v>
      </c>
      <c r="D63" s="37"/>
      <c r="E63" s="37"/>
      <c r="F63" s="37"/>
      <c r="G63" s="37"/>
      <c r="H63" s="37"/>
      <c r="I63" s="37"/>
      <c r="J63" s="78">
        <f>J86</f>
        <v>0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147</v>
      </c>
    </row>
    <row r="64" spans="2:12" s="9" customFormat="1" ht="24.95" customHeight="1">
      <c r="B64" s="141"/>
      <c r="C64" s="142"/>
      <c r="D64" s="143" t="s">
        <v>3087</v>
      </c>
      <c r="E64" s="144"/>
      <c r="F64" s="144"/>
      <c r="G64" s="144"/>
      <c r="H64" s="144"/>
      <c r="I64" s="144"/>
      <c r="J64" s="145">
        <f>J87</f>
        <v>0</v>
      </c>
      <c r="K64" s="142"/>
      <c r="L64" s="146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14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14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14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4" t="s">
        <v>176</v>
      </c>
      <c r="D71" s="37"/>
      <c r="E71" s="37"/>
      <c r="F71" s="37"/>
      <c r="G71" s="37"/>
      <c r="H71" s="37"/>
      <c r="I71" s="37"/>
      <c r="J71" s="37"/>
      <c r="K71" s="37"/>
      <c r="L71" s="11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1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37"/>
      <c r="J73" s="37"/>
      <c r="K73" s="37"/>
      <c r="L73" s="11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79" t="str">
        <f>E7</f>
        <v>Rekonstrukce kuchyně v domově pro seniory v Klatovech</v>
      </c>
      <c r="F74" s="380"/>
      <c r="G74" s="380"/>
      <c r="H74" s="380"/>
      <c r="I74" s="37"/>
      <c r="J74" s="37"/>
      <c r="K74" s="37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2:12" s="1" customFormat="1" ht="12" customHeight="1">
      <c r="B75" s="22"/>
      <c r="C75" s="30" t="s">
        <v>142</v>
      </c>
      <c r="D75" s="23"/>
      <c r="E75" s="23"/>
      <c r="F75" s="23"/>
      <c r="G75" s="23"/>
      <c r="H75" s="23"/>
      <c r="I75" s="23"/>
      <c r="J75" s="23"/>
      <c r="K75" s="23"/>
      <c r="L75" s="21"/>
    </row>
    <row r="76" spans="1:31" s="2" customFormat="1" ht="16.5" customHeight="1">
      <c r="A76" s="35"/>
      <c r="B76" s="36"/>
      <c r="C76" s="37"/>
      <c r="D76" s="37"/>
      <c r="E76" s="379" t="s">
        <v>2730</v>
      </c>
      <c r="F76" s="381"/>
      <c r="G76" s="381"/>
      <c r="H76" s="381"/>
      <c r="I76" s="37"/>
      <c r="J76" s="37"/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2021</v>
      </c>
      <c r="D77" s="37"/>
      <c r="E77" s="37"/>
      <c r="F77" s="37"/>
      <c r="G77" s="37"/>
      <c r="H77" s="37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33" t="str">
        <f>E11</f>
        <v>742.3 - ESLB-Strukt.kabeláž</v>
      </c>
      <c r="F78" s="381"/>
      <c r="G78" s="381"/>
      <c r="H78" s="381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22</v>
      </c>
      <c r="D80" s="37"/>
      <c r="E80" s="37"/>
      <c r="F80" s="28" t="str">
        <f>F14</f>
        <v>Podhůrecká 815/3</v>
      </c>
      <c r="G80" s="37"/>
      <c r="H80" s="37"/>
      <c r="I80" s="30" t="s">
        <v>24</v>
      </c>
      <c r="J80" s="60" t="str">
        <f>IF(J14="","",J14)</f>
        <v>26. 4. 2023</v>
      </c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5.2" customHeight="1">
      <c r="A82" s="35"/>
      <c r="B82" s="36"/>
      <c r="C82" s="30" t="s">
        <v>26</v>
      </c>
      <c r="D82" s="37"/>
      <c r="E82" s="37"/>
      <c r="F82" s="28" t="str">
        <f>E17</f>
        <v xml:space="preserve"> </v>
      </c>
      <c r="G82" s="37"/>
      <c r="H82" s="37"/>
      <c r="I82" s="30" t="s">
        <v>32</v>
      </c>
      <c r="J82" s="33" t="str">
        <f>E23</f>
        <v>M-PROject CZ s.r.o.</v>
      </c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30</v>
      </c>
      <c r="D83" s="37"/>
      <c r="E83" s="37"/>
      <c r="F83" s="28" t="str">
        <f>IF(E20="","",E20)</f>
        <v>Vyplň údaj</v>
      </c>
      <c r="G83" s="37"/>
      <c r="H83" s="37"/>
      <c r="I83" s="30" t="s">
        <v>35</v>
      </c>
      <c r="J83" s="33" t="str">
        <f>E26</f>
        <v xml:space="preserve"> </v>
      </c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1" customFormat="1" ht="29.25" customHeight="1">
      <c r="A85" s="152"/>
      <c r="B85" s="153"/>
      <c r="C85" s="154" t="s">
        <v>177</v>
      </c>
      <c r="D85" s="155" t="s">
        <v>57</v>
      </c>
      <c r="E85" s="155" t="s">
        <v>53</v>
      </c>
      <c r="F85" s="155" t="s">
        <v>54</v>
      </c>
      <c r="G85" s="155" t="s">
        <v>178</v>
      </c>
      <c r="H85" s="155" t="s">
        <v>179</v>
      </c>
      <c r="I85" s="155" t="s">
        <v>180</v>
      </c>
      <c r="J85" s="155" t="s">
        <v>146</v>
      </c>
      <c r="K85" s="156" t="s">
        <v>181</v>
      </c>
      <c r="L85" s="157"/>
      <c r="M85" s="69" t="s">
        <v>21</v>
      </c>
      <c r="N85" s="70" t="s">
        <v>42</v>
      </c>
      <c r="O85" s="70" t="s">
        <v>182</v>
      </c>
      <c r="P85" s="70" t="s">
        <v>183</v>
      </c>
      <c r="Q85" s="70" t="s">
        <v>184</v>
      </c>
      <c r="R85" s="70" t="s">
        <v>185</v>
      </c>
      <c r="S85" s="70" t="s">
        <v>186</v>
      </c>
      <c r="T85" s="71" t="s">
        <v>187</v>
      </c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</row>
    <row r="86" spans="1:63" s="2" customFormat="1" ht="22.9" customHeight="1">
      <c r="A86" s="35"/>
      <c r="B86" s="36"/>
      <c r="C86" s="76" t="s">
        <v>188</v>
      </c>
      <c r="D86" s="37"/>
      <c r="E86" s="37"/>
      <c r="F86" s="37"/>
      <c r="G86" s="37"/>
      <c r="H86" s="37"/>
      <c r="I86" s="37"/>
      <c r="J86" s="158">
        <f>BK86</f>
        <v>0</v>
      </c>
      <c r="K86" s="37"/>
      <c r="L86" s="40"/>
      <c r="M86" s="72"/>
      <c r="N86" s="159"/>
      <c r="O86" s="73"/>
      <c r="P86" s="160">
        <f>P87</f>
        <v>0</v>
      </c>
      <c r="Q86" s="73"/>
      <c r="R86" s="160">
        <f>R87</f>
        <v>0</v>
      </c>
      <c r="S86" s="73"/>
      <c r="T86" s="161">
        <f>T87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71</v>
      </c>
      <c r="AU86" s="18" t="s">
        <v>147</v>
      </c>
      <c r="BK86" s="162">
        <f>BK87</f>
        <v>0</v>
      </c>
    </row>
    <row r="87" spans="2:63" s="12" customFormat="1" ht="25.9" customHeight="1">
      <c r="B87" s="163"/>
      <c r="C87" s="164"/>
      <c r="D87" s="165" t="s">
        <v>71</v>
      </c>
      <c r="E87" s="166" t="s">
        <v>129</v>
      </c>
      <c r="F87" s="166" t="s">
        <v>3088</v>
      </c>
      <c r="G87" s="164"/>
      <c r="H87" s="164"/>
      <c r="I87" s="167"/>
      <c r="J87" s="168">
        <f>BK87</f>
        <v>0</v>
      </c>
      <c r="K87" s="164"/>
      <c r="L87" s="169"/>
      <c r="M87" s="170"/>
      <c r="N87" s="171"/>
      <c r="O87" s="171"/>
      <c r="P87" s="172">
        <f>SUM(P88:P127)</f>
        <v>0</v>
      </c>
      <c r="Q87" s="171"/>
      <c r="R87" s="172">
        <f>SUM(R88:R127)</f>
        <v>0</v>
      </c>
      <c r="S87" s="171"/>
      <c r="T87" s="173">
        <f>SUM(T88:T127)</f>
        <v>0</v>
      </c>
      <c r="AR87" s="174" t="s">
        <v>80</v>
      </c>
      <c r="AT87" s="175" t="s">
        <v>71</v>
      </c>
      <c r="AU87" s="175" t="s">
        <v>72</v>
      </c>
      <c r="AY87" s="174" t="s">
        <v>191</v>
      </c>
      <c r="BK87" s="176">
        <f>SUM(BK88:BK127)</f>
        <v>0</v>
      </c>
    </row>
    <row r="88" spans="1:65" s="2" customFormat="1" ht="24.2" customHeight="1">
      <c r="A88" s="35"/>
      <c r="B88" s="36"/>
      <c r="C88" s="179" t="s">
        <v>80</v>
      </c>
      <c r="D88" s="179" t="s">
        <v>193</v>
      </c>
      <c r="E88" s="180" t="s">
        <v>3089</v>
      </c>
      <c r="F88" s="181" t="s">
        <v>3090</v>
      </c>
      <c r="G88" s="182" t="s">
        <v>265</v>
      </c>
      <c r="H88" s="183">
        <v>12</v>
      </c>
      <c r="I88" s="184"/>
      <c r="J88" s="185">
        <f>ROUND(I88*H88,2)</f>
        <v>0</v>
      </c>
      <c r="K88" s="181" t="s">
        <v>21</v>
      </c>
      <c r="L88" s="40"/>
      <c r="M88" s="186" t="s">
        <v>21</v>
      </c>
      <c r="N88" s="187" t="s">
        <v>43</v>
      </c>
      <c r="O88" s="65"/>
      <c r="P88" s="188">
        <f>O88*H88</f>
        <v>0</v>
      </c>
      <c r="Q88" s="188">
        <v>0</v>
      </c>
      <c r="R88" s="188">
        <f>Q88*H88</f>
        <v>0</v>
      </c>
      <c r="S88" s="188">
        <v>0</v>
      </c>
      <c r="T88" s="189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90" t="s">
        <v>198</v>
      </c>
      <c r="AT88" s="190" t="s">
        <v>193</v>
      </c>
      <c r="AU88" s="190" t="s">
        <v>80</v>
      </c>
      <c r="AY88" s="18" t="s">
        <v>191</v>
      </c>
      <c r="BE88" s="191">
        <f>IF(N88="základní",J88,0)</f>
        <v>0</v>
      </c>
      <c r="BF88" s="191">
        <f>IF(N88="snížená",J88,0)</f>
        <v>0</v>
      </c>
      <c r="BG88" s="191">
        <f>IF(N88="zákl. přenesená",J88,0)</f>
        <v>0</v>
      </c>
      <c r="BH88" s="191">
        <f>IF(N88="sníž. přenesená",J88,0)</f>
        <v>0</v>
      </c>
      <c r="BI88" s="191">
        <f>IF(N88="nulová",J88,0)</f>
        <v>0</v>
      </c>
      <c r="BJ88" s="18" t="s">
        <v>80</v>
      </c>
      <c r="BK88" s="191">
        <f>ROUND(I88*H88,2)</f>
        <v>0</v>
      </c>
      <c r="BL88" s="18" t="s">
        <v>198</v>
      </c>
      <c r="BM88" s="190" t="s">
        <v>82</v>
      </c>
    </row>
    <row r="89" spans="1:47" s="2" customFormat="1" ht="19.5">
      <c r="A89" s="35"/>
      <c r="B89" s="36"/>
      <c r="C89" s="37"/>
      <c r="D89" s="192" t="s">
        <v>200</v>
      </c>
      <c r="E89" s="37"/>
      <c r="F89" s="193" t="s">
        <v>3090</v>
      </c>
      <c r="G89" s="37"/>
      <c r="H89" s="37"/>
      <c r="I89" s="194"/>
      <c r="J89" s="37"/>
      <c r="K89" s="37"/>
      <c r="L89" s="40"/>
      <c r="M89" s="195"/>
      <c r="N89" s="196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200</v>
      </c>
      <c r="AU89" s="18" t="s">
        <v>80</v>
      </c>
    </row>
    <row r="90" spans="1:65" s="2" customFormat="1" ht="33" customHeight="1">
      <c r="A90" s="35"/>
      <c r="B90" s="36"/>
      <c r="C90" s="179" t="s">
        <v>82</v>
      </c>
      <c r="D90" s="179" t="s">
        <v>193</v>
      </c>
      <c r="E90" s="180" t="s">
        <v>3091</v>
      </c>
      <c r="F90" s="181" t="s">
        <v>3092</v>
      </c>
      <c r="G90" s="182" t="s">
        <v>265</v>
      </c>
      <c r="H90" s="183">
        <v>2</v>
      </c>
      <c r="I90" s="184"/>
      <c r="J90" s="185">
        <f>ROUND(I90*H90,2)</f>
        <v>0</v>
      </c>
      <c r="K90" s="181" t="s">
        <v>21</v>
      </c>
      <c r="L90" s="40"/>
      <c r="M90" s="186" t="s">
        <v>21</v>
      </c>
      <c r="N90" s="187" t="s">
        <v>43</v>
      </c>
      <c r="O90" s="65"/>
      <c r="P90" s="188">
        <f>O90*H90</f>
        <v>0</v>
      </c>
      <c r="Q90" s="188">
        <v>0</v>
      </c>
      <c r="R90" s="188">
        <f>Q90*H90</f>
        <v>0</v>
      </c>
      <c r="S90" s="188">
        <v>0</v>
      </c>
      <c r="T90" s="189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90" t="s">
        <v>198</v>
      </c>
      <c r="AT90" s="190" t="s">
        <v>193</v>
      </c>
      <c r="AU90" s="190" t="s">
        <v>80</v>
      </c>
      <c r="AY90" s="18" t="s">
        <v>191</v>
      </c>
      <c r="BE90" s="191">
        <f>IF(N90="základní",J90,0)</f>
        <v>0</v>
      </c>
      <c r="BF90" s="191">
        <f>IF(N90="snížená",J90,0)</f>
        <v>0</v>
      </c>
      <c r="BG90" s="191">
        <f>IF(N90="zákl. přenesená",J90,0)</f>
        <v>0</v>
      </c>
      <c r="BH90" s="191">
        <f>IF(N90="sníž. přenesená",J90,0)</f>
        <v>0</v>
      </c>
      <c r="BI90" s="191">
        <f>IF(N90="nulová",J90,0)</f>
        <v>0</v>
      </c>
      <c r="BJ90" s="18" t="s">
        <v>80</v>
      </c>
      <c r="BK90" s="191">
        <f>ROUND(I90*H90,2)</f>
        <v>0</v>
      </c>
      <c r="BL90" s="18" t="s">
        <v>198</v>
      </c>
      <c r="BM90" s="190" t="s">
        <v>198</v>
      </c>
    </row>
    <row r="91" spans="1:47" s="2" customFormat="1" ht="19.5">
      <c r="A91" s="35"/>
      <c r="B91" s="36"/>
      <c r="C91" s="37"/>
      <c r="D91" s="192" t="s">
        <v>200</v>
      </c>
      <c r="E91" s="37"/>
      <c r="F91" s="193" t="s">
        <v>3092</v>
      </c>
      <c r="G91" s="37"/>
      <c r="H91" s="37"/>
      <c r="I91" s="194"/>
      <c r="J91" s="37"/>
      <c r="K91" s="37"/>
      <c r="L91" s="40"/>
      <c r="M91" s="195"/>
      <c r="N91" s="196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200</v>
      </c>
      <c r="AU91" s="18" t="s">
        <v>80</v>
      </c>
    </row>
    <row r="92" spans="1:65" s="2" customFormat="1" ht="16.5" customHeight="1">
      <c r="A92" s="35"/>
      <c r="B92" s="36"/>
      <c r="C92" s="179" t="s">
        <v>212</v>
      </c>
      <c r="D92" s="179" t="s">
        <v>193</v>
      </c>
      <c r="E92" s="180" t="s">
        <v>3093</v>
      </c>
      <c r="F92" s="181" t="s">
        <v>3094</v>
      </c>
      <c r="G92" s="182" t="s">
        <v>745</v>
      </c>
      <c r="H92" s="183">
        <v>495</v>
      </c>
      <c r="I92" s="184"/>
      <c r="J92" s="185">
        <f>ROUND(I92*H92,2)</f>
        <v>0</v>
      </c>
      <c r="K92" s="181" t="s">
        <v>21</v>
      </c>
      <c r="L92" s="40"/>
      <c r="M92" s="186" t="s">
        <v>21</v>
      </c>
      <c r="N92" s="187" t="s">
        <v>43</v>
      </c>
      <c r="O92" s="65"/>
      <c r="P92" s="188">
        <f>O92*H92</f>
        <v>0</v>
      </c>
      <c r="Q92" s="188">
        <v>0</v>
      </c>
      <c r="R92" s="188">
        <f>Q92*H92</f>
        <v>0</v>
      </c>
      <c r="S92" s="188">
        <v>0</v>
      </c>
      <c r="T92" s="189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90" t="s">
        <v>198</v>
      </c>
      <c r="AT92" s="190" t="s">
        <v>193</v>
      </c>
      <c r="AU92" s="190" t="s">
        <v>80</v>
      </c>
      <c r="AY92" s="18" t="s">
        <v>191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8" t="s">
        <v>80</v>
      </c>
      <c r="BK92" s="191">
        <f>ROUND(I92*H92,2)</f>
        <v>0</v>
      </c>
      <c r="BL92" s="18" t="s">
        <v>198</v>
      </c>
      <c r="BM92" s="190" t="s">
        <v>236</v>
      </c>
    </row>
    <row r="93" spans="1:47" s="2" customFormat="1" ht="11.25">
      <c r="A93" s="35"/>
      <c r="B93" s="36"/>
      <c r="C93" s="37"/>
      <c r="D93" s="192" t="s">
        <v>200</v>
      </c>
      <c r="E93" s="37"/>
      <c r="F93" s="193" t="s">
        <v>3094</v>
      </c>
      <c r="G93" s="37"/>
      <c r="H93" s="37"/>
      <c r="I93" s="194"/>
      <c r="J93" s="37"/>
      <c r="K93" s="37"/>
      <c r="L93" s="40"/>
      <c r="M93" s="195"/>
      <c r="N93" s="196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200</v>
      </c>
      <c r="AU93" s="18" t="s">
        <v>80</v>
      </c>
    </row>
    <row r="94" spans="1:65" s="2" customFormat="1" ht="37.9" customHeight="1">
      <c r="A94" s="35"/>
      <c r="B94" s="36"/>
      <c r="C94" s="179" t="s">
        <v>198</v>
      </c>
      <c r="D94" s="179" t="s">
        <v>193</v>
      </c>
      <c r="E94" s="180" t="s">
        <v>3095</v>
      </c>
      <c r="F94" s="181" t="s">
        <v>3096</v>
      </c>
      <c r="G94" s="182" t="s">
        <v>265</v>
      </c>
      <c r="H94" s="183">
        <v>1</v>
      </c>
      <c r="I94" s="184"/>
      <c r="J94" s="185">
        <f>ROUND(I94*H94,2)</f>
        <v>0</v>
      </c>
      <c r="K94" s="181" t="s">
        <v>21</v>
      </c>
      <c r="L94" s="40"/>
      <c r="M94" s="186" t="s">
        <v>21</v>
      </c>
      <c r="N94" s="187" t="s">
        <v>43</v>
      </c>
      <c r="O94" s="65"/>
      <c r="P94" s="188">
        <f>O94*H94</f>
        <v>0</v>
      </c>
      <c r="Q94" s="188">
        <v>0</v>
      </c>
      <c r="R94" s="188">
        <f>Q94*H94</f>
        <v>0</v>
      </c>
      <c r="S94" s="188">
        <v>0</v>
      </c>
      <c r="T94" s="189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90" t="s">
        <v>198</v>
      </c>
      <c r="AT94" s="190" t="s">
        <v>193</v>
      </c>
      <c r="AU94" s="190" t="s">
        <v>80</v>
      </c>
      <c r="AY94" s="18" t="s">
        <v>191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18" t="s">
        <v>80</v>
      </c>
      <c r="BK94" s="191">
        <f>ROUND(I94*H94,2)</f>
        <v>0</v>
      </c>
      <c r="BL94" s="18" t="s">
        <v>198</v>
      </c>
      <c r="BM94" s="190" t="s">
        <v>255</v>
      </c>
    </row>
    <row r="95" spans="1:47" s="2" customFormat="1" ht="19.5">
      <c r="A95" s="35"/>
      <c r="B95" s="36"/>
      <c r="C95" s="37"/>
      <c r="D95" s="192" t="s">
        <v>200</v>
      </c>
      <c r="E95" s="37"/>
      <c r="F95" s="193" t="s">
        <v>3096</v>
      </c>
      <c r="G95" s="37"/>
      <c r="H95" s="37"/>
      <c r="I95" s="194"/>
      <c r="J95" s="37"/>
      <c r="K95" s="37"/>
      <c r="L95" s="40"/>
      <c r="M95" s="195"/>
      <c r="N95" s="196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200</v>
      </c>
      <c r="AU95" s="18" t="s">
        <v>80</v>
      </c>
    </row>
    <row r="96" spans="1:65" s="2" customFormat="1" ht="16.5" customHeight="1">
      <c r="A96" s="35"/>
      <c r="B96" s="36"/>
      <c r="C96" s="179" t="s">
        <v>227</v>
      </c>
      <c r="D96" s="179" t="s">
        <v>193</v>
      </c>
      <c r="E96" s="180" t="s">
        <v>3097</v>
      </c>
      <c r="F96" s="181" t="s">
        <v>3098</v>
      </c>
      <c r="G96" s="182" t="s">
        <v>265</v>
      </c>
      <c r="H96" s="183">
        <v>2</v>
      </c>
      <c r="I96" s="184"/>
      <c r="J96" s="185">
        <f>ROUND(I96*H96,2)</f>
        <v>0</v>
      </c>
      <c r="K96" s="181" t="s">
        <v>21</v>
      </c>
      <c r="L96" s="40"/>
      <c r="M96" s="186" t="s">
        <v>21</v>
      </c>
      <c r="N96" s="187" t="s">
        <v>43</v>
      </c>
      <c r="O96" s="65"/>
      <c r="P96" s="188">
        <f>O96*H96</f>
        <v>0</v>
      </c>
      <c r="Q96" s="188">
        <v>0</v>
      </c>
      <c r="R96" s="188">
        <f>Q96*H96</f>
        <v>0</v>
      </c>
      <c r="S96" s="188">
        <v>0</v>
      </c>
      <c r="T96" s="189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90" t="s">
        <v>198</v>
      </c>
      <c r="AT96" s="190" t="s">
        <v>193</v>
      </c>
      <c r="AU96" s="190" t="s">
        <v>80</v>
      </c>
      <c r="AY96" s="18" t="s">
        <v>191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18" t="s">
        <v>80</v>
      </c>
      <c r="BK96" s="191">
        <f>ROUND(I96*H96,2)</f>
        <v>0</v>
      </c>
      <c r="BL96" s="18" t="s">
        <v>198</v>
      </c>
      <c r="BM96" s="190" t="s">
        <v>271</v>
      </c>
    </row>
    <row r="97" spans="1:47" s="2" customFormat="1" ht="11.25">
      <c r="A97" s="35"/>
      <c r="B97" s="36"/>
      <c r="C97" s="37"/>
      <c r="D97" s="192" t="s">
        <v>200</v>
      </c>
      <c r="E97" s="37"/>
      <c r="F97" s="193" t="s">
        <v>3098</v>
      </c>
      <c r="G97" s="37"/>
      <c r="H97" s="37"/>
      <c r="I97" s="194"/>
      <c r="J97" s="37"/>
      <c r="K97" s="37"/>
      <c r="L97" s="40"/>
      <c r="M97" s="195"/>
      <c r="N97" s="196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200</v>
      </c>
      <c r="AU97" s="18" t="s">
        <v>80</v>
      </c>
    </row>
    <row r="98" spans="1:65" s="2" customFormat="1" ht="16.5" customHeight="1">
      <c r="A98" s="35"/>
      <c r="B98" s="36"/>
      <c r="C98" s="179" t="s">
        <v>236</v>
      </c>
      <c r="D98" s="179" t="s">
        <v>193</v>
      </c>
      <c r="E98" s="180" t="s">
        <v>3099</v>
      </c>
      <c r="F98" s="181" t="s">
        <v>3100</v>
      </c>
      <c r="G98" s="182" t="s">
        <v>265</v>
      </c>
      <c r="H98" s="183">
        <v>3</v>
      </c>
      <c r="I98" s="184"/>
      <c r="J98" s="185">
        <f>ROUND(I98*H98,2)</f>
        <v>0</v>
      </c>
      <c r="K98" s="181" t="s">
        <v>21</v>
      </c>
      <c r="L98" s="40"/>
      <c r="M98" s="186" t="s">
        <v>21</v>
      </c>
      <c r="N98" s="187" t="s">
        <v>43</v>
      </c>
      <c r="O98" s="65"/>
      <c r="P98" s="188">
        <f>O98*H98</f>
        <v>0</v>
      </c>
      <c r="Q98" s="188">
        <v>0</v>
      </c>
      <c r="R98" s="188">
        <f>Q98*H98</f>
        <v>0</v>
      </c>
      <c r="S98" s="188">
        <v>0</v>
      </c>
      <c r="T98" s="189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0" t="s">
        <v>198</v>
      </c>
      <c r="AT98" s="190" t="s">
        <v>193</v>
      </c>
      <c r="AU98" s="190" t="s">
        <v>80</v>
      </c>
      <c r="AY98" s="18" t="s">
        <v>191</v>
      </c>
      <c r="BE98" s="191">
        <f>IF(N98="základní",J98,0)</f>
        <v>0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18" t="s">
        <v>80</v>
      </c>
      <c r="BK98" s="191">
        <f>ROUND(I98*H98,2)</f>
        <v>0</v>
      </c>
      <c r="BL98" s="18" t="s">
        <v>198</v>
      </c>
      <c r="BM98" s="190" t="s">
        <v>290</v>
      </c>
    </row>
    <row r="99" spans="1:47" s="2" customFormat="1" ht="11.25">
      <c r="A99" s="35"/>
      <c r="B99" s="36"/>
      <c r="C99" s="37"/>
      <c r="D99" s="192" t="s">
        <v>200</v>
      </c>
      <c r="E99" s="37"/>
      <c r="F99" s="193" t="s">
        <v>3100</v>
      </c>
      <c r="G99" s="37"/>
      <c r="H99" s="37"/>
      <c r="I99" s="194"/>
      <c r="J99" s="37"/>
      <c r="K99" s="37"/>
      <c r="L99" s="40"/>
      <c r="M99" s="195"/>
      <c r="N99" s="196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200</v>
      </c>
      <c r="AU99" s="18" t="s">
        <v>80</v>
      </c>
    </row>
    <row r="100" spans="1:65" s="2" customFormat="1" ht="44.25" customHeight="1">
      <c r="A100" s="35"/>
      <c r="B100" s="36"/>
      <c r="C100" s="179" t="s">
        <v>244</v>
      </c>
      <c r="D100" s="179" t="s">
        <v>193</v>
      </c>
      <c r="E100" s="180" t="s">
        <v>3101</v>
      </c>
      <c r="F100" s="181" t="s">
        <v>3102</v>
      </c>
      <c r="G100" s="182" t="s">
        <v>265</v>
      </c>
      <c r="H100" s="183">
        <v>2</v>
      </c>
      <c r="I100" s="184"/>
      <c r="J100" s="185">
        <f>ROUND(I100*H100,2)</f>
        <v>0</v>
      </c>
      <c r="K100" s="181" t="s">
        <v>21</v>
      </c>
      <c r="L100" s="40"/>
      <c r="M100" s="186" t="s">
        <v>21</v>
      </c>
      <c r="N100" s="187" t="s">
        <v>43</v>
      </c>
      <c r="O100" s="65"/>
      <c r="P100" s="188">
        <f>O100*H100</f>
        <v>0</v>
      </c>
      <c r="Q100" s="188">
        <v>0</v>
      </c>
      <c r="R100" s="188">
        <f>Q100*H100</f>
        <v>0</v>
      </c>
      <c r="S100" s="188">
        <v>0</v>
      </c>
      <c r="T100" s="189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90" t="s">
        <v>198</v>
      </c>
      <c r="AT100" s="190" t="s">
        <v>193</v>
      </c>
      <c r="AU100" s="190" t="s">
        <v>80</v>
      </c>
      <c r="AY100" s="18" t="s">
        <v>191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18" t="s">
        <v>80</v>
      </c>
      <c r="BK100" s="191">
        <f>ROUND(I100*H100,2)</f>
        <v>0</v>
      </c>
      <c r="BL100" s="18" t="s">
        <v>198</v>
      </c>
      <c r="BM100" s="190" t="s">
        <v>306</v>
      </c>
    </row>
    <row r="101" spans="1:47" s="2" customFormat="1" ht="29.25">
      <c r="A101" s="35"/>
      <c r="B101" s="36"/>
      <c r="C101" s="37"/>
      <c r="D101" s="192" t="s">
        <v>200</v>
      </c>
      <c r="E101" s="37"/>
      <c r="F101" s="193" t="s">
        <v>3103</v>
      </c>
      <c r="G101" s="37"/>
      <c r="H101" s="37"/>
      <c r="I101" s="194"/>
      <c r="J101" s="37"/>
      <c r="K101" s="37"/>
      <c r="L101" s="40"/>
      <c r="M101" s="195"/>
      <c r="N101" s="196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200</v>
      </c>
      <c r="AU101" s="18" t="s">
        <v>80</v>
      </c>
    </row>
    <row r="102" spans="1:65" s="2" customFormat="1" ht="33" customHeight="1">
      <c r="A102" s="35"/>
      <c r="B102" s="36"/>
      <c r="C102" s="179" t="s">
        <v>255</v>
      </c>
      <c r="D102" s="179" t="s">
        <v>193</v>
      </c>
      <c r="E102" s="180" t="s">
        <v>3104</v>
      </c>
      <c r="F102" s="181" t="s">
        <v>3105</v>
      </c>
      <c r="G102" s="182" t="s">
        <v>265</v>
      </c>
      <c r="H102" s="183">
        <v>1</v>
      </c>
      <c r="I102" s="184"/>
      <c r="J102" s="185">
        <f>ROUND(I102*H102,2)</f>
        <v>0</v>
      </c>
      <c r="K102" s="181" t="s">
        <v>21</v>
      </c>
      <c r="L102" s="40"/>
      <c r="M102" s="186" t="s">
        <v>21</v>
      </c>
      <c r="N102" s="187" t="s">
        <v>43</v>
      </c>
      <c r="O102" s="65"/>
      <c r="P102" s="188">
        <f>O102*H102</f>
        <v>0</v>
      </c>
      <c r="Q102" s="188">
        <v>0</v>
      </c>
      <c r="R102" s="188">
        <f>Q102*H102</f>
        <v>0</v>
      </c>
      <c r="S102" s="188">
        <v>0</v>
      </c>
      <c r="T102" s="189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90" t="s">
        <v>198</v>
      </c>
      <c r="AT102" s="190" t="s">
        <v>193</v>
      </c>
      <c r="AU102" s="190" t="s">
        <v>80</v>
      </c>
      <c r="AY102" s="18" t="s">
        <v>191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18" t="s">
        <v>80</v>
      </c>
      <c r="BK102" s="191">
        <f>ROUND(I102*H102,2)</f>
        <v>0</v>
      </c>
      <c r="BL102" s="18" t="s">
        <v>198</v>
      </c>
      <c r="BM102" s="190" t="s">
        <v>321</v>
      </c>
    </row>
    <row r="103" spans="1:47" s="2" customFormat="1" ht="19.5">
      <c r="A103" s="35"/>
      <c r="B103" s="36"/>
      <c r="C103" s="37"/>
      <c r="D103" s="192" t="s">
        <v>200</v>
      </c>
      <c r="E103" s="37"/>
      <c r="F103" s="193" t="s">
        <v>3105</v>
      </c>
      <c r="G103" s="37"/>
      <c r="H103" s="37"/>
      <c r="I103" s="194"/>
      <c r="J103" s="37"/>
      <c r="K103" s="37"/>
      <c r="L103" s="40"/>
      <c r="M103" s="195"/>
      <c r="N103" s="196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200</v>
      </c>
      <c r="AU103" s="18" t="s">
        <v>80</v>
      </c>
    </row>
    <row r="104" spans="1:65" s="2" customFormat="1" ht="24.2" customHeight="1">
      <c r="A104" s="35"/>
      <c r="B104" s="36"/>
      <c r="C104" s="179" t="s">
        <v>262</v>
      </c>
      <c r="D104" s="179" t="s">
        <v>193</v>
      </c>
      <c r="E104" s="180" t="s">
        <v>3106</v>
      </c>
      <c r="F104" s="181" t="s">
        <v>3107</v>
      </c>
      <c r="G104" s="182" t="s">
        <v>265</v>
      </c>
      <c r="H104" s="183">
        <v>1</v>
      </c>
      <c r="I104" s="184"/>
      <c r="J104" s="185">
        <f>ROUND(I104*H104,2)</f>
        <v>0</v>
      </c>
      <c r="K104" s="181" t="s">
        <v>21</v>
      </c>
      <c r="L104" s="40"/>
      <c r="M104" s="186" t="s">
        <v>21</v>
      </c>
      <c r="N104" s="187" t="s">
        <v>43</v>
      </c>
      <c r="O104" s="65"/>
      <c r="P104" s="188">
        <f>O104*H104</f>
        <v>0</v>
      </c>
      <c r="Q104" s="188">
        <v>0</v>
      </c>
      <c r="R104" s="188">
        <f>Q104*H104</f>
        <v>0</v>
      </c>
      <c r="S104" s="188">
        <v>0</v>
      </c>
      <c r="T104" s="189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90" t="s">
        <v>198</v>
      </c>
      <c r="AT104" s="190" t="s">
        <v>193</v>
      </c>
      <c r="AU104" s="190" t="s">
        <v>80</v>
      </c>
      <c r="AY104" s="18" t="s">
        <v>191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8" t="s">
        <v>80</v>
      </c>
      <c r="BK104" s="191">
        <f>ROUND(I104*H104,2)</f>
        <v>0</v>
      </c>
      <c r="BL104" s="18" t="s">
        <v>198</v>
      </c>
      <c r="BM104" s="190" t="s">
        <v>341</v>
      </c>
    </row>
    <row r="105" spans="1:47" s="2" customFormat="1" ht="11.25">
      <c r="A105" s="35"/>
      <c r="B105" s="36"/>
      <c r="C105" s="37"/>
      <c r="D105" s="192" t="s">
        <v>200</v>
      </c>
      <c r="E105" s="37"/>
      <c r="F105" s="193" t="s">
        <v>3107</v>
      </c>
      <c r="G105" s="37"/>
      <c r="H105" s="37"/>
      <c r="I105" s="194"/>
      <c r="J105" s="37"/>
      <c r="K105" s="37"/>
      <c r="L105" s="40"/>
      <c r="M105" s="195"/>
      <c r="N105" s="196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200</v>
      </c>
      <c r="AU105" s="18" t="s">
        <v>80</v>
      </c>
    </row>
    <row r="106" spans="1:65" s="2" customFormat="1" ht="16.5" customHeight="1">
      <c r="A106" s="35"/>
      <c r="B106" s="36"/>
      <c r="C106" s="179" t="s">
        <v>271</v>
      </c>
      <c r="D106" s="179" t="s">
        <v>193</v>
      </c>
      <c r="E106" s="180" t="s">
        <v>3108</v>
      </c>
      <c r="F106" s="181" t="s">
        <v>3109</v>
      </c>
      <c r="G106" s="182" t="s">
        <v>745</v>
      </c>
      <c r="H106" s="183">
        <v>50</v>
      </c>
      <c r="I106" s="184"/>
      <c r="J106" s="185">
        <f>ROUND(I106*H106,2)</f>
        <v>0</v>
      </c>
      <c r="K106" s="181" t="s">
        <v>21</v>
      </c>
      <c r="L106" s="40"/>
      <c r="M106" s="186" t="s">
        <v>21</v>
      </c>
      <c r="N106" s="187" t="s">
        <v>43</v>
      </c>
      <c r="O106" s="65"/>
      <c r="P106" s="188">
        <f>O106*H106</f>
        <v>0</v>
      </c>
      <c r="Q106" s="188">
        <v>0</v>
      </c>
      <c r="R106" s="188">
        <f>Q106*H106</f>
        <v>0</v>
      </c>
      <c r="S106" s="188">
        <v>0</v>
      </c>
      <c r="T106" s="189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0" t="s">
        <v>198</v>
      </c>
      <c r="AT106" s="190" t="s">
        <v>193</v>
      </c>
      <c r="AU106" s="190" t="s">
        <v>80</v>
      </c>
      <c r="AY106" s="18" t="s">
        <v>191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8" t="s">
        <v>80</v>
      </c>
      <c r="BK106" s="191">
        <f>ROUND(I106*H106,2)</f>
        <v>0</v>
      </c>
      <c r="BL106" s="18" t="s">
        <v>198</v>
      </c>
      <c r="BM106" s="190" t="s">
        <v>379</v>
      </c>
    </row>
    <row r="107" spans="1:47" s="2" customFormat="1" ht="11.25">
      <c r="A107" s="35"/>
      <c r="B107" s="36"/>
      <c r="C107" s="37"/>
      <c r="D107" s="192" t="s">
        <v>200</v>
      </c>
      <c r="E107" s="37"/>
      <c r="F107" s="193" t="s">
        <v>3109</v>
      </c>
      <c r="G107" s="37"/>
      <c r="H107" s="37"/>
      <c r="I107" s="194"/>
      <c r="J107" s="37"/>
      <c r="K107" s="37"/>
      <c r="L107" s="40"/>
      <c r="M107" s="195"/>
      <c r="N107" s="196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200</v>
      </c>
      <c r="AU107" s="18" t="s">
        <v>80</v>
      </c>
    </row>
    <row r="108" spans="1:65" s="2" customFormat="1" ht="21.75" customHeight="1">
      <c r="A108" s="35"/>
      <c r="B108" s="36"/>
      <c r="C108" s="179" t="s">
        <v>280</v>
      </c>
      <c r="D108" s="179" t="s">
        <v>193</v>
      </c>
      <c r="E108" s="180" t="s">
        <v>3110</v>
      </c>
      <c r="F108" s="181" t="s">
        <v>3068</v>
      </c>
      <c r="G108" s="182" t="s">
        <v>745</v>
      </c>
      <c r="H108" s="183">
        <v>255</v>
      </c>
      <c r="I108" s="184"/>
      <c r="J108" s="185">
        <f>ROUND(I108*H108,2)</f>
        <v>0</v>
      </c>
      <c r="K108" s="181" t="s">
        <v>21</v>
      </c>
      <c r="L108" s="40"/>
      <c r="M108" s="186" t="s">
        <v>21</v>
      </c>
      <c r="N108" s="187" t="s">
        <v>43</v>
      </c>
      <c r="O108" s="65"/>
      <c r="P108" s="188">
        <f>O108*H108</f>
        <v>0</v>
      </c>
      <c r="Q108" s="188">
        <v>0</v>
      </c>
      <c r="R108" s="188">
        <f>Q108*H108</f>
        <v>0</v>
      </c>
      <c r="S108" s="188">
        <v>0</v>
      </c>
      <c r="T108" s="189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90" t="s">
        <v>198</v>
      </c>
      <c r="AT108" s="190" t="s">
        <v>193</v>
      </c>
      <c r="AU108" s="190" t="s">
        <v>80</v>
      </c>
      <c r="AY108" s="18" t="s">
        <v>191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8" t="s">
        <v>80</v>
      </c>
      <c r="BK108" s="191">
        <f>ROUND(I108*H108,2)</f>
        <v>0</v>
      </c>
      <c r="BL108" s="18" t="s">
        <v>198</v>
      </c>
      <c r="BM108" s="190" t="s">
        <v>406</v>
      </c>
    </row>
    <row r="109" spans="1:47" s="2" customFormat="1" ht="11.25">
      <c r="A109" s="35"/>
      <c r="B109" s="36"/>
      <c r="C109" s="37"/>
      <c r="D109" s="192" t="s">
        <v>200</v>
      </c>
      <c r="E109" s="37"/>
      <c r="F109" s="193" t="s">
        <v>3068</v>
      </c>
      <c r="G109" s="37"/>
      <c r="H109" s="37"/>
      <c r="I109" s="194"/>
      <c r="J109" s="37"/>
      <c r="K109" s="37"/>
      <c r="L109" s="40"/>
      <c r="M109" s="195"/>
      <c r="N109" s="196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200</v>
      </c>
      <c r="AU109" s="18" t="s">
        <v>80</v>
      </c>
    </row>
    <row r="110" spans="1:65" s="2" customFormat="1" ht="37.9" customHeight="1">
      <c r="A110" s="35"/>
      <c r="B110" s="36"/>
      <c r="C110" s="179" t="s">
        <v>290</v>
      </c>
      <c r="D110" s="179" t="s">
        <v>193</v>
      </c>
      <c r="E110" s="180" t="s">
        <v>3111</v>
      </c>
      <c r="F110" s="181" t="s">
        <v>3112</v>
      </c>
      <c r="G110" s="182" t="s">
        <v>2131</v>
      </c>
      <c r="H110" s="183">
        <v>5</v>
      </c>
      <c r="I110" s="184"/>
      <c r="J110" s="185">
        <f>ROUND(I110*H110,2)</f>
        <v>0</v>
      </c>
      <c r="K110" s="181" t="s">
        <v>21</v>
      </c>
      <c r="L110" s="40"/>
      <c r="M110" s="186" t="s">
        <v>21</v>
      </c>
      <c r="N110" s="187" t="s">
        <v>43</v>
      </c>
      <c r="O110" s="65"/>
      <c r="P110" s="188">
        <f>O110*H110</f>
        <v>0</v>
      </c>
      <c r="Q110" s="188">
        <v>0</v>
      </c>
      <c r="R110" s="188">
        <f>Q110*H110</f>
        <v>0</v>
      </c>
      <c r="S110" s="188">
        <v>0</v>
      </c>
      <c r="T110" s="189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0" t="s">
        <v>198</v>
      </c>
      <c r="AT110" s="190" t="s">
        <v>193</v>
      </c>
      <c r="AU110" s="190" t="s">
        <v>80</v>
      </c>
      <c r="AY110" s="18" t="s">
        <v>191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18" t="s">
        <v>80</v>
      </c>
      <c r="BK110" s="191">
        <f>ROUND(I110*H110,2)</f>
        <v>0</v>
      </c>
      <c r="BL110" s="18" t="s">
        <v>198</v>
      </c>
      <c r="BM110" s="190" t="s">
        <v>420</v>
      </c>
    </row>
    <row r="111" spans="1:47" s="2" customFormat="1" ht="19.5">
      <c r="A111" s="35"/>
      <c r="B111" s="36"/>
      <c r="C111" s="37"/>
      <c r="D111" s="192" t="s">
        <v>200</v>
      </c>
      <c r="E111" s="37"/>
      <c r="F111" s="193" t="s">
        <v>3112</v>
      </c>
      <c r="G111" s="37"/>
      <c r="H111" s="37"/>
      <c r="I111" s="194"/>
      <c r="J111" s="37"/>
      <c r="K111" s="37"/>
      <c r="L111" s="40"/>
      <c r="M111" s="195"/>
      <c r="N111" s="196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200</v>
      </c>
      <c r="AU111" s="18" t="s">
        <v>80</v>
      </c>
    </row>
    <row r="112" spans="1:65" s="2" customFormat="1" ht="16.5" customHeight="1">
      <c r="A112" s="35"/>
      <c r="B112" s="36"/>
      <c r="C112" s="179" t="s">
        <v>299</v>
      </c>
      <c r="D112" s="179" t="s">
        <v>193</v>
      </c>
      <c r="E112" s="180" t="s">
        <v>3113</v>
      </c>
      <c r="F112" s="181" t="s">
        <v>2912</v>
      </c>
      <c r="G112" s="182" t="s">
        <v>2131</v>
      </c>
      <c r="H112" s="183">
        <v>2</v>
      </c>
      <c r="I112" s="184"/>
      <c r="J112" s="185">
        <f>ROUND(I112*H112,2)</f>
        <v>0</v>
      </c>
      <c r="K112" s="181" t="s">
        <v>21</v>
      </c>
      <c r="L112" s="40"/>
      <c r="M112" s="186" t="s">
        <v>21</v>
      </c>
      <c r="N112" s="187" t="s">
        <v>43</v>
      </c>
      <c r="O112" s="65"/>
      <c r="P112" s="188">
        <f>O112*H112</f>
        <v>0</v>
      </c>
      <c r="Q112" s="188">
        <v>0</v>
      </c>
      <c r="R112" s="188">
        <f>Q112*H112</f>
        <v>0</v>
      </c>
      <c r="S112" s="188">
        <v>0</v>
      </c>
      <c r="T112" s="189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90" t="s">
        <v>198</v>
      </c>
      <c r="AT112" s="190" t="s">
        <v>193</v>
      </c>
      <c r="AU112" s="190" t="s">
        <v>80</v>
      </c>
      <c r="AY112" s="18" t="s">
        <v>191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18" t="s">
        <v>80</v>
      </c>
      <c r="BK112" s="191">
        <f>ROUND(I112*H112,2)</f>
        <v>0</v>
      </c>
      <c r="BL112" s="18" t="s">
        <v>198</v>
      </c>
      <c r="BM112" s="190" t="s">
        <v>434</v>
      </c>
    </row>
    <row r="113" spans="1:47" s="2" customFormat="1" ht="11.25">
      <c r="A113" s="35"/>
      <c r="B113" s="36"/>
      <c r="C113" s="37"/>
      <c r="D113" s="192" t="s">
        <v>200</v>
      </c>
      <c r="E113" s="37"/>
      <c r="F113" s="193" t="s">
        <v>2912</v>
      </c>
      <c r="G113" s="37"/>
      <c r="H113" s="37"/>
      <c r="I113" s="194"/>
      <c r="J113" s="37"/>
      <c r="K113" s="37"/>
      <c r="L113" s="40"/>
      <c r="M113" s="195"/>
      <c r="N113" s="196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200</v>
      </c>
      <c r="AU113" s="18" t="s">
        <v>80</v>
      </c>
    </row>
    <row r="114" spans="1:65" s="2" customFormat="1" ht="24.2" customHeight="1">
      <c r="A114" s="35"/>
      <c r="B114" s="36"/>
      <c r="C114" s="179" t="s">
        <v>306</v>
      </c>
      <c r="D114" s="179" t="s">
        <v>193</v>
      </c>
      <c r="E114" s="180" t="s">
        <v>3114</v>
      </c>
      <c r="F114" s="181" t="s">
        <v>3077</v>
      </c>
      <c r="G114" s="182" t="s">
        <v>2131</v>
      </c>
      <c r="H114" s="183">
        <v>1</v>
      </c>
      <c r="I114" s="184"/>
      <c r="J114" s="185">
        <f>ROUND(I114*H114,2)</f>
        <v>0</v>
      </c>
      <c r="K114" s="181" t="s">
        <v>21</v>
      </c>
      <c r="L114" s="40"/>
      <c r="M114" s="186" t="s">
        <v>21</v>
      </c>
      <c r="N114" s="187" t="s">
        <v>43</v>
      </c>
      <c r="O114" s="65"/>
      <c r="P114" s="188">
        <f>O114*H114</f>
        <v>0</v>
      </c>
      <c r="Q114" s="188">
        <v>0</v>
      </c>
      <c r="R114" s="188">
        <f>Q114*H114</f>
        <v>0</v>
      </c>
      <c r="S114" s="188">
        <v>0</v>
      </c>
      <c r="T114" s="189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90" t="s">
        <v>198</v>
      </c>
      <c r="AT114" s="190" t="s">
        <v>193</v>
      </c>
      <c r="AU114" s="190" t="s">
        <v>80</v>
      </c>
      <c r="AY114" s="18" t="s">
        <v>191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18" t="s">
        <v>80</v>
      </c>
      <c r="BK114" s="191">
        <f>ROUND(I114*H114,2)</f>
        <v>0</v>
      </c>
      <c r="BL114" s="18" t="s">
        <v>198</v>
      </c>
      <c r="BM114" s="190" t="s">
        <v>447</v>
      </c>
    </row>
    <row r="115" spans="1:47" s="2" customFormat="1" ht="19.5">
      <c r="A115" s="35"/>
      <c r="B115" s="36"/>
      <c r="C115" s="37"/>
      <c r="D115" s="192" t="s">
        <v>200</v>
      </c>
      <c r="E115" s="37"/>
      <c r="F115" s="193" t="s">
        <v>3077</v>
      </c>
      <c r="G115" s="37"/>
      <c r="H115" s="37"/>
      <c r="I115" s="194"/>
      <c r="J115" s="37"/>
      <c r="K115" s="37"/>
      <c r="L115" s="40"/>
      <c r="M115" s="195"/>
      <c r="N115" s="196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200</v>
      </c>
      <c r="AU115" s="18" t="s">
        <v>80</v>
      </c>
    </row>
    <row r="116" spans="1:65" s="2" customFormat="1" ht="16.5" customHeight="1">
      <c r="A116" s="35"/>
      <c r="B116" s="36"/>
      <c r="C116" s="179" t="s">
        <v>8</v>
      </c>
      <c r="D116" s="179" t="s">
        <v>193</v>
      </c>
      <c r="E116" s="180" t="s">
        <v>3115</v>
      </c>
      <c r="F116" s="181" t="s">
        <v>3079</v>
      </c>
      <c r="G116" s="182" t="s">
        <v>293</v>
      </c>
      <c r="H116" s="183">
        <v>0.5</v>
      </c>
      <c r="I116" s="184"/>
      <c r="J116" s="185">
        <f>ROUND(I116*H116,2)</f>
        <v>0</v>
      </c>
      <c r="K116" s="181" t="s">
        <v>21</v>
      </c>
      <c r="L116" s="40"/>
      <c r="M116" s="186" t="s">
        <v>21</v>
      </c>
      <c r="N116" s="187" t="s">
        <v>43</v>
      </c>
      <c r="O116" s="65"/>
      <c r="P116" s="188">
        <f>O116*H116</f>
        <v>0</v>
      </c>
      <c r="Q116" s="188">
        <v>0</v>
      </c>
      <c r="R116" s="188">
        <f>Q116*H116</f>
        <v>0</v>
      </c>
      <c r="S116" s="188">
        <v>0</v>
      </c>
      <c r="T116" s="189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90" t="s">
        <v>198</v>
      </c>
      <c r="AT116" s="190" t="s">
        <v>193</v>
      </c>
      <c r="AU116" s="190" t="s">
        <v>80</v>
      </c>
      <c r="AY116" s="18" t="s">
        <v>191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18" t="s">
        <v>80</v>
      </c>
      <c r="BK116" s="191">
        <f>ROUND(I116*H116,2)</f>
        <v>0</v>
      </c>
      <c r="BL116" s="18" t="s">
        <v>198</v>
      </c>
      <c r="BM116" s="190" t="s">
        <v>465</v>
      </c>
    </row>
    <row r="117" spans="1:47" s="2" customFormat="1" ht="11.25">
      <c r="A117" s="35"/>
      <c r="B117" s="36"/>
      <c r="C117" s="37"/>
      <c r="D117" s="192" t="s">
        <v>200</v>
      </c>
      <c r="E117" s="37"/>
      <c r="F117" s="193" t="s">
        <v>3079</v>
      </c>
      <c r="G117" s="37"/>
      <c r="H117" s="37"/>
      <c r="I117" s="194"/>
      <c r="J117" s="37"/>
      <c r="K117" s="37"/>
      <c r="L117" s="40"/>
      <c r="M117" s="195"/>
      <c r="N117" s="196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200</v>
      </c>
      <c r="AU117" s="18" t="s">
        <v>80</v>
      </c>
    </row>
    <row r="118" spans="1:65" s="2" customFormat="1" ht="49.15" customHeight="1">
      <c r="A118" s="35"/>
      <c r="B118" s="36"/>
      <c r="C118" s="179" t="s">
        <v>321</v>
      </c>
      <c r="D118" s="179" t="s">
        <v>193</v>
      </c>
      <c r="E118" s="180" t="s">
        <v>3116</v>
      </c>
      <c r="F118" s="181" t="s">
        <v>3081</v>
      </c>
      <c r="G118" s="182" t="s">
        <v>2131</v>
      </c>
      <c r="H118" s="183">
        <v>1</v>
      </c>
      <c r="I118" s="184"/>
      <c r="J118" s="185">
        <f>ROUND(I118*H118,2)</f>
        <v>0</v>
      </c>
      <c r="K118" s="181" t="s">
        <v>21</v>
      </c>
      <c r="L118" s="40"/>
      <c r="M118" s="186" t="s">
        <v>21</v>
      </c>
      <c r="N118" s="187" t="s">
        <v>43</v>
      </c>
      <c r="O118" s="65"/>
      <c r="P118" s="188">
        <f>O118*H118</f>
        <v>0</v>
      </c>
      <c r="Q118" s="188">
        <v>0</v>
      </c>
      <c r="R118" s="188">
        <f>Q118*H118</f>
        <v>0</v>
      </c>
      <c r="S118" s="188">
        <v>0</v>
      </c>
      <c r="T118" s="189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90" t="s">
        <v>198</v>
      </c>
      <c r="AT118" s="190" t="s">
        <v>193</v>
      </c>
      <c r="AU118" s="190" t="s">
        <v>80</v>
      </c>
      <c r="AY118" s="18" t="s">
        <v>191</v>
      </c>
      <c r="BE118" s="191">
        <f>IF(N118="základní",J118,0)</f>
        <v>0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18" t="s">
        <v>80</v>
      </c>
      <c r="BK118" s="191">
        <f>ROUND(I118*H118,2)</f>
        <v>0</v>
      </c>
      <c r="BL118" s="18" t="s">
        <v>198</v>
      </c>
      <c r="BM118" s="190" t="s">
        <v>480</v>
      </c>
    </row>
    <row r="119" spans="1:47" s="2" customFormat="1" ht="29.25">
      <c r="A119" s="35"/>
      <c r="B119" s="36"/>
      <c r="C119" s="37"/>
      <c r="D119" s="192" t="s">
        <v>200</v>
      </c>
      <c r="E119" s="37"/>
      <c r="F119" s="193" t="s">
        <v>3081</v>
      </c>
      <c r="G119" s="37"/>
      <c r="H119" s="37"/>
      <c r="I119" s="194"/>
      <c r="J119" s="37"/>
      <c r="K119" s="37"/>
      <c r="L119" s="40"/>
      <c r="M119" s="195"/>
      <c r="N119" s="196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200</v>
      </c>
      <c r="AU119" s="18" t="s">
        <v>80</v>
      </c>
    </row>
    <row r="120" spans="1:65" s="2" customFormat="1" ht="16.5" customHeight="1">
      <c r="A120" s="35"/>
      <c r="B120" s="36"/>
      <c r="C120" s="179" t="s">
        <v>333</v>
      </c>
      <c r="D120" s="179" t="s">
        <v>193</v>
      </c>
      <c r="E120" s="180" t="s">
        <v>3117</v>
      </c>
      <c r="F120" s="181" t="s">
        <v>2914</v>
      </c>
      <c r="G120" s="182" t="s">
        <v>2131</v>
      </c>
      <c r="H120" s="183">
        <v>7</v>
      </c>
      <c r="I120" s="184"/>
      <c r="J120" s="185">
        <f>ROUND(I120*H120,2)</f>
        <v>0</v>
      </c>
      <c r="K120" s="181" t="s">
        <v>21</v>
      </c>
      <c r="L120" s="40"/>
      <c r="M120" s="186" t="s">
        <v>21</v>
      </c>
      <c r="N120" s="187" t="s">
        <v>43</v>
      </c>
      <c r="O120" s="65"/>
      <c r="P120" s="188">
        <f>O120*H120</f>
        <v>0</v>
      </c>
      <c r="Q120" s="188">
        <v>0</v>
      </c>
      <c r="R120" s="188">
        <f>Q120*H120</f>
        <v>0</v>
      </c>
      <c r="S120" s="188">
        <v>0</v>
      </c>
      <c r="T120" s="189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0" t="s">
        <v>198</v>
      </c>
      <c r="AT120" s="190" t="s">
        <v>193</v>
      </c>
      <c r="AU120" s="190" t="s">
        <v>80</v>
      </c>
      <c r="AY120" s="18" t="s">
        <v>191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18" t="s">
        <v>80</v>
      </c>
      <c r="BK120" s="191">
        <f>ROUND(I120*H120,2)</f>
        <v>0</v>
      </c>
      <c r="BL120" s="18" t="s">
        <v>198</v>
      </c>
      <c r="BM120" s="190" t="s">
        <v>493</v>
      </c>
    </row>
    <row r="121" spans="1:47" s="2" customFormat="1" ht="11.25">
      <c r="A121" s="35"/>
      <c r="B121" s="36"/>
      <c r="C121" s="37"/>
      <c r="D121" s="192" t="s">
        <v>200</v>
      </c>
      <c r="E121" s="37"/>
      <c r="F121" s="193" t="s">
        <v>2914</v>
      </c>
      <c r="G121" s="37"/>
      <c r="H121" s="37"/>
      <c r="I121" s="194"/>
      <c r="J121" s="37"/>
      <c r="K121" s="37"/>
      <c r="L121" s="40"/>
      <c r="M121" s="195"/>
      <c r="N121" s="196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200</v>
      </c>
      <c r="AU121" s="18" t="s">
        <v>80</v>
      </c>
    </row>
    <row r="122" spans="1:65" s="2" customFormat="1" ht="24.2" customHeight="1">
      <c r="A122" s="35"/>
      <c r="B122" s="36"/>
      <c r="C122" s="179" t="s">
        <v>341</v>
      </c>
      <c r="D122" s="179" t="s">
        <v>193</v>
      </c>
      <c r="E122" s="180" t="s">
        <v>3118</v>
      </c>
      <c r="F122" s="181" t="s">
        <v>3119</v>
      </c>
      <c r="G122" s="182" t="s">
        <v>2131</v>
      </c>
      <c r="H122" s="183">
        <v>4</v>
      </c>
      <c r="I122" s="184"/>
      <c r="J122" s="185">
        <f>ROUND(I122*H122,2)</f>
        <v>0</v>
      </c>
      <c r="K122" s="181" t="s">
        <v>21</v>
      </c>
      <c r="L122" s="40"/>
      <c r="M122" s="186" t="s">
        <v>21</v>
      </c>
      <c r="N122" s="187" t="s">
        <v>43</v>
      </c>
      <c r="O122" s="65"/>
      <c r="P122" s="188">
        <f>O122*H122</f>
        <v>0</v>
      </c>
      <c r="Q122" s="188">
        <v>0</v>
      </c>
      <c r="R122" s="188">
        <f>Q122*H122</f>
        <v>0</v>
      </c>
      <c r="S122" s="188">
        <v>0</v>
      </c>
      <c r="T122" s="189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0" t="s">
        <v>198</v>
      </c>
      <c r="AT122" s="190" t="s">
        <v>193</v>
      </c>
      <c r="AU122" s="190" t="s">
        <v>80</v>
      </c>
      <c r="AY122" s="18" t="s">
        <v>191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18" t="s">
        <v>80</v>
      </c>
      <c r="BK122" s="191">
        <f>ROUND(I122*H122,2)</f>
        <v>0</v>
      </c>
      <c r="BL122" s="18" t="s">
        <v>198</v>
      </c>
      <c r="BM122" s="190" t="s">
        <v>508</v>
      </c>
    </row>
    <row r="123" spans="1:47" s="2" customFormat="1" ht="19.5">
      <c r="A123" s="35"/>
      <c r="B123" s="36"/>
      <c r="C123" s="37"/>
      <c r="D123" s="192" t="s">
        <v>200</v>
      </c>
      <c r="E123" s="37"/>
      <c r="F123" s="193" t="s">
        <v>3119</v>
      </c>
      <c r="G123" s="37"/>
      <c r="H123" s="37"/>
      <c r="I123" s="194"/>
      <c r="J123" s="37"/>
      <c r="K123" s="37"/>
      <c r="L123" s="40"/>
      <c r="M123" s="195"/>
      <c r="N123" s="196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200</v>
      </c>
      <c r="AU123" s="18" t="s">
        <v>80</v>
      </c>
    </row>
    <row r="124" spans="1:65" s="2" customFormat="1" ht="24.2" customHeight="1">
      <c r="A124" s="35"/>
      <c r="B124" s="36"/>
      <c r="C124" s="179" t="s">
        <v>360</v>
      </c>
      <c r="D124" s="179" t="s">
        <v>193</v>
      </c>
      <c r="E124" s="180" t="s">
        <v>3120</v>
      </c>
      <c r="F124" s="181" t="s">
        <v>2916</v>
      </c>
      <c r="G124" s="182" t="s">
        <v>2131</v>
      </c>
      <c r="H124" s="183">
        <v>2</v>
      </c>
      <c r="I124" s="184"/>
      <c r="J124" s="185">
        <f>ROUND(I124*H124,2)</f>
        <v>0</v>
      </c>
      <c r="K124" s="181" t="s">
        <v>21</v>
      </c>
      <c r="L124" s="40"/>
      <c r="M124" s="186" t="s">
        <v>21</v>
      </c>
      <c r="N124" s="187" t="s">
        <v>43</v>
      </c>
      <c r="O124" s="65"/>
      <c r="P124" s="188">
        <f>O124*H124</f>
        <v>0</v>
      </c>
      <c r="Q124" s="188">
        <v>0</v>
      </c>
      <c r="R124" s="188">
        <f>Q124*H124</f>
        <v>0</v>
      </c>
      <c r="S124" s="188">
        <v>0</v>
      </c>
      <c r="T124" s="189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0" t="s">
        <v>198</v>
      </c>
      <c r="AT124" s="190" t="s">
        <v>193</v>
      </c>
      <c r="AU124" s="190" t="s">
        <v>80</v>
      </c>
      <c r="AY124" s="18" t="s">
        <v>191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18" t="s">
        <v>80</v>
      </c>
      <c r="BK124" s="191">
        <f>ROUND(I124*H124,2)</f>
        <v>0</v>
      </c>
      <c r="BL124" s="18" t="s">
        <v>198</v>
      </c>
      <c r="BM124" s="190" t="s">
        <v>528</v>
      </c>
    </row>
    <row r="125" spans="1:47" s="2" customFormat="1" ht="11.25">
      <c r="A125" s="35"/>
      <c r="B125" s="36"/>
      <c r="C125" s="37"/>
      <c r="D125" s="192" t="s">
        <v>200</v>
      </c>
      <c r="E125" s="37"/>
      <c r="F125" s="193" t="s">
        <v>2916</v>
      </c>
      <c r="G125" s="37"/>
      <c r="H125" s="37"/>
      <c r="I125" s="194"/>
      <c r="J125" s="37"/>
      <c r="K125" s="37"/>
      <c r="L125" s="40"/>
      <c r="M125" s="195"/>
      <c r="N125" s="196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200</v>
      </c>
      <c r="AU125" s="18" t="s">
        <v>80</v>
      </c>
    </row>
    <row r="126" spans="1:65" s="2" customFormat="1" ht="16.5" customHeight="1">
      <c r="A126" s="35"/>
      <c r="B126" s="36"/>
      <c r="C126" s="179" t="s">
        <v>379</v>
      </c>
      <c r="D126" s="179" t="s">
        <v>193</v>
      </c>
      <c r="E126" s="180" t="s">
        <v>3121</v>
      </c>
      <c r="F126" s="181" t="s">
        <v>2920</v>
      </c>
      <c r="G126" s="182" t="s">
        <v>2432</v>
      </c>
      <c r="H126" s="183">
        <v>3</v>
      </c>
      <c r="I126" s="184"/>
      <c r="J126" s="185">
        <f>ROUND(I126*H126,2)</f>
        <v>0</v>
      </c>
      <c r="K126" s="181" t="s">
        <v>21</v>
      </c>
      <c r="L126" s="40"/>
      <c r="M126" s="186" t="s">
        <v>21</v>
      </c>
      <c r="N126" s="187" t="s">
        <v>43</v>
      </c>
      <c r="O126" s="65"/>
      <c r="P126" s="188">
        <f>O126*H126</f>
        <v>0</v>
      </c>
      <c r="Q126" s="188">
        <v>0</v>
      </c>
      <c r="R126" s="188">
        <f>Q126*H126</f>
        <v>0</v>
      </c>
      <c r="S126" s="188">
        <v>0</v>
      </c>
      <c r="T126" s="189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0" t="s">
        <v>198</v>
      </c>
      <c r="AT126" s="190" t="s">
        <v>193</v>
      </c>
      <c r="AU126" s="190" t="s">
        <v>80</v>
      </c>
      <c r="AY126" s="18" t="s">
        <v>191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18" t="s">
        <v>80</v>
      </c>
      <c r="BK126" s="191">
        <f>ROUND(I126*H126,2)</f>
        <v>0</v>
      </c>
      <c r="BL126" s="18" t="s">
        <v>198</v>
      </c>
      <c r="BM126" s="190" t="s">
        <v>577</v>
      </c>
    </row>
    <row r="127" spans="1:47" s="2" customFormat="1" ht="11.25">
      <c r="A127" s="35"/>
      <c r="B127" s="36"/>
      <c r="C127" s="37"/>
      <c r="D127" s="192" t="s">
        <v>200</v>
      </c>
      <c r="E127" s="37"/>
      <c r="F127" s="193" t="s">
        <v>2920</v>
      </c>
      <c r="G127" s="37"/>
      <c r="H127" s="37"/>
      <c r="I127" s="194"/>
      <c r="J127" s="37"/>
      <c r="K127" s="37"/>
      <c r="L127" s="40"/>
      <c r="M127" s="232"/>
      <c r="N127" s="233"/>
      <c r="O127" s="234"/>
      <c r="P127" s="234"/>
      <c r="Q127" s="234"/>
      <c r="R127" s="234"/>
      <c r="S127" s="234"/>
      <c r="T127" s="2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200</v>
      </c>
      <c r="AU127" s="18" t="s">
        <v>80</v>
      </c>
    </row>
    <row r="128" spans="1:31" s="2" customFormat="1" ht="6.95" customHeight="1">
      <c r="A128" s="35"/>
      <c r="B128" s="48"/>
      <c r="C128" s="49"/>
      <c r="D128" s="49"/>
      <c r="E128" s="49"/>
      <c r="F128" s="49"/>
      <c r="G128" s="49"/>
      <c r="H128" s="49"/>
      <c r="I128" s="49"/>
      <c r="J128" s="49"/>
      <c r="K128" s="49"/>
      <c r="L128" s="40"/>
      <c r="M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</sheetData>
  <sheetProtection algorithmName="SHA-512" hashValue="8Tc/MxpxAn9inxCdyTZ0X5OGfxEVhYTYgTW/LA7xN/F/+Aq3/4dwaPgaOBPQbdFOerjq+60BotZ5yGhPviN5rQ==" saltValue="GajkKAw2l4bMRRNVd4v8317andFB3tSbB3r81R17RotrfxDwpXtzSgObkY4I0A7sFiwC02MrIxLuPVpj3JFigg==" spinCount="100000" sheet="1" objects="1" scenarios="1" formatColumns="0" formatRows="0" autoFilter="0"/>
  <autoFilter ref="C85:K127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8" t="s">
        <v>134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2:46" s="1" customFormat="1" ht="24.95" customHeight="1">
      <c r="B4" s="21"/>
      <c r="D4" s="111" t="s">
        <v>141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72" t="str">
        <f>'Rekapitulace stavby'!K6</f>
        <v>Rekonstrukce kuchyně v domově pro seniory v Klatovech</v>
      </c>
      <c r="F7" s="373"/>
      <c r="G7" s="373"/>
      <c r="H7" s="373"/>
      <c r="L7" s="21"/>
    </row>
    <row r="8" spans="1:31" s="2" customFormat="1" ht="12" customHeight="1">
      <c r="A8" s="35"/>
      <c r="B8" s="40"/>
      <c r="C8" s="35"/>
      <c r="D8" s="113" t="s">
        <v>142</v>
      </c>
      <c r="E8" s="35"/>
      <c r="F8" s="35"/>
      <c r="G8" s="35"/>
      <c r="H8" s="35"/>
      <c r="I8" s="35"/>
      <c r="J8" s="35"/>
      <c r="K8" s="35"/>
      <c r="L8" s="114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4" t="s">
        <v>3122</v>
      </c>
      <c r="F9" s="375"/>
      <c r="G9" s="375"/>
      <c r="H9" s="37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04" t="s">
        <v>21</v>
      </c>
      <c r="G11" s="35"/>
      <c r="H11" s="35"/>
      <c r="I11" s="113" t="s">
        <v>20</v>
      </c>
      <c r="J11" s="104" t="s">
        <v>21</v>
      </c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22</v>
      </c>
      <c r="E12" s="35"/>
      <c r="F12" s="104" t="s">
        <v>23</v>
      </c>
      <c r="G12" s="35"/>
      <c r="H12" s="35"/>
      <c r="I12" s="113" t="s">
        <v>24</v>
      </c>
      <c r="J12" s="115" t="str">
        <f>'Rekapitulace stavby'!AN8</f>
        <v>26. 4. 2023</v>
      </c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26</v>
      </c>
      <c r="E14" s="35"/>
      <c r="F14" s="35"/>
      <c r="G14" s="35"/>
      <c r="H14" s="35"/>
      <c r="I14" s="113" t="s">
        <v>27</v>
      </c>
      <c r="J14" s="104" t="str">
        <f>IF('Rekapitulace stavby'!AN10="","",'Rekapitulace stavby'!AN10)</f>
        <v/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tr">
        <f>IF('Rekapitulace stavby'!E11="","",'Rekapitulace stavby'!E11)</f>
        <v xml:space="preserve"> </v>
      </c>
      <c r="F15" s="35"/>
      <c r="G15" s="35"/>
      <c r="H15" s="35"/>
      <c r="I15" s="113" t="s">
        <v>29</v>
      </c>
      <c r="J15" s="104" t="str">
        <f>IF('Rekapitulace stavby'!AN11="","",'Rekapitulace stavby'!AN11)</f>
        <v/>
      </c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27</v>
      </c>
      <c r="J17" s="31" t="str">
        <f>'Rekapitulace stavby'!AN13</f>
        <v>Vyplň údaj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6" t="str">
        <f>'Rekapitulace stavby'!E14</f>
        <v>Vyplň údaj</v>
      </c>
      <c r="F18" s="377"/>
      <c r="G18" s="377"/>
      <c r="H18" s="377"/>
      <c r="I18" s="113" t="s">
        <v>29</v>
      </c>
      <c r="J18" s="31" t="str">
        <f>'Rekapitulace stavby'!AN14</f>
        <v>Vyplň údaj</v>
      </c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27</v>
      </c>
      <c r="J20" s="104" t="s">
        <v>21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33</v>
      </c>
      <c r="F21" s="35"/>
      <c r="G21" s="35"/>
      <c r="H21" s="35"/>
      <c r="I21" s="113" t="s">
        <v>29</v>
      </c>
      <c r="J21" s="104" t="s">
        <v>21</v>
      </c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35</v>
      </c>
      <c r="E23" s="35"/>
      <c r="F23" s="35"/>
      <c r="G23" s="35"/>
      <c r="H23" s="35"/>
      <c r="I23" s="113" t="s">
        <v>27</v>
      </c>
      <c r="J23" s="104" t="str">
        <f>IF('Rekapitulace stavby'!AN19="","",'Rekapitulace stavby'!AN19)</f>
        <v/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tr">
        <f>IF('Rekapitulace stavby'!E20="","",'Rekapitulace stavby'!E20)</f>
        <v xml:space="preserve"> </v>
      </c>
      <c r="F24" s="35"/>
      <c r="G24" s="35"/>
      <c r="H24" s="35"/>
      <c r="I24" s="113" t="s">
        <v>29</v>
      </c>
      <c r="J24" s="104" t="str">
        <f>IF('Rekapitulace stavby'!AN20="","",'Rekapitulace stavby'!AN20)</f>
        <v/>
      </c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36</v>
      </c>
      <c r="E26" s="35"/>
      <c r="F26" s="35"/>
      <c r="G26" s="35"/>
      <c r="H26" s="35"/>
      <c r="I26" s="35"/>
      <c r="J26" s="35"/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78" t="s">
        <v>21</v>
      </c>
      <c r="F27" s="378"/>
      <c r="G27" s="378"/>
      <c r="H27" s="37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114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38</v>
      </c>
      <c r="E30" s="35"/>
      <c r="F30" s="35"/>
      <c r="G30" s="35"/>
      <c r="H30" s="35"/>
      <c r="I30" s="35"/>
      <c r="J30" s="121">
        <f>ROUND(J86,2)</f>
        <v>0</v>
      </c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40</v>
      </c>
      <c r="G32" s="35"/>
      <c r="H32" s="35"/>
      <c r="I32" s="122" t="s">
        <v>39</v>
      </c>
      <c r="J32" s="122" t="s">
        <v>41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42</v>
      </c>
      <c r="E33" s="113" t="s">
        <v>43</v>
      </c>
      <c r="F33" s="124">
        <f>ROUND((SUM(BE86:BE171)),2)</f>
        <v>0</v>
      </c>
      <c r="G33" s="35"/>
      <c r="H33" s="35"/>
      <c r="I33" s="125">
        <v>0.21</v>
      </c>
      <c r="J33" s="124">
        <f>ROUND(((SUM(BE86:BE171))*I33),2)</f>
        <v>0</v>
      </c>
      <c r="K33" s="35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44</v>
      </c>
      <c r="F34" s="124">
        <f>ROUND((SUM(BF86:BF171)),2)</f>
        <v>0</v>
      </c>
      <c r="G34" s="35"/>
      <c r="H34" s="35"/>
      <c r="I34" s="125">
        <v>0.15</v>
      </c>
      <c r="J34" s="124">
        <f>ROUND(((SUM(BF86:BF171))*I34),2)</f>
        <v>0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45</v>
      </c>
      <c r="F35" s="124">
        <f>ROUND((SUM(BG86:BG171)),2)</f>
        <v>0</v>
      </c>
      <c r="G35" s="35"/>
      <c r="H35" s="35"/>
      <c r="I35" s="125">
        <v>0.21</v>
      </c>
      <c r="J35" s="124">
        <f>0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46</v>
      </c>
      <c r="F36" s="124">
        <f>ROUND((SUM(BH86:BH171)),2)</f>
        <v>0</v>
      </c>
      <c r="G36" s="35"/>
      <c r="H36" s="35"/>
      <c r="I36" s="125">
        <v>0.15</v>
      </c>
      <c r="J36" s="124">
        <f>0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47</v>
      </c>
      <c r="F37" s="124">
        <f>ROUND((SUM(BI86:BI171)),2)</f>
        <v>0</v>
      </c>
      <c r="G37" s="35"/>
      <c r="H37" s="35"/>
      <c r="I37" s="125">
        <v>0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48</v>
      </c>
      <c r="E39" s="128"/>
      <c r="F39" s="128"/>
      <c r="G39" s="129" t="s">
        <v>49</v>
      </c>
      <c r="H39" s="130" t="s">
        <v>50</v>
      </c>
      <c r="I39" s="128"/>
      <c r="J39" s="131">
        <f>SUM(J30:J37)</f>
        <v>0</v>
      </c>
      <c r="K39" s="132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4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144</v>
      </c>
      <c r="D45" s="37"/>
      <c r="E45" s="37"/>
      <c r="F45" s="37"/>
      <c r="G45" s="37"/>
      <c r="H45" s="37"/>
      <c r="I45" s="37"/>
      <c r="J45" s="37"/>
      <c r="K45" s="37"/>
      <c r="L45" s="114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9" t="str">
        <f>E7</f>
        <v>Rekonstrukce kuchyně v domově pro seniory v Klatovech</v>
      </c>
      <c r="F48" s="380"/>
      <c r="G48" s="380"/>
      <c r="H48" s="380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142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3" t="str">
        <f>E9</f>
        <v>D1.4.4 - Vytápění</v>
      </c>
      <c r="F50" s="381"/>
      <c r="G50" s="381"/>
      <c r="H50" s="381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14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22</v>
      </c>
      <c r="D52" s="37"/>
      <c r="E52" s="37"/>
      <c r="F52" s="28" t="str">
        <f>F12</f>
        <v>Podhůrecká 815/3</v>
      </c>
      <c r="G52" s="37"/>
      <c r="H52" s="37"/>
      <c r="I52" s="30" t="s">
        <v>24</v>
      </c>
      <c r="J52" s="60" t="str">
        <f>IF(J12="","",J12)</f>
        <v>26. 4. 2023</v>
      </c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26</v>
      </c>
      <c r="D54" s="37"/>
      <c r="E54" s="37"/>
      <c r="F54" s="28" t="str">
        <f>E15</f>
        <v xml:space="preserve"> </v>
      </c>
      <c r="G54" s="37"/>
      <c r="H54" s="37"/>
      <c r="I54" s="30" t="s">
        <v>32</v>
      </c>
      <c r="J54" s="33" t="str">
        <f>E21</f>
        <v>M-PROject CZ s.r.o.</v>
      </c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 xml:space="preserve"> </v>
      </c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7" t="s">
        <v>145</v>
      </c>
      <c r="D57" s="138"/>
      <c r="E57" s="138"/>
      <c r="F57" s="138"/>
      <c r="G57" s="138"/>
      <c r="H57" s="138"/>
      <c r="I57" s="138"/>
      <c r="J57" s="139" t="s">
        <v>146</v>
      </c>
      <c r="K57" s="138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0" t="s">
        <v>70</v>
      </c>
      <c r="D59" s="37"/>
      <c r="E59" s="37"/>
      <c r="F59" s="37"/>
      <c r="G59" s="37"/>
      <c r="H59" s="37"/>
      <c r="I59" s="37"/>
      <c r="J59" s="78">
        <f>J86</f>
        <v>0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147</v>
      </c>
    </row>
    <row r="60" spans="2:12" s="9" customFormat="1" ht="24.95" customHeight="1">
      <c r="B60" s="141"/>
      <c r="C60" s="142"/>
      <c r="D60" s="143" t="s">
        <v>158</v>
      </c>
      <c r="E60" s="144"/>
      <c r="F60" s="144"/>
      <c r="G60" s="144"/>
      <c r="H60" s="144"/>
      <c r="I60" s="144"/>
      <c r="J60" s="145">
        <f>J87</f>
        <v>0</v>
      </c>
      <c r="K60" s="142"/>
      <c r="L60" s="146"/>
    </row>
    <row r="61" spans="2:12" s="10" customFormat="1" ht="19.9" customHeight="1">
      <c r="B61" s="147"/>
      <c r="C61" s="98"/>
      <c r="D61" s="148" t="s">
        <v>161</v>
      </c>
      <c r="E61" s="149"/>
      <c r="F61" s="149"/>
      <c r="G61" s="149"/>
      <c r="H61" s="149"/>
      <c r="I61" s="149"/>
      <c r="J61" s="150">
        <f>J88</f>
        <v>0</v>
      </c>
      <c r="K61" s="98"/>
      <c r="L61" s="151"/>
    </row>
    <row r="62" spans="2:12" s="10" customFormat="1" ht="19.9" customHeight="1">
      <c r="B62" s="147"/>
      <c r="C62" s="98"/>
      <c r="D62" s="148" t="s">
        <v>3123</v>
      </c>
      <c r="E62" s="149"/>
      <c r="F62" s="149"/>
      <c r="G62" s="149"/>
      <c r="H62" s="149"/>
      <c r="I62" s="149"/>
      <c r="J62" s="150">
        <f>J105</f>
        <v>0</v>
      </c>
      <c r="K62" s="98"/>
      <c r="L62" s="151"/>
    </row>
    <row r="63" spans="2:12" s="10" customFormat="1" ht="19.9" customHeight="1">
      <c r="B63" s="147"/>
      <c r="C63" s="98"/>
      <c r="D63" s="148" t="s">
        <v>3124</v>
      </c>
      <c r="E63" s="149"/>
      <c r="F63" s="149"/>
      <c r="G63" s="149"/>
      <c r="H63" s="149"/>
      <c r="I63" s="149"/>
      <c r="J63" s="150">
        <f>J130</f>
        <v>0</v>
      </c>
      <c r="K63" s="98"/>
      <c r="L63" s="151"/>
    </row>
    <row r="64" spans="2:12" s="10" customFormat="1" ht="19.9" customHeight="1">
      <c r="B64" s="147"/>
      <c r="C64" s="98"/>
      <c r="D64" s="148" t="s">
        <v>3125</v>
      </c>
      <c r="E64" s="149"/>
      <c r="F64" s="149"/>
      <c r="G64" s="149"/>
      <c r="H64" s="149"/>
      <c r="I64" s="149"/>
      <c r="J64" s="150">
        <f>J146</f>
        <v>0</v>
      </c>
      <c r="K64" s="98"/>
      <c r="L64" s="151"/>
    </row>
    <row r="65" spans="2:12" s="10" customFormat="1" ht="19.9" customHeight="1">
      <c r="B65" s="147"/>
      <c r="C65" s="98"/>
      <c r="D65" s="148" t="s">
        <v>167</v>
      </c>
      <c r="E65" s="149"/>
      <c r="F65" s="149"/>
      <c r="G65" s="149"/>
      <c r="H65" s="149"/>
      <c r="I65" s="149"/>
      <c r="J65" s="150">
        <f>J163</f>
        <v>0</v>
      </c>
      <c r="K65" s="98"/>
      <c r="L65" s="151"/>
    </row>
    <row r="66" spans="2:12" s="9" customFormat="1" ht="24.95" customHeight="1">
      <c r="B66" s="141"/>
      <c r="C66" s="142"/>
      <c r="D66" s="143" t="s">
        <v>175</v>
      </c>
      <c r="E66" s="144"/>
      <c r="F66" s="144"/>
      <c r="G66" s="144"/>
      <c r="H66" s="144"/>
      <c r="I66" s="144"/>
      <c r="J66" s="145">
        <f>J166</f>
        <v>0</v>
      </c>
      <c r="K66" s="142"/>
      <c r="L66" s="146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114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114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11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4" t="s">
        <v>176</v>
      </c>
      <c r="D73" s="37"/>
      <c r="E73" s="37"/>
      <c r="F73" s="37"/>
      <c r="G73" s="37"/>
      <c r="H73" s="37"/>
      <c r="I73" s="37"/>
      <c r="J73" s="37"/>
      <c r="K73" s="37"/>
      <c r="L73" s="11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16</v>
      </c>
      <c r="D75" s="37"/>
      <c r="E75" s="37"/>
      <c r="F75" s="37"/>
      <c r="G75" s="37"/>
      <c r="H75" s="37"/>
      <c r="I75" s="37"/>
      <c r="J75" s="37"/>
      <c r="K75" s="37"/>
      <c r="L75" s="11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79" t="str">
        <f>E7</f>
        <v>Rekonstrukce kuchyně v domově pro seniory v Klatovech</v>
      </c>
      <c r="F76" s="380"/>
      <c r="G76" s="380"/>
      <c r="H76" s="380"/>
      <c r="I76" s="37"/>
      <c r="J76" s="37"/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142</v>
      </c>
      <c r="D77" s="37"/>
      <c r="E77" s="37"/>
      <c r="F77" s="37"/>
      <c r="G77" s="37"/>
      <c r="H77" s="37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33" t="str">
        <f>E9</f>
        <v>D1.4.4 - Vytápění</v>
      </c>
      <c r="F78" s="381"/>
      <c r="G78" s="381"/>
      <c r="H78" s="381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22</v>
      </c>
      <c r="D80" s="37"/>
      <c r="E80" s="37"/>
      <c r="F80" s="28" t="str">
        <f>F12</f>
        <v>Podhůrecká 815/3</v>
      </c>
      <c r="G80" s="37"/>
      <c r="H80" s="37"/>
      <c r="I80" s="30" t="s">
        <v>24</v>
      </c>
      <c r="J80" s="60" t="str">
        <f>IF(J12="","",J12)</f>
        <v>26. 4. 2023</v>
      </c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5.2" customHeight="1">
      <c r="A82" s="35"/>
      <c r="B82" s="36"/>
      <c r="C82" s="30" t="s">
        <v>26</v>
      </c>
      <c r="D82" s="37"/>
      <c r="E82" s="37"/>
      <c r="F82" s="28" t="str">
        <f>E15</f>
        <v xml:space="preserve"> </v>
      </c>
      <c r="G82" s="37"/>
      <c r="H82" s="37"/>
      <c r="I82" s="30" t="s">
        <v>32</v>
      </c>
      <c r="J82" s="33" t="str">
        <f>E21</f>
        <v>M-PROject CZ s.r.o.</v>
      </c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30</v>
      </c>
      <c r="D83" s="37"/>
      <c r="E83" s="37"/>
      <c r="F83" s="28" t="str">
        <f>IF(E18="","",E18)</f>
        <v>Vyplň údaj</v>
      </c>
      <c r="G83" s="37"/>
      <c r="H83" s="37"/>
      <c r="I83" s="30" t="s">
        <v>35</v>
      </c>
      <c r="J83" s="33" t="str">
        <f>E24</f>
        <v xml:space="preserve"> </v>
      </c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1" customFormat="1" ht="29.25" customHeight="1">
      <c r="A85" s="152"/>
      <c r="B85" s="153"/>
      <c r="C85" s="154" t="s">
        <v>177</v>
      </c>
      <c r="D85" s="155" t="s">
        <v>57</v>
      </c>
      <c r="E85" s="155" t="s">
        <v>53</v>
      </c>
      <c r="F85" s="155" t="s">
        <v>54</v>
      </c>
      <c r="G85" s="155" t="s">
        <v>178</v>
      </c>
      <c r="H85" s="155" t="s">
        <v>179</v>
      </c>
      <c r="I85" s="155" t="s">
        <v>180</v>
      </c>
      <c r="J85" s="155" t="s">
        <v>146</v>
      </c>
      <c r="K85" s="156" t="s">
        <v>181</v>
      </c>
      <c r="L85" s="157"/>
      <c r="M85" s="69" t="s">
        <v>21</v>
      </c>
      <c r="N85" s="70" t="s">
        <v>42</v>
      </c>
      <c r="O85" s="70" t="s">
        <v>182</v>
      </c>
      <c r="P85" s="70" t="s">
        <v>183</v>
      </c>
      <c r="Q85" s="70" t="s">
        <v>184</v>
      </c>
      <c r="R85" s="70" t="s">
        <v>185</v>
      </c>
      <c r="S85" s="70" t="s">
        <v>186</v>
      </c>
      <c r="T85" s="71" t="s">
        <v>187</v>
      </c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</row>
    <row r="86" spans="1:63" s="2" customFormat="1" ht="22.9" customHeight="1">
      <c r="A86" s="35"/>
      <c r="B86" s="36"/>
      <c r="C86" s="76" t="s">
        <v>188</v>
      </c>
      <c r="D86" s="37"/>
      <c r="E86" s="37"/>
      <c r="F86" s="37"/>
      <c r="G86" s="37"/>
      <c r="H86" s="37"/>
      <c r="I86" s="37"/>
      <c r="J86" s="158">
        <f>BK86</f>
        <v>0</v>
      </c>
      <c r="K86" s="37"/>
      <c r="L86" s="40"/>
      <c r="M86" s="72"/>
      <c r="N86" s="159"/>
      <c r="O86" s="73"/>
      <c r="P86" s="160">
        <f>P87+P166</f>
        <v>0</v>
      </c>
      <c r="Q86" s="73"/>
      <c r="R86" s="160">
        <f>R87+R166</f>
        <v>0.41324000000000005</v>
      </c>
      <c r="S86" s="73"/>
      <c r="T86" s="161">
        <f>T87+T166</f>
        <v>0.9190099999999999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71</v>
      </c>
      <c r="AU86" s="18" t="s">
        <v>147</v>
      </c>
      <c r="BK86" s="162">
        <f>BK87+BK166</f>
        <v>0</v>
      </c>
    </row>
    <row r="87" spans="2:63" s="12" customFormat="1" ht="25.9" customHeight="1">
      <c r="B87" s="163"/>
      <c r="C87" s="164"/>
      <c r="D87" s="165" t="s">
        <v>71</v>
      </c>
      <c r="E87" s="166" t="s">
        <v>982</v>
      </c>
      <c r="F87" s="166" t="s">
        <v>983</v>
      </c>
      <c r="G87" s="164"/>
      <c r="H87" s="164"/>
      <c r="I87" s="167"/>
      <c r="J87" s="168">
        <f>BK87</f>
        <v>0</v>
      </c>
      <c r="K87" s="164"/>
      <c r="L87" s="169"/>
      <c r="M87" s="170"/>
      <c r="N87" s="171"/>
      <c r="O87" s="171"/>
      <c r="P87" s="172">
        <f>P88+P105+P130+P146+P163</f>
        <v>0</v>
      </c>
      <c r="Q87" s="171"/>
      <c r="R87" s="172">
        <f>R88+R105+R130+R146+R163</f>
        <v>0.41324000000000005</v>
      </c>
      <c r="S87" s="171"/>
      <c r="T87" s="173">
        <f>T88+T105+T130+T146+T163</f>
        <v>0.9190099999999999</v>
      </c>
      <c r="AR87" s="174" t="s">
        <v>82</v>
      </c>
      <c r="AT87" s="175" t="s">
        <v>71</v>
      </c>
      <c r="AU87" s="175" t="s">
        <v>72</v>
      </c>
      <c r="AY87" s="174" t="s">
        <v>191</v>
      </c>
      <c r="BK87" s="176">
        <f>BK88+BK105+BK130+BK146+BK163</f>
        <v>0</v>
      </c>
    </row>
    <row r="88" spans="2:63" s="12" customFormat="1" ht="22.9" customHeight="1">
      <c r="B88" s="163"/>
      <c r="C88" s="164"/>
      <c r="D88" s="165" t="s">
        <v>71</v>
      </c>
      <c r="E88" s="177" t="s">
        <v>1076</v>
      </c>
      <c r="F88" s="177" t="s">
        <v>1077</v>
      </c>
      <c r="G88" s="164"/>
      <c r="H88" s="164"/>
      <c r="I88" s="167"/>
      <c r="J88" s="178">
        <f>BK88</f>
        <v>0</v>
      </c>
      <c r="K88" s="164"/>
      <c r="L88" s="169"/>
      <c r="M88" s="170"/>
      <c r="N88" s="171"/>
      <c r="O88" s="171"/>
      <c r="P88" s="172">
        <f>SUM(P89:P104)</f>
        <v>0</v>
      </c>
      <c r="Q88" s="171"/>
      <c r="R88" s="172">
        <f>SUM(R89:R104)</f>
        <v>0.008700000000000001</v>
      </c>
      <c r="S88" s="171"/>
      <c r="T88" s="173">
        <f>SUM(T89:T104)</f>
        <v>0</v>
      </c>
      <c r="AR88" s="174" t="s">
        <v>82</v>
      </c>
      <c r="AT88" s="175" t="s">
        <v>71</v>
      </c>
      <c r="AU88" s="175" t="s">
        <v>80</v>
      </c>
      <c r="AY88" s="174" t="s">
        <v>191</v>
      </c>
      <c r="BK88" s="176">
        <f>SUM(BK89:BK104)</f>
        <v>0</v>
      </c>
    </row>
    <row r="89" spans="1:65" s="2" customFormat="1" ht="24.2" customHeight="1">
      <c r="A89" s="35"/>
      <c r="B89" s="36"/>
      <c r="C89" s="179" t="s">
        <v>80</v>
      </c>
      <c r="D89" s="179" t="s">
        <v>193</v>
      </c>
      <c r="E89" s="180" t="s">
        <v>2024</v>
      </c>
      <c r="F89" s="181" t="s">
        <v>2025</v>
      </c>
      <c r="G89" s="182" t="s">
        <v>745</v>
      </c>
      <c r="H89" s="183">
        <v>213</v>
      </c>
      <c r="I89" s="184"/>
      <c r="J89" s="185">
        <f>ROUND(I89*H89,2)</f>
        <v>0</v>
      </c>
      <c r="K89" s="181" t="s">
        <v>197</v>
      </c>
      <c r="L89" s="40"/>
      <c r="M89" s="186" t="s">
        <v>21</v>
      </c>
      <c r="N89" s="187" t="s">
        <v>43</v>
      </c>
      <c r="O89" s="65"/>
      <c r="P89" s="188">
        <f>O89*H89</f>
        <v>0</v>
      </c>
      <c r="Q89" s="188">
        <v>0</v>
      </c>
      <c r="R89" s="188">
        <f>Q89*H89</f>
        <v>0</v>
      </c>
      <c r="S89" s="188">
        <v>0</v>
      </c>
      <c r="T89" s="189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90" t="s">
        <v>321</v>
      </c>
      <c r="AT89" s="190" t="s">
        <v>193</v>
      </c>
      <c r="AU89" s="190" t="s">
        <v>82</v>
      </c>
      <c r="AY89" s="18" t="s">
        <v>191</v>
      </c>
      <c r="BE89" s="191">
        <f>IF(N89="základní",J89,0)</f>
        <v>0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18" t="s">
        <v>80</v>
      </c>
      <c r="BK89" s="191">
        <f>ROUND(I89*H89,2)</f>
        <v>0</v>
      </c>
      <c r="BL89" s="18" t="s">
        <v>321</v>
      </c>
      <c r="BM89" s="190" t="s">
        <v>3126</v>
      </c>
    </row>
    <row r="90" spans="1:47" s="2" customFormat="1" ht="29.25">
      <c r="A90" s="35"/>
      <c r="B90" s="36"/>
      <c r="C90" s="37"/>
      <c r="D90" s="192" t="s">
        <v>200</v>
      </c>
      <c r="E90" s="37"/>
      <c r="F90" s="193" t="s">
        <v>2027</v>
      </c>
      <c r="G90" s="37"/>
      <c r="H90" s="37"/>
      <c r="I90" s="194"/>
      <c r="J90" s="37"/>
      <c r="K90" s="37"/>
      <c r="L90" s="40"/>
      <c r="M90" s="195"/>
      <c r="N90" s="196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200</v>
      </c>
      <c r="AU90" s="18" t="s">
        <v>82</v>
      </c>
    </row>
    <row r="91" spans="1:47" s="2" customFormat="1" ht="11.25">
      <c r="A91" s="35"/>
      <c r="B91" s="36"/>
      <c r="C91" s="37"/>
      <c r="D91" s="197" t="s">
        <v>202</v>
      </c>
      <c r="E91" s="37"/>
      <c r="F91" s="198" t="s">
        <v>2028</v>
      </c>
      <c r="G91" s="37"/>
      <c r="H91" s="37"/>
      <c r="I91" s="194"/>
      <c r="J91" s="37"/>
      <c r="K91" s="37"/>
      <c r="L91" s="40"/>
      <c r="M91" s="195"/>
      <c r="N91" s="196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202</v>
      </c>
      <c r="AU91" s="18" t="s">
        <v>82</v>
      </c>
    </row>
    <row r="92" spans="2:51" s="14" customFormat="1" ht="11.25">
      <c r="B92" s="209"/>
      <c r="C92" s="210"/>
      <c r="D92" s="192" t="s">
        <v>204</v>
      </c>
      <c r="E92" s="211" t="s">
        <v>21</v>
      </c>
      <c r="F92" s="212" t="s">
        <v>3127</v>
      </c>
      <c r="G92" s="210"/>
      <c r="H92" s="213">
        <v>75</v>
      </c>
      <c r="I92" s="214"/>
      <c r="J92" s="210"/>
      <c r="K92" s="210"/>
      <c r="L92" s="215"/>
      <c r="M92" s="216"/>
      <c r="N92" s="217"/>
      <c r="O92" s="217"/>
      <c r="P92" s="217"/>
      <c r="Q92" s="217"/>
      <c r="R92" s="217"/>
      <c r="S92" s="217"/>
      <c r="T92" s="218"/>
      <c r="AT92" s="219" t="s">
        <v>204</v>
      </c>
      <c r="AU92" s="219" t="s">
        <v>82</v>
      </c>
      <c r="AV92" s="14" t="s">
        <v>82</v>
      </c>
      <c r="AW92" s="14" t="s">
        <v>34</v>
      </c>
      <c r="AX92" s="14" t="s">
        <v>72</v>
      </c>
      <c r="AY92" s="219" t="s">
        <v>191</v>
      </c>
    </row>
    <row r="93" spans="2:51" s="14" customFormat="1" ht="11.25">
      <c r="B93" s="209"/>
      <c r="C93" s="210"/>
      <c r="D93" s="192" t="s">
        <v>204</v>
      </c>
      <c r="E93" s="211" t="s">
        <v>21</v>
      </c>
      <c r="F93" s="212" t="s">
        <v>3128</v>
      </c>
      <c r="G93" s="210"/>
      <c r="H93" s="213">
        <v>85</v>
      </c>
      <c r="I93" s="214"/>
      <c r="J93" s="210"/>
      <c r="K93" s="210"/>
      <c r="L93" s="215"/>
      <c r="M93" s="216"/>
      <c r="N93" s="217"/>
      <c r="O93" s="217"/>
      <c r="P93" s="217"/>
      <c r="Q93" s="217"/>
      <c r="R93" s="217"/>
      <c r="S93" s="217"/>
      <c r="T93" s="218"/>
      <c r="AT93" s="219" t="s">
        <v>204</v>
      </c>
      <c r="AU93" s="219" t="s">
        <v>82</v>
      </c>
      <c r="AV93" s="14" t="s">
        <v>82</v>
      </c>
      <c r="AW93" s="14" t="s">
        <v>34</v>
      </c>
      <c r="AX93" s="14" t="s">
        <v>72</v>
      </c>
      <c r="AY93" s="219" t="s">
        <v>191</v>
      </c>
    </row>
    <row r="94" spans="2:51" s="14" customFormat="1" ht="11.25">
      <c r="B94" s="209"/>
      <c r="C94" s="210"/>
      <c r="D94" s="192" t="s">
        <v>204</v>
      </c>
      <c r="E94" s="211" t="s">
        <v>21</v>
      </c>
      <c r="F94" s="212" t="s">
        <v>3129</v>
      </c>
      <c r="G94" s="210"/>
      <c r="H94" s="213">
        <v>13</v>
      </c>
      <c r="I94" s="214"/>
      <c r="J94" s="210"/>
      <c r="K94" s="210"/>
      <c r="L94" s="215"/>
      <c r="M94" s="216"/>
      <c r="N94" s="217"/>
      <c r="O94" s="217"/>
      <c r="P94" s="217"/>
      <c r="Q94" s="217"/>
      <c r="R94" s="217"/>
      <c r="S94" s="217"/>
      <c r="T94" s="218"/>
      <c r="AT94" s="219" t="s">
        <v>204</v>
      </c>
      <c r="AU94" s="219" t="s">
        <v>82</v>
      </c>
      <c r="AV94" s="14" t="s">
        <v>82</v>
      </c>
      <c r="AW94" s="14" t="s">
        <v>34</v>
      </c>
      <c r="AX94" s="14" t="s">
        <v>72</v>
      </c>
      <c r="AY94" s="219" t="s">
        <v>191</v>
      </c>
    </row>
    <row r="95" spans="2:51" s="14" customFormat="1" ht="11.25">
      <c r="B95" s="209"/>
      <c r="C95" s="210"/>
      <c r="D95" s="192" t="s">
        <v>204</v>
      </c>
      <c r="E95" s="211" t="s">
        <v>21</v>
      </c>
      <c r="F95" s="212" t="s">
        <v>3130</v>
      </c>
      <c r="G95" s="210"/>
      <c r="H95" s="213">
        <v>40</v>
      </c>
      <c r="I95" s="214"/>
      <c r="J95" s="210"/>
      <c r="K95" s="210"/>
      <c r="L95" s="215"/>
      <c r="M95" s="216"/>
      <c r="N95" s="217"/>
      <c r="O95" s="217"/>
      <c r="P95" s="217"/>
      <c r="Q95" s="217"/>
      <c r="R95" s="217"/>
      <c r="S95" s="217"/>
      <c r="T95" s="218"/>
      <c r="AT95" s="219" t="s">
        <v>204</v>
      </c>
      <c r="AU95" s="219" t="s">
        <v>82</v>
      </c>
      <c r="AV95" s="14" t="s">
        <v>82</v>
      </c>
      <c r="AW95" s="14" t="s">
        <v>34</v>
      </c>
      <c r="AX95" s="14" t="s">
        <v>72</v>
      </c>
      <c r="AY95" s="219" t="s">
        <v>191</v>
      </c>
    </row>
    <row r="96" spans="2:51" s="15" customFormat="1" ht="11.25">
      <c r="B96" s="236"/>
      <c r="C96" s="237"/>
      <c r="D96" s="192" t="s">
        <v>204</v>
      </c>
      <c r="E96" s="238" t="s">
        <v>21</v>
      </c>
      <c r="F96" s="239" t="s">
        <v>2031</v>
      </c>
      <c r="G96" s="237"/>
      <c r="H96" s="240">
        <v>213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AT96" s="246" t="s">
        <v>204</v>
      </c>
      <c r="AU96" s="246" t="s">
        <v>82</v>
      </c>
      <c r="AV96" s="15" t="s">
        <v>198</v>
      </c>
      <c r="AW96" s="15" t="s">
        <v>34</v>
      </c>
      <c r="AX96" s="15" t="s">
        <v>80</v>
      </c>
      <c r="AY96" s="246" t="s">
        <v>191</v>
      </c>
    </row>
    <row r="97" spans="1:65" s="2" customFormat="1" ht="24.2" customHeight="1">
      <c r="A97" s="35"/>
      <c r="B97" s="36"/>
      <c r="C97" s="220" t="s">
        <v>82</v>
      </c>
      <c r="D97" s="220" t="s">
        <v>893</v>
      </c>
      <c r="E97" s="221" t="s">
        <v>3131</v>
      </c>
      <c r="F97" s="222" t="s">
        <v>3132</v>
      </c>
      <c r="G97" s="223" t="s">
        <v>745</v>
      </c>
      <c r="H97" s="224">
        <v>75</v>
      </c>
      <c r="I97" s="225"/>
      <c r="J97" s="226">
        <f>ROUND(I97*H97,2)</f>
        <v>0</v>
      </c>
      <c r="K97" s="222" t="s">
        <v>197</v>
      </c>
      <c r="L97" s="227"/>
      <c r="M97" s="228" t="s">
        <v>21</v>
      </c>
      <c r="N97" s="229" t="s">
        <v>43</v>
      </c>
      <c r="O97" s="65"/>
      <c r="P97" s="188">
        <f>O97*H97</f>
        <v>0</v>
      </c>
      <c r="Q97" s="188">
        <v>3E-05</v>
      </c>
      <c r="R97" s="188">
        <f>Q97*H97</f>
        <v>0.0022500000000000003</v>
      </c>
      <c r="S97" s="188">
        <v>0</v>
      </c>
      <c r="T97" s="189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90" t="s">
        <v>480</v>
      </c>
      <c r="AT97" s="190" t="s">
        <v>893</v>
      </c>
      <c r="AU97" s="190" t="s">
        <v>82</v>
      </c>
      <c r="AY97" s="18" t="s">
        <v>191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18" t="s">
        <v>80</v>
      </c>
      <c r="BK97" s="191">
        <f>ROUND(I97*H97,2)</f>
        <v>0</v>
      </c>
      <c r="BL97" s="18" t="s">
        <v>321</v>
      </c>
      <c r="BM97" s="190" t="s">
        <v>3133</v>
      </c>
    </row>
    <row r="98" spans="1:47" s="2" customFormat="1" ht="11.25">
      <c r="A98" s="35"/>
      <c r="B98" s="36"/>
      <c r="C98" s="37"/>
      <c r="D98" s="192" t="s">
        <v>200</v>
      </c>
      <c r="E98" s="37"/>
      <c r="F98" s="193" t="s">
        <v>3132</v>
      </c>
      <c r="G98" s="37"/>
      <c r="H98" s="37"/>
      <c r="I98" s="194"/>
      <c r="J98" s="37"/>
      <c r="K98" s="37"/>
      <c r="L98" s="40"/>
      <c r="M98" s="195"/>
      <c r="N98" s="196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200</v>
      </c>
      <c r="AU98" s="18" t="s">
        <v>82</v>
      </c>
    </row>
    <row r="99" spans="1:65" s="2" customFormat="1" ht="24.2" customHeight="1">
      <c r="A99" s="35"/>
      <c r="B99" s="36"/>
      <c r="C99" s="220" t="s">
        <v>212</v>
      </c>
      <c r="D99" s="220" t="s">
        <v>893</v>
      </c>
      <c r="E99" s="221" t="s">
        <v>2032</v>
      </c>
      <c r="F99" s="222" t="s">
        <v>2033</v>
      </c>
      <c r="G99" s="223" t="s">
        <v>745</v>
      </c>
      <c r="H99" s="224">
        <v>85</v>
      </c>
      <c r="I99" s="225"/>
      <c r="J99" s="226">
        <f>ROUND(I99*H99,2)</f>
        <v>0</v>
      </c>
      <c r="K99" s="222" t="s">
        <v>197</v>
      </c>
      <c r="L99" s="227"/>
      <c r="M99" s="228" t="s">
        <v>21</v>
      </c>
      <c r="N99" s="229" t="s">
        <v>43</v>
      </c>
      <c r="O99" s="65"/>
      <c r="P99" s="188">
        <f>O99*H99</f>
        <v>0</v>
      </c>
      <c r="Q99" s="188">
        <v>4E-05</v>
      </c>
      <c r="R99" s="188">
        <f>Q99*H99</f>
        <v>0.0034000000000000002</v>
      </c>
      <c r="S99" s="188">
        <v>0</v>
      </c>
      <c r="T99" s="189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90" t="s">
        <v>480</v>
      </c>
      <c r="AT99" s="190" t="s">
        <v>893</v>
      </c>
      <c r="AU99" s="190" t="s">
        <v>82</v>
      </c>
      <c r="AY99" s="18" t="s">
        <v>191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18" t="s">
        <v>80</v>
      </c>
      <c r="BK99" s="191">
        <f>ROUND(I99*H99,2)</f>
        <v>0</v>
      </c>
      <c r="BL99" s="18" t="s">
        <v>321</v>
      </c>
      <c r="BM99" s="190" t="s">
        <v>3134</v>
      </c>
    </row>
    <row r="100" spans="1:47" s="2" customFormat="1" ht="11.25">
      <c r="A100" s="35"/>
      <c r="B100" s="36"/>
      <c r="C100" s="37"/>
      <c r="D100" s="192" t="s">
        <v>200</v>
      </c>
      <c r="E100" s="37"/>
      <c r="F100" s="193" t="s">
        <v>2033</v>
      </c>
      <c r="G100" s="37"/>
      <c r="H100" s="37"/>
      <c r="I100" s="194"/>
      <c r="J100" s="37"/>
      <c r="K100" s="37"/>
      <c r="L100" s="40"/>
      <c r="M100" s="195"/>
      <c r="N100" s="196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200</v>
      </c>
      <c r="AU100" s="18" t="s">
        <v>82</v>
      </c>
    </row>
    <row r="101" spans="1:65" s="2" customFormat="1" ht="24.2" customHeight="1">
      <c r="A101" s="35"/>
      <c r="B101" s="36"/>
      <c r="C101" s="220" t="s">
        <v>198</v>
      </c>
      <c r="D101" s="220" t="s">
        <v>893</v>
      </c>
      <c r="E101" s="221" t="s">
        <v>2035</v>
      </c>
      <c r="F101" s="222" t="s">
        <v>2036</v>
      </c>
      <c r="G101" s="223" t="s">
        <v>745</v>
      </c>
      <c r="H101" s="224">
        <v>13</v>
      </c>
      <c r="I101" s="225"/>
      <c r="J101" s="226">
        <f>ROUND(I101*H101,2)</f>
        <v>0</v>
      </c>
      <c r="K101" s="222" t="s">
        <v>197</v>
      </c>
      <c r="L101" s="227"/>
      <c r="M101" s="228" t="s">
        <v>21</v>
      </c>
      <c r="N101" s="229" t="s">
        <v>43</v>
      </c>
      <c r="O101" s="65"/>
      <c r="P101" s="188">
        <f>O101*H101</f>
        <v>0</v>
      </c>
      <c r="Q101" s="188">
        <v>5E-05</v>
      </c>
      <c r="R101" s="188">
        <f>Q101*H101</f>
        <v>0.0006500000000000001</v>
      </c>
      <c r="S101" s="188">
        <v>0</v>
      </c>
      <c r="T101" s="189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90" t="s">
        <v>480</v>
      </c>
      <c r="AT101" s="190" t="s">
        <v>893</v>
      </c>
      <c r="AU101" s="190" t="s">
        <v>82</v>
      </c>
      <c r="AY101" s="18" t="s">
        <v>191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18" t="s">
        <v>80</v>
      </c>
      <c r="BK101" s="191">
        <f>ROUND(I101*H101,2)</f>
        <v>0</v>
      </c>
      <c r="BL101" s="18" t="s">
        <v>321</v>
      </c>
      <c r="BM101" s="190" t="s">
        <v>3135</v>
      </c>
    </row>
    <row r="102" spans="1:47" s="2" customFormat="1" ht="11.25">
      <c r="A102" s="35"/>
      <c r="B102" s="36"/>
      <c r="C102" s="37"/>
      <c r="D102" s="192" t="s">
        <v>200</v>
      </c>
      <c r="E102" s="37"/>
      <c r="F102" s="193" t="s">
        <v>2036</v>
      </c>
      <c r="G102" s="37"/>
      <c r="H102" s="37"/>
      <c r="I102" s="194"/>
      <c r="J102" s="37"/>
      <c r="K102" s="37"/>
      <c r="L102" s="40"/>
      <c r="M102" s="195"/>
      <c r="N102" s="196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200</v>
      </c>
      <c r="AU102" s="18" t="s">
        <v>82</v>
      </c>
    </row>
    <row r="103" spans="1:65" s="2" customFormat="1" ht="24.2" customHeight="1">
      <c r="A103" s="35"/>
      <c r="B103" s="36"/>
      <c r="C103" s="220" t="s">
        <v>227</v>
      </c>
      <c r="D103" s="220" t="s">
        <v>893</v>
      </c>
      <c r="E103" s="221" t="s">
        <v>2038</v>
      </c>
      <c r="F103" s="222" t="s">
        <v>2039</v>
      </c>
      <c r="G103" s="223" t="s">
        <v>745</v>
      </c>
      <c r="H103" s="224">
        <v>40</v>
      </c>
      <c r="I103" s="225"/>
      <c r="J103" s="226">
        <f>ROUND(I103*H103,2)</f>
        <v>0</v>
      </c>
      <c r="K103" s="222" t="s">
        <v>197</v>
      </c>
      <c r="L103" s="227"/>
      <c r="M103" s="228" t="s">
        <v>21</v>
      </c>
      <c r="N103" s="229" t="s">
        <v>43</v>
      </c>
      <c r="O103" s="65"/>
      <c r="P103" s="188">
        <f>O103*H103</f>
        <v>0</v>
      </c>
      <c r="Q103" s="188">
        <v>6E-05</v>
      </c>
      <c r="R103" s="188">
        <f>Q103*H103</f>
        <v>0.0024000000000000002</v>
      </c>
      <c r="S103" s="188">
        <v>0</v>
      </c>
      <c r="T103" s="189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90" t="s">
        <v>480</v>
      </c>
      <c r="AT103" s="190" t="s">
        <v>893</v>
      </c>
      <c r="AU103" s="190" t="s">
        <v>82</v>
      </c>
      <c r="AY103" s="18" t="s">
        <v>191</v>
      </c>
      <c r="BE103" s="191">
        <f>IF(N103="základní",J103,0)</f>
        <v>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18" t="s">
        <v>80</v>
      </c>
      <c r="BK103" s="191">
        <f>ROUND(I103*H103,2)</f>
        <v>0</v>
      </c>
      <c r="BL103" s="18" t="s">
        <v>321</v>
      </c>
      <c r="BM103" s="190" t="s">
        <v>3136</v>
      </c>
    </row>
    <row r="104" spans="1:47" s="2" customFormat="1" ht="11.25">
      <c r="A104" s="35"/>
      <c r="B104" s="36"/>
      <c r="C104" s="37"/>
      <c r="D104" s="192" t="s">
        <v>200</v>
      </c>
      <c r="E104" s="37"/>
      <c r="F104" s="193" t="s">
        <v>2039</v>
      </c>
      <c r="G104" s="37"/>
      <c r="H104" s="37"/>
      <c r="I104" s="194"/>
      <c r="J104" s="37"/>
      <c r="K104" s="37"/>
      <c r="L104" s="40"/>
      <c r="M104" s="195"/>
      <c r="N104" s="196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200</v>
      </c>
      <c r="AU104" s="18" t="s">
        <v>82</v>
      </c>
    </row>
    <row r="105" spans="2:63" s="12" customFormat="1" ht="22.9" customHeight="1">
      <c r="B105" s="163"/>
      <c r="C105" s="164"/>
      <c r="D105" s="165" t="s">
        <v>71</v>
      </c>
      <c r="E105" s="177" t="s">
        <v>3137</v>
      </c>
      <c r="F105" s="177" t="s">
        <v>3138</v>
      </c>
      <c r="G105" s="164"/>
      <c r="H105" s="164"/>
      <c r="I105" s="167"/>
      <c r="J105" s="178">
        <f>BK105</f>
        <v>0</v>
      </c>
      <c r="K105" s="164"/>
      <c r="L105" s="169"/>
      <c r="M105" s="170"/>
      <c r="N105" s="171"/>
      <c r="O105" s="171"/>
      <c r="P105" s="172">
        <f>SUM(P106:P129)</f>
        <v>0</v>
      </c>
      <c r="Q105" s="171"/>
      <c r="R105" s="172">
        <f>SUM(R106:R129)</f>
        <v>0.18791</v>
      </c>
      <c r="S105" s="171"/>
      <c r="T105" s="173">
        <f>SUM(T106:T129)</f>
        <v>0.7444999999999999</v>
      </c>
      <c r="AR105" s="174" t="s">
        <v>82</v>
      </c>
      <c r="AT105" s="175" t="s">
        <v>71</v>
      </c>
      <c r="AU105" s="175" t="s">
        <v>80</v>
      </c>
      <c r="AY105" s="174" t="s">
        <v>191</v>
      </c>
      <c r="BK105" s="176">
        <f>SUM(BK106:BK129)</f>
        <v>0</v>
      </c>
    </row>
    <row r="106" spans="1:65" s="2" customFormat="1" ht="16.5" customHeight="1">
      <c r="A106" s="35"/>
      <c r="B106" s="36"/>
      <c r="C106" s="179" t="s">
        <v>236</v>
      </c>
      <c r="D106" s="179" t="s">
        <v>193</v>
      </c>
      <c r="E106" s="180" t="s">
        <v>3139</v>
      </c>
      <c r="F106" s="181" t="s">
        <v>3140</v>
      </c>
      <c r="G106" s="182" t="s">
        <v>745</v>
      </c>
      <c r="H106" s="183">
        <v>200</v>
      </c>
      <c r="I106" s="184"/>
      <c r="J106" s="185">
        <f>ROUND(I106*H106,2)</f>
        <v>0</v>
      </c>
      <c r="K106" s="181" t="s">
        <v>197</v>
      </c>
      <c r="L106" s="40"/>
      <c r="M106" s="186" t="s">
        <v>21</v>
      </c>
      <c r="N106" s="187" t="s">
        <v>43</v>
      </c>
      <c r="O106" s="65"/>
      <c r="P106" s="188">
        <f>O106*H106</f>
        <v>0</v>
      </c>
      <c r="Q106" s="188">
        <v>4E-05</v>
      </c>
      <c r="R106" s="188">
        <f>Q106*H106</f>
        <v>0.008</v>
      </c>
      <c r="S106" s="188">
        <v>0.00254</v>
      </c>
      <c r="T106" s="189">
        <f>S106*H106</f>
        <v>0.508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0" t="s">
        <v>321</v>
      </c>
      <c r="AT106" s="190" t="s">
        <v>193</v>
      </c>
      <c r="AU106" s="190" t="s">
        <v>82</v>
      </c>
      <c r="AY106" s="18" t="s">
        <v>191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8" t="s">
        <v>80</v>
      </c>
      <c r="BK106" s="191">
        <f>ROUND(I106*H106,2)</f>
        <v>0</v>
      </c>
      <c r="BL106" s="18" t="s">
        <v>321</v>
      </c>
      <c r="BM106" s="190" t="s">
        <v>3141</v>
      </c>
    </row>
    <row r="107" spans="1:47" s="2" customFormat="1" ht="11.25">
      <c r="A107" s="35"/>
      <c r="B107" s="36"/>
      <c r="C107" s="37"/>
      <c r="D107" s="192" t="s">
        <v>200</v>
      </c>
      <c r="E107" s="37"/>
      <c r="F107" s="193" t="s">
        <v>3142</v>
      </c>
      <c r="G107" s="37"/>
      <c r="H107" s="37"/>
      <c r="I107" s="194"/>
      <c r="J107" s="37"/>
      <c r="K107" s="37"/>
      <c r="L107" s="40"/>
      <c r="M107" s="195"/>
      <c r="N107" s="196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200</v>
      </c>
      <c r="AU107" s="18" t="s">
        <v>82</v>
      </c>
    </row>
    <row r="108" spans="1:47" s="2" customFormat="1" ht="11.25">
      <c r="A108" s="35"/>
      <c r="B108" s="36"/>
      <c r="C108" s="37"/>
      <c r="D108" s="197" t="s">
        <v>202</v>
      </c>
      <c r="E108" s="37"/>
      <c r="F108" s="198" t="s">
        <v>3143</v>
      </c>
      <c r="G108" s="37"/>
      <c r="H108" s="37"/>
      <c r="I108" s="194"/>
      <c r="J108" s="37"/>
      <c r="K108" s="37"/>
      <c r="L108" s="40"/>
      <c r="M108" s="195"/>
      <c r="N108" s="196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202</v>
      </c>
      <c r="AU108" s="18" t="s">
        <v>82</v>
      </c>
    </row>
    <row r="109" spans="1:65" s="2" customFormat="1" ht="24.2" customHeight="1">
      <c r="A109" s="35"/>
      <c r="B109" s="36"/>
      <c r="C109" s="179" t="s">
        <v>244</v>
      </c>
      <c r="D109" s="179" t="s">
        <v>193</v>
      </c>
      <c r="E109" s="180" t="s">
        <v>3144</v>
      </c>
      <c r="F109" s="181" t="s">
        <v>3145</v>
      </c>
      <c r="G109" s="182" t="s">
        <v>745</v>
      </c>
      <c r="H109" s="183">
        <v>50</v>
      </c>
      <c r="I109" s="184"/>
      <c r="J109" s="185">
        <f>ROUND(I109*H109,2)</f>
        <v>0</v>
      </c>
      <c r="K109" s="181" t="s">
        <v>197</v>
      </c>
      <c r="L109" s="40"/>
      <c r="M109" s="186" t="s">
        <v>21</v>
      </c>
      <c r="N109" s="187" t="s">
        <v>43</v>
      </c>
      <c r="O109" s="65"/>
      <c r="P109" s="188">
        <f>O109*H109</f>
        <v>0</v>
      </c>
      <c r="Q109" s="188">
        <v>5E-05</v>
      </c>
      <c r="R109" s="188">
        <f>Q109*H109</f>
        <v>0.0025</v>
      </c>
      <c r="S109" s="188">
        <v>0.00473</v>
      </c>
      <c r="T109" s="189">
        <f>S109*H109</f>
        <v>0.2365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90" t="s">
        <v>321</v>
      </c>
      <c r="AT109" s="190" t="s">
        <v>193</v>
      </c>
      <c r="AU109" s="190" t="s">
        <v>82</v>
      </c>
      <c r="AY109" s="18" t="s">
        <v>191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18" t="s">
        <v>80</v>
      </c>
      <c r="BK109" s="191">
        <f>ROUND(I109*H109,2)</f>
        <v>0</v>
      </c>
      <c r="BL109" s="18" t="s">
        <v>321</v>
      </c>
      <c r="BM109" s="190" t="s">
        <v>3146</v>
      </c>
    </row>
    <row r="110" spans="1:47" s="2" customFormat="1" ht="11.25">
      <c r="A110" s="35"/>
      <c r="B110" s="36"/>
      <c r="C110" s="37"/>
      <c r="D110" s="192" t="s">
        <v>200</v>
      </c>
      <c r="E110" s="37"/>
      <c r="F110" s="193" t="s">
        <v>3147</v>
      </c>
      <c r="G110" s="37"/>
      <c r="H110" s="37"/>
      <c r="I110" s="194"/>
      <c r="J110" s="37"/>
      <c r="K110" s="37"/>
      <c r="L110" s="40"/>
      <c r="M110" s="195"/>
      <c r="N110" s="196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200</v>
      </c>
      <c r="AU110" s="18" t="s">
        <v>82</v>
      </c>
    </row>
    <row r="111" spans="1:47" s="2" customFormat="1" ht="11.25">
      <c r="A111" s="35"/>
      <c r="B111" s="36"/>
      <c r="C111" s="37"/>
      <c r="D111" s="197" t="s">
        <v>202</v>
      </c>
      <c r="E111" s="37"/>
      <c r="F111" s="198" t="s">
        <v>3148</v>
      </c>
      <c r="G111" s="37"/>
      <c r="H111" s="37"/>
      <c r="I111" s="194"/>
      <c r="J111" s="37"/>
      <c r="K111" s="37"/>
      <c r="L111" s="40"/>
      <c r="M111" s="195"/>
      <c r="N111" s="196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202</v>
      </c>
      <c r="AU111" s="18" t="s">
        <v>82</v>
      </c>
    </row>
    <row r="112" spans="1:65" s="2" customFormat="1" ht="24.2" customHeight="1">
      <c r="A112" s="35"/>
      <c r="B112" s="36"/>
      <c r="C112" s="179" t="s">
        <v>255</v>
      </c>
      <c r="D112" s="179" t="s">
        <v>193</v>
      </c>
      <c r="E112" s="180" t="s">
        <v>3149</v>
      </c>
      <c r="F112" s="181" t="s">
        <v>3150</v>
      </c>
      <c r="G112" s="182" t="s">
        <v>745</v>
      </c>
      <c r="H112" s="183">
        <v>75</v>
      </c>
      <c r="I112" s="184"/>
      <c r="J112" s="185">
        <f>ROUND(I112*H112,2)</f>
        <v>0</v>
      </c>
      <c r="K112" s="181" t="s">
        <v>197</v>
      </c>
      <c r="L112" s="40"/>
      <c r="M112" s="186" t="s">
        <v>21</v>
      </c>
      <c r="N112" s="187" t="s">
        <v>43</v>
      </c>
      <c r="O112" s="65"/>
      <c r="P112" s="188">
        <f>O112*H112</f>
        <v>0</v>
      </c>
      <c r="Q112" s="188">
        <v>0.00047</v>
      </c>
      <c r="R112" s="188">
        <f>Q112*H112</f>
        <v>0.03525</v>
      </c>
      <c r="S112" s="188">
        <v>0</v>
      </c>
      <c r="T112" s="189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90" t="s">
        <v>321</v>
      </c>
      <c r="AT112" s="190" t="s">
        <v>193</v>
      </c>
      <c r="AU112" s="190" t="s">
        <v>82</v>
      </c>
      <c r="AY112" s="18" t="s">
        <v>191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18" t="s">
        <v>80</v>
      </c>
      <c r="BK112" s="191">
        <f>ROUND(I112*H112,2)</f>
        <v>0</v>
      </c>
      <c r="BL112" s="18" t="s">
        <v>321</v>
      </c>
      <c r="BM112" s="190" t="s">
        <v>3151</v>
      </c>
    </row>
    <row r="113" spans="1:47" s="2" customFormat="1" ht="19.5">
      <c r="A113" s="35"/>
      <c r="B113" s="36"/>
      <c r="C113" s="37"/>
      <c r="D113" s="192" t="s">
        <v>200</v>
      </c>
      <c r="E113" s="37"/>
      <c r="F113" s="193" t="s">
        <v>3152</v>
      </c>
      <c r="G113" s="37"/>
      <c r="H113" s="37"/>
      <c r="I113" s="194"/>
      <c r="J113" s="37"/>
      <c r="K113" s="37"/>
      <c r="L113" s="40"/>
      <c r="M113" s="195"/>
      <c r="N113" s="196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200</v>
      </c>
      <c r="AU113" s="18" t="s">
        <v>82</v>
      </c>
    </row>
    <row r="114" spans="1:47" s="2" customFormat="1" ht="11.25">
      <c r="A114" s="35"/>
      <c r="B114" s="36"/>
      <c r="C114" s="37"/>
      <c r="D114" s="197" t="s">
        <v>202</v>
      </c>
      <c r="E114" s="37"/>
      <c r="F114" s="198" t="s">
        <v>3153</v>
      </c>
      <c r="G114" s="37"/>
      <c r="H114" s="37"/>
      <c r="I114" s="194"/>
      <c r="J114" s="37"/>
      <c r="K114" s="37"/>
      <c r="L114" s="40"/>
      <c r="M114" s="195"/>
      <c r="N114" s="196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202</v>
      </c>
      <c r="AU114" s="18" t="s">
        <v>82</v>
      </c>
    </row>
    <row r="115" spans="1:65" s="2" customFormat="1" ht="24.2" customHeight="1">
      <c r="A115" s="35"/>
      <c r="B115" s="36"/>
      <c r="C115" s="179" t="s">
        <v>262</v>
      </c>
      <c r="D115" s="179" t="s">
        <v>193</v>
      </c>
      <c r="E115" s="180" t="s">
        <v>3154</v>
      </c>
      <c r="F115" s="181" t="s">
        <v>3155</v>
      </c>
      <c r="G115" s="182" t="s">
        <v>745</v>
      </c>
      <c r="H115" s="183">
        <v>85</v>
      </c>
      <c r="I115" s="184"/>
      <c r="J115" s="185">
        <f>ROUND(I115*H115,2)</f>
        <v>0</v>
      </c>
      <c r="K115" s="181" t="s">
        <v>197</v>
      </c>
      <c r="L115" s="40"/>
      <c r="M115" s="186" t="s">
        <v>21</v>
      </c>
      <c r="N115" s="187" t="s">
        <v>43</v>
      </c>
      <c r="O115" s="65"/>
      <c r="P115" s="188">
        <f>O115*H115</f>
        <v>0</v>
      </c>
      <c r="Q115" s="188">
        <v>0.00073</v>
      </c>
      <c r="R115" s="188">
        <f>Q115*H115</f>
        <v>0.062049999999999994</v>
      </c>
      <c r="S115" s="188">
        <v>0</v>
      </c>
      <c r="T115" s="189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90" t="s">
        <v>321</v>
      </c>
      <c r="AT115" s="190" t="s">
        <v>193</v>
      </c>
      <c r="AU115" s="190" t="s">
        <v>82</v>
      </c>
      <c r="AY115" s="18" t="s">
        <v>191</v>
      </c>
      <c r="BE115" s="191">
        <f>IF(N115="základní",J115,0)</f>
        <v>0</v>
      </c>
      <c r="BF115" s="191">
        <f>IF(N115="snížená",J115,0)</f>
        <v>0</v>
      </c>
      <c r="BG115" s="191">
        <f>IF(N115="zákl. přenesená",J115,0)</f>
        <v>0</v>
      </c>
      <c r="BH115" s="191">
        <f>IF(N115="sníž. přenesená",J115,0)</f>
        <v>0</v>
      </c>
      <c r="BI115" s="191">
        <f>IF(N115="nulová",J115,0)</f>
        <v>0</v>
      </c>
      <c r="BJ115" s="18" t="s">
        <v>80</v>
      </c>
      <c r="BK115" s="191">
        <f>ROUND(I115*H115,2)</f>
        <v>0</v>
      </c>
      <c r="BL115" s="18" t="s">
        <v>321</v>
      </c>
      <c r="BM115" s="190" t="s">
        <v>3156</v>
      </c>
    </row>
    <row r="116" spans="1:47" s="2" customFormat="1" ht="19.5">
      <c r="A116" s="35"/>
      <c r="B116" s="36"/>
      <c r="C116" s="37"/>
      <c r="D116" s="192" t="s">
        <v>200</v>
      </c>
      <c r="E116" s="37"/>
      <c r="F116" s="193" t="s">
        <v>3157</v>
      </c>
      <c r="G116" s="37"/>
      <c r="H116" s="37"/>
      <c r="I116" s="194"/>
      <c r="J116" s="37"/>
      <c r="K116" s="37"/>
      <c r="L116" s="40"/>
      <c r="M116" s="195"/>
      <c r="N116" s="196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200</v>
      </c>
      <c r="AU116" s="18" t="s">
        <v>82</v>
      </c>
    </row>
    <row r="117" spans="1:47" s="2" customFormat="1" ht="11.25">
      <c r="A117" s="35"/>
      <c r="B117" s="36"/>
      <c r="C117" s="37"/>
      <c r="D117" s="197" t="s">
        <v>202</v>
      </c>
      <c r="E117" s="37"/>
      <c r="F117" s="198" t="s">
        <v>3158</v>
      </c>
      <c r="G117" s="37"/>
      <c r="H117" s="37"/>
      <c r="I117" s="194"/>
      <c r="J117" s="37"/>
      <c r="K117" s="37"/>
      <c r="L117" s="40"/>
      <c r="M117" s="195"/>
      <c r="N117" s="196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202</v>
      </c>
      <c r="AU117" s="18" t="s">
        <v>82</v>
      </c>
    </row>
    <row r="118" spans="1:65" s="2" customFormat="1" ht="24.2" customHeight="1">
      <c r="A118" s="35"/>
      <c r="B118" s="36"/>
      <c r="C118" s="179" t="s">
        <v>271</v>
      </c>
      <c r="D118" s="179" t="s">
        <v>193</v>
      </c>
      <c r="E118" s="180" t="s">
        <v>3159</v>
      </c>
      <c r="F118" s="181" t="s">
        <v>3160</v>
      </c>
      <c r="G118" s="182" t="s">
        <v>745</v>
      </c>
      <c r="H118" s="183">
        <v>13</v>
      </c>
      <c r="I118" s="184"/>
      <c r="J118" s="185">
        <f>ROUND(I118*H118,2)</f>
        <v>0</v>
      </c>
      <c r="K118" s="181" t="s">
        <v>197</v>
      </c>
      <c r="L118" s="40"/>
      <c r="M118" s="186" t="s">
        <v>21</v>
      </c>
      <c r="N118" s="187" t="s">
        <v>43</v>
      </c>
      <c r="O118" s="65"/>
      <c r="P118" s="188">
        <f>O118*H118</f>
        <v>0</v>
      </c>
      <c r="Q118" s="188">
        <v>0.00127</v>
      </c>
      <c r="R118" s="188">
        <f>Q118*H118</f>
        <v>0.01651</v>
      </c>
      <c r="S118" s="188">
        <v>0</v>
      </c>
      <c r="T118" s="189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90" t="s">
        <v>321</v>
      </c>
      <c r="AT118" s="190" t="s">
        <v>193</v>
      </c>
      <c r="AU118" s="190" t="s">
        <v>82</v>
      </c>
      <c r="AY118" s="18" t="s">
        <v>191</v>
      </c>
      <c r="BE118" s="191">
        <f>IF(N118="základní",J118,0)</f>
        <v>0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18" t="s">
        <v>80</v>
      </c>
      <c r="BK118" s="191">
        <f>ROUND(I118*H118,2)</f>
        <v>0</v>
      </c>
      <c r="BL118" s="18" t="s">
        <v>321</v>
      </c>
      <c r="BM118" s="190" t="s">
        <v>3161</v>
      </c>
    </row>
    <row r="119" spans="1:47" s="2" customFormat="1" ht="19.5">
      <c r="A119" s="35"/>
      <c r="B119" s="36"/>
      <c r="C119" s="37"/>
      <c r="D119" s="192" t="s">
        <v>200</v>
      </c>
      <c r="E119" s="37"/>
      <c r="F119" s="193" t="s">
        <v>3162</v>
      </c>
      <c r="G119" s="37"/>
      <c r="H119" s="37"/>
      <c r="I119" s="194"/>
      <c r="J119" s="37"/>
      <c r="K119" s="37"/>
      <c r="L119" s="40"/>
      <c r="M119" s="195"/>
      <c r="N119" s="196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200</v>
      </c>
      <c r="AU119" s="18" t="s">
        <v>82</v>
      </c>
    </row>
    <row r="120" spans="1:47" s="2" customFormat="1" ht="11.25">
      <c r="A120" s="35"/>
      <c r="B120" s="36"/>
      <c r="C120" s="37"/>
      <c r="D120" s="197" t="s">
        <v>202</v>
      </c>
      <c r="E120" s="37"/>
      <c r="F120" s="198" t="s">
        <v>3163</v>
      </c>
      <c r="G120" s="37"/>
      <c r="H120" s="37"/>
      <c r="I120" s="194"/>
      <c r="J120" s="37"/>
      <c r="K120" s="37"/>
      <c r="L120" s="40"/>
      <c r="M120" s="195"/>
      <c r="N120" s="196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202</v>
      </c>
      <c r="AU120" s="18" t="s">
        <v>82</v>
      </c>
    </row>
    <row r="121" spans="1:65" s="2" customFormat="1" ht="24.2" customHeight="1">
      <c r="A121" s="35"/>
      <c r="B121" s="36"/>
      <c r="C121" s="179" t="s">
        <v>280</v>
      </c>
      <c r="D121" s="179" t="s">
        <v>193</v>
      </c>
      <c r="E121" s="180" t="s">
        <v>3164</v>
      </c>
      <c r="F121" s="181" t="s">
        <v>3165</v>
      </c>
      <c r="G121" s="182" t="s">
        <v>745</v>
      </c>
      <c r="H121" s="183">
        <v>40</v>
      </c>
      <c r="I121" s="184"/>
      <c r="J121" s="185">
        <f>ROUND(I121*H121,2)</f>
        <v>0</v>
      </c>
      <c r="K121" s="181" t="s">
        <v>197</v>
      </c>
      <c r="L121" s="40"/>
      <c r="M121" s="186" t="s">
        <v>21</v>
      </c>
      <c r="N121" s="187" t="s">
        <v>43</v>
      </c>
      <c r="O121" s="65"/>
      <c r="P121" s="188">
        <f>O121*H121</f>
        <v>0</v>
      </c>
      <c r="Q121" s="188">
        <v>0.00159</v>
      </c>
      <c r="R121" s="188">
        <f>Q121*H121</f>
        <v>0.0636</v>
      </c>
      <c r="S121" s="188">
        <v>0</v>
      </c>
      <c r="T121" s="189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0" t="s">
        <v>321</v>
      </c>
      <c r="AT121" s="190" t="s">
        <v>193</v>
      </c>
      <c r="AU121" s="190" t="s">
        <v>82</v>
      </c>
      <c r="AY121" s="18" t="s">
        <v>191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18" t="s">
        <v>80</v>
      </c>
      <c r="BK121" s="191">
        <f>ROUND(I121*H121,2)</f>
        <v>0</v>
      </c>
      <c r="BL121" s="18" t="s">
        <v>321</v>
      </c>
      <c r="BM121" s="190" t="s">
        <v>3166</v>
      </c>
    </row>
    <row r="122" spans="1:47" s="2" customFormat="1" ht="19.5">
      <c r="A122" s="35"/>
      <c r="B122" s="36"/>
      <c r="C122" s="37"/>
      <c r="D122" s="192" t="s">
        <v>200</v>
      </c>
      <c r="E122" s="37"/>
      <c r="F122" s="193" t="s">
        <v>3167</v>
      </c>
      <c r="G122" s="37"/>
      <c r="H122" s="37"/>
      <c r="I122" s="194"/>
      <c r="J122" s="37"/>
      <c r="K122" s="37"/>
      <c r="L122" s="40"/>
      <c r="M122" s="195"/>
      <c r="N122" s="196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200</v>
      </c>
      <c r="AU122" s="18" t="s">
        <v>82</v>
      </c>
    </row>
    <row r="123" spans="1:47" s="2" customFormat="1" ht="11.25">
      <c r="A123" s="35"/>
      <c r="B123" s="36"/>
      <c r="C123" s="37"/>
      <c r="D123" s="197" t="s">
        <v>202</v>
      </c>
      <c r="E123" s="37"/>
      <c r="F123" s="198" t="s">
        <v>3168</v>
      </c>
      <c r="G123" s="37"/>
      <c r="H123" s="37"/>
      <c r="I123" s="194"/>
      <c r="J123" s="37"/>
      <c r="K123" s="37"/>
      <c r="L123" s="40"/>
      <c r="M123" s="195"/>
      <c r="N123" s="196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202</v>
      </c>
      <c r="AU123" s="18" t="s">
        <v>82</v>
      </c>
    </row>
    <row r="124" spans="1:65" s="2" customFormat="1" ht="16.5" customHeight="1">
      <c r="A124" s="35"/>
      <c r="B124" s="36"/>
      <c r="C124" s="179" t="s">
        <v>290</v>
      </c>
      <c r="D124" s="179" t="s">
        <v>193</v>
      </c>
      <c r="E124" s="180" t="s">
        <v>3169</v>
      </c>
      <c r="F124" s="181" t="s">
        <v>3170</v>
      </c>
      <c r="G124" s="182" t="s">
        <v>745</v>
      </c>
      <c r="H124" s="183">
        <v>213</v>
      </c>
      <c r="I124" s="184"/>
      <c r="J124" s="185">
        <f>ROUND(I124*H124,2)</f>
        <v>0</v>
      </c>
      <c r="K124" s="181" t="s">
        <v>197</v>
      </c>
      <c r="L124" s="40"/>
      <c r="M124" s="186" t="s">
        <v>21</v>
      </c>
      <c r="N124" s="187" t="s">
        <v>43</v>
      </c>
      <c r="O124" s="65"/>
      <c r="P124" s="188">
        <f>O124*H124</f>
        <v>0</v>
      </c>
      <c r="Q124" s="188">
        <v>0</v>
      </c>
      <c r="R124" s="188">
        <f>Q124*H124</f>
        <v>0</v>
      </c>
      <c r="S124" s="188">
        <v>0</v>
      </c>
      <c r="T124" s="189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0" t="s">
        <v>321</v>
      </c>
      <c r="AT124" s="190" t="s">
        <v>193</v>
      </c>
      <c r="AU124" s="190" t="s">
        <v>82</v>
      </c>
      <c r="AY124" s="18" t="s">
        <v>191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18" t="s">
        <v>80</v>
      </c>
      <c r="BK124" s="191">
        <f>ROUND(I124*H124,2)</f>
        <v>0</v>
      </c>
      <c r="BL124" s="18" t="s">
        <v>321</v>
      </c>
      <c r="BM124" s="190" t="s">
        <v>3171</v>
      </c>
    </row>
    <row r="125" spans="1:47" s="2" customFormat="1" ht="11.25">
      <c r="A125" s="35"/>
      <c r="B125" s="36"/>
      <c r="C125" s="37"/>
      <c r="D125" s="192" t="s">
        <v>200</v>
      </c>
      <c r="E125" s="37"/>
      <c r="F125" s="193" t="s">
        <v>3172</v>
      </c>
      <c r="G125" s="37"/>
      <c r="H125" s="37"/>
      <c r="I125" s="194"/>
      <c r="J125" s="37"/>
      <c r="K125" s="37"/>
      <c r="L125" s="40"/>
      <c r="M125" s="195"/>
      <c r="N125" s="196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200</v>
      </c>
      <c r="AU125" s="18" t="s">
        <v>82</v>
      </c>
    </row>
    <row r="126" spans="1:47" s="2" customFormat="1" ht="11.25">
      <c r="A126" s="35"/>
      <c r="B126" s="36"/>
      <c r="C126" s="37"/>
      <c r="D126" s="197" t="s">
        <v>202</v>
      </c>
      <c r="E126" s="37"/>
      <c r="F126" s="198" t="s">
        <v>3173</v>
      </c>
      <c r="G126" s="37"/>
      <c r="H126" s="37"/>
      <c r="I126" s="194"/>
      <c r="J126" s="37"/>
      <c r="K126" s="37"/>
      <c r="L126" s="40"/>
      <c r="M126" s="195"/>
      <c r="N126" s="196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202</v>
      </c>
      <c r="AU126" s="18" t="s">
        <v>82</v>
      </c>
    </row>
    <row r="127" spans="2:51" s="14" customFormat="1" ht="11.25">
      <c r="B127" s="209"/>
      <c r="C127" s="210"/>
      <c r="D127" s="192" t="s">
        <v>204</v>
      </c>
      <c r="E127" s="211" t="s">
        <v>21</v>
      </c>
      <c r="F127" s="212" t="s">
        <v>3174</v>
      </c>
      <c r="G127" s="210"/>
      <c r="H127" s="213">
        <v>213</v>
      </c>
      <c r="I127" s="214"/>
      <c r="J127" s="210"/>
      <c r="K127" s="210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204</v>
      </c>
      <c r="AU127" s="219" t="s">
        <v>82</v>
      </c>
      <c r="AV127" s="14" t="s">
        <v>82</v>
      </c>
      <c r="AW127" s="14" t="s">
        <v>34</v>
      </c>
      <c r="AX127" s="14" t="s">
        <v>80</v>
      </c>
      <c r="AY127" s="219" t="s">
        <v>191</v>
      </c>
    </row>
    <row r="128" spans="1:65" s="2" customFormat="1" ht="16.5" customHeight="1">
      <c r="A128" s="35"/>
      <c r="B128" s="36"/>
      <c r="C128" s="179" t="s">
        <v>299</v>
      </c>
      <c r="D128" s="179" t="s">
        <v>193</v>
      </c>
      <c r="E128" s="180" t="s">
        <v>3175</v>
      </c>
      <c r="F128" s="181" t="s">
        <v>3176</v>
      </c>
      <c r="G128" s="182" t="s">
        <v>2131</v>
      </c>
      <c r="H128" s="183">
        <v>1</v>
      </c>
      <c r="I128" s="184"/>
      <c r="J128" s="185">
        <f>ROUND(I128*H128,2)</f>
        <v>0</v>
      </c>
      <c r="K128" s="181" t="s">
        <v>21</v>
      </c>
      <c r="L128" s="40"/>
      <c r="M128" s="186" t="s">
        <v>21</v>
      </c>
      <c r="N128" s="187" t="s">
        <v>43</v>
      </c>
      <c r="O128" s="65"/>
      <c r="P128" s="188">
        <f>O128*H128</f>
        <v>0</v>
      </c>
      <c r="Q128" s="188">
        <v>0</v>
      </c>
      <c r="R128" s="188">
        <f>Q128*H128</f>
        <v>0</v>
      </c>
      <c r="S128" s="188">
        <v>0</v>
      </c>
      <c r="T128" s="189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0" t="s">
        <v>321</v>
      </c>
      <c r="AT128" s="190" t="s">
        <v>193</v>
      </c>
      <c r="AU128" s="190" t="s">
        <v>82</v>
      </c>
      <c r="AY128" s="18" t="s">
        <v>191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18" t="s">
        <v>80</v>
      </c>
      <c r="BK128" s="191">
        <f>ROUND(I128*H128,2)</f>
        <v>0</v>
      </c>
      <c r="BL128" s="18" t="s">
        <v>321</v>
      </c>
      <c r="BM128" s="190" t="s">
        <v>3177</v>
      </c>
    </row>
    <row r="129" spans="1:47" s="2" customFormat="1" ht="19.5">
      <c r="A129" s="35"/>
      <c r="B129" s="36"/>
      <c r="C129" s="37"/>
      <c r="D129" s="192" t="s">
        <v>200</v>
      </c>
      <c r="E129" s="37"/>
      <c r="F129" s="193" t="s">
        <v>3178</v>
      </c>
      <c r="G129" s="37"/>
      <c r="H129" s="37"/>
      <c r="I129" s="194"/>
      <c r="J129" s="37"/>
      <c r="K129" s="37"/>
      <c r="L129" s="40"/>
      <c r="M129" s="195"/>
      <c r="N129" s="196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200</v>
      </c>
      <c r="AU129" s="18" t="s">
        <v>82</v>
      </c>
    </row>
    <row r="130" spans="2:63" s="12" customFormat="1" ht="22.9" customHeight="1">
      <c r="B130" s="163"/>
      <c r="C130" s="164"/>
      <c r="D130" s="165" t="s">
        <v>71</v>
      </c>
      <c r="E130" s="177" t="s">
        <v>3179</v>
      </c>
      <c r="F130" s="177" t="s">
        <v>3180</v>
      </c>
      <c r="G130" s="164"/>
      <c r="H130" s="164"/>
      <c r="I130" s="167"/>
      <c r="J130" s="178">
        <f>BK130</f>
        <v>0</v>
      </c>
      <c r="K130" s="164"/>
      <c r="L130" s="169"/>
      <c r="M130" s="170"/>
      <c r="N130" s="171"/>
      <c r="O130" s="171"/>
      <c r="P130" s="172">
        <f>SUM(P131:P145)</f>
        <v>0</v>
      </c>
      <c r="Q130" s="171"/>
      <c r="R130" s="172">
        <f>SUM(R131:R145)</f>
        <v>0.00695</v>
      </c>
      <c r="S130" s="171"/>
      <c r="T130" s="173">
        <f>SUM(T131:T145)</f>
        <v>0</v>
      </c>
      <c r="AR130" s="174" t="s">
        <v>82</v>
      </c>
      <c r="AT130" s="175" t="s">
        <v>71</v>
      </c>
      <c r="AU130" s="175" t="s">
        <v>80</v>
      </c>
      <c r="AY130" s="174" t="s">
        <v>191</v>
      </c>
      <c r="BK130" s="176">
        <f>SUM(BK131:BK145)</f>
        <v>0</v>
      </c>
    </row>
    <row r="131" spans="1:65" s="2" customFormat="1" ht="24.2" customHeight="1">
      <c r="A131" s="35"/>
      <c r="B131" s="36"/>
      <c r="C131" s="179" t="s">
        <v>306</v>
      </c>
      <c r="D131" s="179" t="s">
        <v>193</v>
      </c>
      <c r="E131" s="180" t="s">
        <v>3181</v>
      </c>
      <c r="F131" s="181" t="s">
        <v>3182</v>
      </c>
      <c r="G131" s="182" t="s">
        <v>265</v>
      </c>
      <c r="H131" s="183">
        <v>7</v>
      </c>
      <c r="I131" s="184"/>
      <c r="J131" s="185">
        <f>ROUND(I131*H131,2)</f>
        <v>0</v>
      </c>
      <c r="K131" s="181" t="s">
        <v>197</v>
      </c>
      <c r="L131" s="40"/>
      <c r="M131" s="186" t="s">
        <v>21</v>
      </c>
      <c r="N131" s="187" t="s">
        <v>43</v>
      </c>
      <c r="O131" s="65"/>
      <c r="P131" s="188">
        <f>O131*H131</f>
        <v>0</v>
      </c>
      <c r="Q131" s="188">
        <v>0.00026</v>
      </c>
      <c r="R131" s="188">
        <f>Q131*H131</f>
        <v>0.0018199999999999998</v>
      </c>
      <c r="S131" s="188">
        <v>0</v>
      </c>
      <c r="T131" s="189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0" t="s">
        <v>321</v>
      </c>
      <c r="AT131" s="190" t="s">
        <v>193</v>
      </c>
      <c r="AU131" s="190" t="s">
        <v>82</v>
      </c>
      <c r="AY131" s="18" t="s">
        <v>191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18" t="s">
        <v>80</v>
      </c>
      <c r="BK131" s="191">
        <f>ROUND(I131*H131,2)</f>
        <v>0</v>
      </c>
      <c r="BL131" s="18" t="s">
        <v>321</v>
      </c>
      <c r="BM131" s="190" t="s">
        <v>3183</v>
      </c>
    </row>
    <row r="132" spans="1:47" s="2" customFormat="1" ht="19.5">
      <c r="A132" s="35"/>
      <c r="B132" s="36"/>
      <c r="C132" s="37"/>
      <c r="D132" s="192" t="s">
        <v>200</v>
      </c>
      <c r="E132" s="37"/>
      <c r="F132" s="193" t="s">
        <v>3184</v>
      </c>
      <c r="G132" s="37"/>
      <c r="H132" s="37"/>
      <c r="I132" s="194"/>
      <c r="J132" s="37"/>
      <c r="K132" s="37"/>
      <c r="L132" s="40"/>
      <c r="M132" s="195"/>
      <c r="N132" s="196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200</v>
      </c>
      <c r="AU132" s="18" t="s">
        <v>82</v>
      </c>
    </row>
    <row r="133" spans="1:47" s="2" customFormat="1" ht="11.25">
      <c r="A133" s="35"/>
      <c r="B133" s="36"/>
      <c r="C133" s="37"/>
      <c r="D133" s="197" t="s">
        <v>202</v>
      </c>
      <c r="E133" s="37"/>
      <c r="F133" s="198" t="s">
        <v>3185</v>
      </c>
      <c r="G133" s="37"/>
      <c r="H133" s="37"/>
      <c r="I133" s="194"/>
      <c r="J133" s="37"/>
      <c r="K133" s="37"/>
      <c r="L133" s="40"/>
      <c r="M133" s="195"/>
      <c r="N133" s="196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202</v>
      </c>
      <c r="AU133" s="18" t="s">
        <v>82</v>
      </c>
    </row>
    <row r="134" spans="1:65" s="2" customFormat="1" ht="24.2" customHeight="1">
      <c r="A134" s="35"/>
      <c r="B134" s="36"/>
      <c r="C134" s="179" t="s">
        <v>8</v>
      </c>
      <c r="D134" s="179" t="s">
        <v>193</v>
      </c>
      <c r="E134" s="180" t="s">
        <v>3186</v>
      </c>
      <c r="F134" s="181" t="s">
        <v>3187</v>
      </c>
      <c r="G134" s="182" t="s">
        <v>265</v>
      </c>
      <c r="H134" s="183">
        <v>7</v>
      </c>
      <c r="I134" s="184"/>
      <c r="J134" s="185">
        <f>ROUND(I134*H134,2)</f>
        <v>0</v>
      </c>
      <c r="K134" s="181" t="s">
        <v>197</v>
      </c>
      <c r="L134" s="40"/>
      <c r="M134" s="186" t="s">
        <v>21</v>
      </c>
      <c r="N134" s="187" t="s">
        <v>43</v>
      </c>
      <c r="O134" s="65"/>
      <c r="P134" s="188">
        <f>O134*H134</f>
        <v>0</v>
      </c>
      <c r="Q134" s="188">
        <v>0.00014</v>
      </c>
      <c r="R134" s="188">
        <f>Q134*H134</f>
        <v>0.00098</v>
      </c>
      <c r="S134" s="188">
        <v>0</v>
      </c>
      <c r="T134" s="18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0" t="s">
        <v>321</v>
      </c>
      <c r="AT134" s="190" t="s">
        <v>193</v>
      </c>
      <c r="AU134" s="190" t="s">
        <v>82</v>
      </c>
      <c r="AY134" s="18" t="s">
        <v>191</v>
      </c>
      <c r="BE134" s="191">
        <f>IF(N134="základní",J134,0)</f>
        <v>0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18" t="s">
        <v>80</v>
      </c>
      <c r="BK134" s="191">
        <f>ROUND(I134*H134,2)</f>
        <v>0</v>
      </c>
      <c r="BL134" s="18" t="s">
        <v>321</v>
      </c>
      <c r="BM134" s="190" t="s">
        <v>3188</v>
      </c>
    </row>
    <row r="135" spans="1:47" s="2" customFormat="1" ht="19.5">
      <c r="A135" s="35"/>
      <c r="B135" s="36"/>
      <c r="C135" s="37"/>
      <c r="D135" s="192" t="s">
        <v>200</v>
      </c>
      <c r="E135" s="37"/>
      <c r="F135" s="193" t="s">
        <v>3189</v>
      </c>
      <c r="G135" s="37"/>
      <c r="H135" s="37"/>
      <c r="I135" s="194"/>
      <c r="J135" s="37"/>
      <c r="K135" s="37"/>
      <c r="L135" s="40"/>
      <c r="M135" s="195"/>
      <c r="N135" s="196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200</v>
      </c>
      <c r="AU135" s="18" t="s">
        <v>82</v>
      </c>
    </row>
    <row r="136" spans="1:47" s="2" customFormat="1" ht="11.25">
      <c r="A136" s="35"/>
      <c r="B136" s="36"/>
      <c r="C136" s="37"/>
      <c r="D136" s="197" t="s">
        <v>202</v>
      </c>
      <c r="E136" s="37"/>
      <c r="F136" s="198" t="s">
        <v>3190</v>
      </c>
      <c r="G136" s="37"/>
      <c r="H136" s="37"/>
      <c r="I136" s="194"/>
      <c r="J136" s="37"/>
      <c r="K136" s="37"/>
      <c r="L136" s="40"/>
      <c r="M136" s="195"/>
      <c r="N136" s="196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202</v>
      </c>
      <c r="AU136" s="18" t="s">
        <v>82</v>
      </c>
    </row>
    <row r="137" spans="1:65" s="2" customFormat="1" ht="21.75" customHeight="1">
      <c r="A137" s="35"/>
      <c r="B137" s="36"/>
      <c r="C137" s="179" t="s">
        <v>321</v>
      </c>
      <c r="D137" s="179" t="s">
        <v>193</v>
      </c>
      <c r="E137" s="180" t="s">
        <v>3191</v>
      </c>
      <c r="F137" s="181" t="s">
        <v>3192</v>
      </c>
      <c r="G137" s="182" t="s">
        <v>265</v>
      </c>
      <c r="H137" s="183">
        <v>7</v>
      </c>
      <c r="I137" s="184"/>
      <c r="J137" s="185">
        <f>ROUND(I137*H137,2)</f>
        <v>0</v>
      </c>
      <c r="K137" s="181" t="s">
        <v>197</v>
      </c>
      <c r="L137" s="40"/>
      <c r="M137" s="186" t="s">
        <v>21</v>
      </c>
      <c r="N137" s="187" t="s">
        <v>43</v>
      </c>
      <c r="O137" s="65"/>
      <c r="P137" s="188">
        <f>O137*H137</f>
        <v>0</v>
      </c>
      <c r="Q137" s="188">
        <v>0.00025</v>
      </c>
      <c r="R137" s="188">
        <f>Q137*H137</f>
        <v>0.00175</v>
      </c>
      <c r="S137" s="188">
        <v>0</v>
      </c>
      <c r="T137" s="18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0" t="s">
        <v>321</v>
      </c>
      <c r="AT137" s="190" t="s">
        <v>193</v>
      </c>
      <c r="AU137" s="190" t="s">
        <v>82</v>
      </c>
      <c r="AY137" s="18" t="s">
        <v>191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18" t="s">
        <v>80</v>
      </c>
      <c r="BK137" s="191">
        <f>ROUND(I137*H137,2)</f>
        <v>0</v>
      </c>
      <c r="BL137" s="18" t="s">
        <v>321</v>
      </c>
      <c r="BM137" s="190" t="s">
        <v>3193</v>
      </c>
    </row>
    <row r="138" spans="1:47" s="2" customFormat="1" ht="11.25">
      <c r="A138" s="35"/>
      <c r="B138" s="36"/>
      <c r="C138" s="37"/>
      <c r="D138" s="192" t="s">
        <v>200</v>
      </c>
      <c r="E138" s="37"/>
      <c r="F138" s="193" t="s">
        <v>3194</v>
      </c>
      <c r="G138" s="37"/>
      <c r="H138" s="37"/>
      <c r="I138" s="194"/>
      <c r="J138" s="37"/>
      <c r="K138" s="37"/>
      <c r="L138" s="40"/>
      <c r="M138" s="195"/>
      <c r="N138" s="196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200</v>
      </c>
      <c r="AU138" s="18" t="s">
        <v>82</v>
      </c>
    </row>
    <row r="139" spans="1:47" s="2" customFormat="1" ht="11.25">
      <c r="A139" s="35"/>
      <c r="B139" s="36"/>
      <c r="C139" s="37"/>
      <c r="D139" s="197" t="s">
        <v>202</v>
      </c>
      <c r="E139" s="37"/>
      <c r="F139" s="198" t="s">
        <v>3195</v>
      </c>
      <c r="G139" s="37"/>
      <c r="H139" s="37"/>
      <c r="I139" s="194"/>
      <c r="J139" s="37"/>
      <c r="K139" s="37"/>
      <c r="L139" s="40"/>
      <c r="M139" s="195"/>
      <c r="N139" s="196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202</v>
      </c>
      <c r="AU139" s="18" t="s">
        <v>82</v>
      </c>
    </row>
    <row r="140" spans="1:65" s="2" customFormat="1" ht="21.75" customHeight="1">
      <c r="A140" s="35"/>
      <c r="B140" s="36"/>
      <c r="C140" s="179" t="s">
        <v>333</v>
      </c>
      <c r="D140" s="179" t="s">
        <v>193</v>
      </c>
      <c r="E140" s="180" t="s">
        <v>3196</v>
      </c>
      <c r="F140" s="181" t="s">
        <v>3197</v>
      </c>
      <c r="G140" s="182" t="s">
        <v>265</v>
      </c>
      <c r="H140" s="183">
        <v>2</v>
      </c>
      <c r="I140" s="184"/>
      <c r="J140" s="185">
        <f>ROUND(I140*H140,2)</f>
        <v>0</v>
      </c>
      <c r="K140" s="181" t="s">
        <v>197</v>
      </c>
      <c r="L140" s="40"/>
      <c r="M140" s="186" t="s">
        <v>21</v>
      </c>
      <c r="N140" s="187" t="s">
        <v>43</v>
      </c>
      <c r="O140" s="65"/>
      <c r="P140" s="188">
        <f>O140*H140</f>
        <v>0</v>
      </c>
      <c r="Q140" s="188">
        <v>0.0005</v>
      </c>
      <c r="R140" s="188">
        <f>Q140*H140</f>
        <v>0.001</v>
      </c>
      <c r="S140" s="188">
        <v>0</v>
      </c>
      <c r="T140" s="18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0" t="s">
        <v>321</v>
      </c>
      <c r="AT140" s="190" t="s">
        <v>193</v>
      </c>
      <c r="AU140" s="190" t="s">
        <v>82</v>
      </c>
      <c r="AY140" s="18" t="s">
        <v>191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18" t="s">
        <v>80</v>
      </c>
      <c r="BK140" s="191">
        <f>ROUND(I140*H140,2)</f>
        <v>0</v>
      </c>
      <c r="BL140" s="18" t="s">
        <v>321</v>
      </c>
      <c r="BM140" s="190" t="s">
        <v>3198</v>
      </c>
    </row>
    <row r="141" spans="1:47" s="2" customFormat="1" ht="19.5">
      <c r="A141" s="35"/>
      <c r="B141" s="36"/>
      <c r="C141" s="37"/>
      <c r="D141" s="192" t="s">
        <v>200</v>
      </c>
      <c r="E141" s="37"/>
      <c r="F141" s="193" t="s">
        <v>3199</v>
      </c>
      <c r="G141" s="37"/>
      <c r="H141" s="37"/>
      <c r="I141" s="194"/>
      <c r="J141" s="37"/>
      <c r="K141" s="37"/>
      <c r="L141" s="40"/>
      <c r="M141" s="195"/>
      <c r="N141" s="196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200</v>
      </c>
      <c r="AU141" s="18" t="s">
        <v>82</v>
      </c>
    </row>
    <row r="142" spans="1:47" s="2" customFormat="1" ht="11.25">
      <c r="A142" s="35"/>
      <c r="B142" s="36"/>
      <c r="C142" s="37"/>
      <c r="D142" s="197" t="s">
        <v>202</v>
      </c>
      <c r="E142" s="37"/>
      <c r="F142" s="198" t="s">
        <v>3200</v>
      </c>
      <c r="G142" s="37"/>
      <c r="H142" s="37"/>
      <c r="I142" s="194"/>
      <c r="J142" s="37"/>
      <c r="K142" s="37"/>
      <c r="L142" s="40"/>
      <c r="M142" s="195"/>
      <c r="N142" s="196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202</v>
      </c>
      <c r="AU142" s="18" t="s">
        <v>82</v>
      </c>
    </row>
    <row r="143" spans="1:65" s="2" customFormat="1" ht="24.2" customHeight="1">
      <c r="A143" s="35"/>
      <c r="B143" s="36"/>
      <c r="C143" s="179" t="s">
        <v>341</v>
      </c>
      <c r="D143" s="179" t="s">
        <v>193</v>
      </c>
      <c r="E143" s="180" t="s">
        <v>3201</v>
      </c>
      <c r="F143" s="181" t="s">
        <v>3202</v>
      </c>
      <c r="G143" s="182" t="s">
        <v>265</v>
      </c>
      <c r="H143" s="183">
        <v>2</v>
      </c>
      <c r="I143" s="184"/>
      <c r="J143" s="185">
        <f>ROUND(I143*H143,2)</f>
        <v>0</v>
      </c>
      <c r="K143" s="181" t="s">
        <v>197</v>
      </c>
      <c r="L143" s="40"/>
      <c r="M143" s="186" t="s">
        <v>21</v>
      </c>
      <c r="N143" s="187" t="s">
        <v>43</v>
      </c>
      <c r="O143" s="65"/>
      <c r="P143" s="188">
        <f>O143*H143</f>
        <v>0</v>
      </c>
      <c r="Q143" s="188">
        <v>0.0007</v>
      </c>
      <c r="R143" s="188">
        <f>Q143*H143</f>
        <v>0.0014</v>
      </c>
      <c r="S143" s="188">
        <v>0</v>
      </c>
      <c r="T143" s="18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0" t="s">
        <v>321</v>
      </c>
      <c r="AT143" s="190" t="s">
        <v>193</v>
      </c>
      <c r="AU143" s="190" t="s">
        <v>82</v>
      </c>
      <c r="AY143" s="18" t="s">
        <v>191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18" t="s">
        <v>80</v>
      </c>
      <c r="BK143" s="191">
        <f>ROUND(I143*H143,2)</f>
        <v>0</v>
      </c>
      <c r="BL143" s="18" t="s">
        <v>321</v>
      </c>
      <c r="BM143" s="190" t="s">
        <v>3203</v>
      </c>
    </row>
    <row r="144" spans="1:47" s="2" customFormat="1" ht="19.5">
      <c r="A144" s="35"/>
      <c r="B144" s="36"/>
      <c r="C144" s="37"/>
      <c r="D144" s="192" t="s">
        <v>200</v>
      </c>
      <c r="E144" s="37"/>
      <c r="F144" s="193" t="s">
        <v>3204</v>
      </c>
      <c r="G144" s="37"/>
      <c r="H144" s="37"/>
      <c r="I144" s="194"/>
      <c r="J144" s="37"/>
      <c r="K144" s="37"/>
      <c r="L144" s="40"/>
      <c r="M144" s="195"/>
      <c r="N144" s="196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200</v>
      </c>
      <c r="AU144" s="18" t="s">
        <v>82</v>
      </c>
    </row>
    <row r="145" spans="1:47" s="2" customFormat="1" ht="11.25">
      <c r="A145" s="35"/>
      <c r="B145" s="36"/>
      <c r="C145" s="37"/>
      <c r="D145" s="197" t="s">
        <v>202</v>
      </c>
      <c r="E145" s="37"/>
      <c r="F145" s="198" t="s">
        <v>3205</v>
      </c>
      <c r="G145" s="37"/>
      <c r="H145" s="37"/>
      <c r="I145" s="194"/>
      <c r="J145" s="37"/>
      <c r="K145" s="37"/>
      <c r="L145" s="40"/>
      <c r="M145" s="195"/>
      <c r="N145" s="196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202</v>
      </c>
      <c r="AU145" s="18" t="s">
        <v>82</v>
      </c>
    </row>
    <row r="146" spans="2:63" s="12" customFormat="1" ht="22.9" customHeight="1">
      <c r="B146" s="163"/>
      <c r="C146" s="164"/>
      <c r="D146" s="165" t="s">
        <v>71</v>
      </c>
      <c r="E146" s="177" t="s">
        <v>3206</v>
      </c>
      <c r="F146" s="177" t="s">
        <v>3207</v>
      </c>
      <c r="G146" s="164"/>
      <c r="H146" s="164"/>
      <c r="I146" s="167"/>
      <c r="J146" s="178">
        <f>BK146</f>
        <v>0</v>
      </c>
      <c r="K146" s="164"/>
      <c r="L146" s="169"/>
      <c r="M146" s="170"/>
      <c r="N146" s="171"/>
      <c r="O146" s="171"/>
      <c r="P146" s="172">
        <f>SUM(P147:P162)</f>
        <v>0</v>
      </c>
      <c r="Q146" s="171"/>
      <c r="R146" s="172">
        <f>SUM(R147:R162)</f>
        <v>0.20968</v>
      </c>
      <c r="S146" s="171"/>
      <c r="T146" s="173">
        <f>SUM(T147:T162)</f>
        <v>0.17451</v>
      </c>
      <c r="AR146" s="174" t="s">
        <v>82</v>
      </c>
      <c r="AT146" s="175" t="s">
        <v>71</v>
      </c>
      <c r="AU146" s="175" t="s">
        <v>80</v>
      </c>
      <c r="AY146" s="174" t="s">
        <v>191</v>
      </c>
      <c r="BK146" s="176">
        <f>SUM(BK147:BK162)</f>
        <v>0</v>
      </c>
    </row>
    <row r="147" spans="1:65" s="2" customFormat="1" ht="33" customHeight="1">
      <c r="A147" s="35"/>
      <c r="B147" s="36"/>
      <c r="C147" s="179" t="s">
        <v>360</v>
      </c>
      <c r="D147" s="179" t="s">
        <v>193</v>
      </c>
      <c r="E147" s="180" t="s">
        <v>3208</v>
      </c>
      <c r="F147" s="181" t="s">
        <v>3209</v>
      </c>
      <c r="G147" s="182" t="s">
        <v>265</v>
      </c>
      <c r="H147" s="183">
        <v>1</v>
      </c>
      <c r="I147" s="184"/>
      <c r="J147" s="185">
        <f>ROUND(I147*H147,2)</f>
        <v>0</v>
      </c>
      <c r="K147" s="181" t="s">
        <v>197</v>
      </c>
      <c r="L147" s="40"/>
      <c r="M147" s="186" t="s">
        <v>21</v>
      </c>
      <c r="N147" s="187" t="s">
        <v>43</v>
      </c>
      <c r="O147" s="65"/>
      <c r="P147" s="188">
        <f>O147*H147</f>
        <v>0</v>
      </c>
      <c r="Q147" s="188">
        <v>0.01708</v>
      </c>
      <c r="R147" s="188">
        <f>Q147*H147</f>
        <v>0.01708</v>
      </c>
      <c r="S147" s="188">
        <v>0</v>
      </c>
      <c r="T147" s="189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0" t="s">
        <v>321</v>
      </c>
      <c r="AT147" s="190" t="s">
        <v>193</v>
      </c>
      <c r="AU147" s="190" t="s">
        <v>82</v>
      </c>
      <c r="AY147" s="18" t="s">
        <v>191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18" t="s">
        <v>80</v>
      </c>
      <c r="BK147" s="191">
        <f>ROUND(I147*H147,2)</f>
        <v>0</v>
      </c>
      <c r="BL147" s="18" t="s">
        <v>321</v>
      </c>
      <c r="BM147" s="190" t="s">
        <v>3210</v>
      </c>
    </row>
    <row r="148" spans="1:47" s="2" customFormat="1" ht="29.25">
      <c r="A148" s="35"/>
      <c r="B148" s="36"/>
      <c r="C148" s="37"/>
      <c r="D148" s="192" t="s">
        <v>200</v>
      </c>
      <c r="E148" s="37"/>
      <c r="F148" s="193" t="s">
        <v>3211</v>
      </c>
      <c r="G148" s="37"/>
      <c r="H148" s="37"/>
      <c r="I148" s="194"/>
      <c r="J148" s="37"/>
      <c r="K148" s="37"/>
      <c r="L148" s="40"/>
      <c r="M148" s="195"/>
      <c r="N148" s="196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200</v>
      </c>
      <c r="AU148" s="18" t="s">
        <v>82</v>
      </c>
    </row>
    <row r="149" spans="1:47" s="2" customFormat="1" ht="11.25">
      <c r="A149" s="35"/>
      <c r="B149" s="36"/>
      <c r="C149" s="37"/>
      <c r="D149" s="197" t="s">
        <v>202</v>
      </c>
      <c r="E149" s="37"/>
      <c r="F149" s="198" t="s">
        <v>3212</v>
      </c>
      <c r="G149" s="37"/>
      <c r="H149" s="37"/>
      <c r="I149" s="194"/>
      <c r="J149" s="37"/>
      <c r="K149" s="37"/>
      <c r="L149" s="40"/>
      <c r="M149" s="195"/>
      <c r="N149" s="196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202</v>
      </c>
      <c r="AU149" s="18" t="s">
        <v>82</v>
      </c>
    </row>
    <row r="150" spans="1:65" s="2" customFormat="1" ht="33" customHeight="1">
      <c r="A150" s="35"/>
      <c r="B150" s="36"/>
      <c r="C150" s="179" t="s">
        <v>379</v>
      </c>
      <c r="D150" s="179" t="s">
        <v>193</v>
      </c>
      <c r="E150" s="180" t="s">
        <v>3213</v>
      </c>
      <c r="F150" s="181" t="s">
        <v>3214</v>
      </c>
      <c r="G150" s="182" t="s">
        <v>265</v>
      </c>
      <c r="H150" s="183">
        <v>1</v>
      </c>
      <c r="I150" s="184"/>
      <c r="J150" s="185">
        <f>ROUND(I150*H150,2)</f>
        <v>0</v>
      </c>
      <c r="K150" s="181" t="s">
        <v>197</v>
      </c>
      <c r="L150" s="40"/>
      <c r="M150" s="186" t="s">
        <v>21</v>
      </c>
      <c r="N150" s="187" t="s">
        <v>43</v>
      </c>
      <c r="O150" s="65"/>
      <c r="P150" s="188">
        <f>O150*H150</f>
        <v>0</v>
      </c>
      <c r="Q150" s="188">
        <v>0.02452</v>
      </c>
      <c r="R150" s="188">
        <f>Q150*H150</f>
        <v>0.02452</v>
      </c>
      <c r="S150" s="188">
        <v>0</v>
      </c>
      <c r="T150" s="189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0" t="s">
        <v>321</v>
      </c>
      <c r="AT150" s="190" t="s">
        <v>193</v>
      </c>
      <c r="AU150" s="190" t="s">
        <v>82</v>
      </c>
      <c r="AY150" s="18" t="s">
        <v>191</v>
      </c>
      <c r="BE150" s="191">
        <f>IF(N150="základní",J150,0)</f>
        <v>0</v>
      </c>
      <c r="BF150" s="191">
        <f>IF(N150="snížená",J150,0)</f>
        <v>0</v>
      </c>
      <c r="BG150" s="191">
        <f>IF(N150="zákl. přenesená",J150,0)</f>
        <v>0</v>
      </c>
      <c r="BH150" s="191">
        <f>IF(N150="sníž. přenesená",J150,0)</f>
        <v>0</v>
      </c>
      <c r="BI150" s="191">
        <f>IF(N150="nulová",J150,0)</f>
        <v>0</v>
      </c>
      <c r="BJ150" s="18" t="s">
        <v>80</v>
      </c>
      <c r="BK150" s="191">
        <f>ROUND(I150*H150,2)</f>
        <v>0</v>
      </c>
      <c r="BL150" s="18" t="s">
        <v>321</v>
      </c>
      <c r="BM150" s="190" t="s">
        <v>3215</v>
      </c>
    </row>
    <row r="151" spans="1:47" s="2" customFormat="1" ht="29.25">
      <c r="A151" s="35"/>
      <c r="B151" s="36"/>
      <c r="C151" s="37"/>
      <c r="D151" s="192" t="s">
        <v>200</v>
      </c>
      <c r="E151" s="37"/>
      <c r="F151" s="193" t="s">
        <v>3216</v>
      </c>
      <c r="G151" s="37"/>
      <c r="H151" s="37"/>
      <c r="I151" s="194"/>
      <c r="J151" s="37"/>
      <c r="K151" s="37"/>
      <c r="L151" s="40"/>
      <c r="M151" s="195"/>
      <c r="N151" s="196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200</v>
      </c>
      <c r="AU151" s="18" t="s">
        <v>82</v>
      </c>
    </row>
    <row r="152" spans="1:47" s="2" customFormat="1" ht="11.25">
      <c r="A152" s="35"/>
      <c r="B152" s="36"/>
      <c r="C152" s="37"/>
      <c r="D152" s="197" t="s">
        <v>202</v>
      </c>
      <c r="E152" s="37"/>
      <c r="F152" s="198" t="s">
        <v>3217</v>
      </c>
      <c r="G152" s="37"/>
      <c r="H152" s="37"/>
      <c r="I152" s="194"/>
      <c r="J152" s="37"/>
      <c r="K152" s="37"/>
      <c r="L152" s="40"/>
      <c r="M152" s="195"/>
      <c r="N152" s="196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202</v>
      </c>
      <c r="AU152" s="18" t="s">
        <v>82</v>
      </c>
    </row>
    <row r="153" spans="1:65" s="2" customFormat="1" ht="37.9" customHeight="1">
      <c r="A153" s="35"/>
      <c r="B153" s="36"/>
      <c r="C153" s="179" t="s">
        <v>7</v>
      </c>
      <c r="D153" s="179" t="s">
        <v>193</v>
      </c>
      <c r="E153" s="180" t="s">
        <v>3218</v>
      </c>
      <c r="F153" s="181" t="s">
        <v>3219</v>
      </c>
      <c r="G153" s="182" t="s">
        <v>265</v>
      </c>
      <c r="H153" s="183">
        <v>4</v>
      </c>
      <c r="I153" s="184"/>
      <c r="J153" s="185">
        <f>ROUND(I153*H153,2)</f>
        <v>0</v>
      </c>
      <c r="K153" s="181" t="s">
        <v>197</v>
      </c>
      <c r="L153" s="40"/>
      <c r="M153" s="186" t="s">
        <v>21</v>
      </c>
      <c r="N153" s="187" t="s">
        <v>43</v>
      </c>
      <c r="O153" s="65"/>
      <c r="P153" s="188">
        <f>O153*H153</f>
        <v>0</v>
      </c>
      <c r="Q153" s="188">
        <v>0.04188</v>
      </c>
      <c r="R153" s="188">
        <f>Q153*H153</f>
        <v>0.16752</v>
      </c>
      <c r="S153" s="188">
        <v>0</v>
      </c>
      <c r="T153" s="18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0" t="s">
        <v>321</v>
      </c>
      <c r="AT153" s="190" t="s">
        <v>193</v>
      </c>
      <c r="AU153" s="190" t="s">
        <v>82</v>
      </c>
      <c r="AY153" s="18" t="s">
        <v>191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18" t="s">
        <v>80</v>
      </c>
      <c r="BK153" s="191">
        <f>ROUND(I153*H153,2)</f>
        <v>0</v>
      </c>
      <c r="BL153" s="18" t="s">
        <v>321</v>
      </c>
      <c r="BM153" s="190" t="s">
        <v>3220</v>
      </c>
    </row>
    <row r="154" spans="1:47" s="2" customFormat="1" ht="29.25">
      <c r="A154" s="35"/>
      <c r="B154" s="36"/>
      <c r="C154" s="37"/>
      <c r="D154" s="192" t="s">
        <v>200</v>
      </c>
      <c r="E154" s="37"/>
      <c r="F154" s="193" t="s">
        <v>3221</v>
      </c>
      <c r="G154" s="37"/>
      <c r="H154" s="37"/>
      <c r="I154" s="194"/>
      <c r="J154" s="37"/>
      <c r="K154" s="37"/>
      <c r="L154" s="40"/>
      <c r="M154" s="195"/>
      <c r="N154" s="196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200</v>
      </c>
      <c r="AU154" s="18" t="s">
        <v>82</v>
      </c>
    </row>
    <row r="155" spans="1:47" s="2" customFormat="1" ht="11.25">
      <c r="A155" s="35"/>
      <c r="B155" s="36"/>
      <c r="C155" s="37"/>
      <c r="D155" s="197" t="s">
        <v>202</v>
      </c>
      <c r="E155" s="37"/>
      <c r="F155" s="198" t="s">
        <v>3222</v>
      </c>
      <c r="G155" s="37"/>
      <c r="H155" s="37"/>
      <c r="I155" s="194"/>
      <c r="J155" s="37"/>
      <c r="K155" s="37"/>
      <c r="L155" s="40"/>
      <c r="M155" s="195"/>
      <c r="N155" s="196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202</v>
      </c>
      <c r="AU155" s="18" t="s">
        <v>82</v>
      </c>
    </row>
    <row r="156" spans="1:65" s="2" customFormat="1" ht="24.2" customHeight="1">
      <c r="A156" s="35"/>
      <c r="B156" s="36"/>
      <c r="C156" s="179" t="s">
        <v>406</v>
      </c>
      <c r="D156" s="179" t="s">
        <v>193</v>
      </c>
      <c r="E156" s="180" t="s">
        <v>3223</v>
      </c>
      <c r="F156" s="181" t="s">
        <v>3224</v>
      </c>
      <c r="G156" s="182" t="s">
        <v>265</v>
      </c>
      <c r="H156" s="183">
        <v>7</v>
      </c>
      <c r="I156" s="184"/>
      <c r="J156" s="185">
        <f>ROUND(I156*H156,2)</f>
        <v>0</v>
      </c>
      <c r="K156" s="181" t="s">
        <v>197</v>
      </c>
      <c r="L156" s="40"/>
      <c r="M156" s="186" t="s">
        <v>21</v>
      </c>
      <c r="N156" s="187" t="s">
        <v>43</v>
      </c>
      <c r="O156" s="65"/>
      <c r="P156" s="188">
        <f>O156*H156</f>
        <v>0</v>
      </c>
      <c r="Q156" s="188">
        <v>8E-05</v>
      </c>
      <c r="R156" s="188">
        <f>Q156*H156</f>
        <v>0.0005600000000000001</v>
      </c>
      <c r="S156" s="188">
        <v>0.02493</v>
      </c>
      <c r="T156" s="189">
        <f>S156*H156</f>
        <v>0.17451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0" t="s">
        <v>321</v>
      </c>
      <c r="AT156" s="190" t="s">
        <v>193</v>
      </c>
      <c r="AU156" s="190" t="s">
        <v>82</v>
      </c>
      <c r="AY156" s="18" t="s">
        <v>191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18" t="s">
        <v>80</v>
      </c>
      <c r="BK156" s="191">
        <f>ROUND(I156*H156,2)</f>
        <v>0</v>
      </c>
      <c r="BL156" s="18" t="s">
        <v>321</v>
      </c>
      <c r="BM156" s="190" t="s">
        <v>3225</v>
      </c>
    </row>
    <row r="157" spans="1:47" s="2" customFormat="1" ht="19.5">
      <c r="A157" s="35"/>
      <c r="B157" s="36"/>
      <c r="C157" s="37"/>
      <c r="D157" s="192" t="s">
        <v>200</v>
      </c>
      <c r="E157" s="37"/>
      <c r="F157" s="193" t="s">
        <v>3226</v>
      </c>
      <c r="G157" s="37"/>
      <c r="H157" s="37"/>
      <c r="I157" s="194"/>
      <c r="J157" s="37"/>
      <c r="K157" s="37"/>
      <c r="L157" s="40"/>
      <c r="M157" s="195"/>
      <c r="N157" s="196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200</v>
      </c>
      <c r="AU157" s="18" t="s">
        <v>82</v>
      </c>
    </row>
    <row r="158" spans="1:47" s="2" customFormat="1" ht="11.25">
      <c r="A158" s="35"/>
      <c r="B158" s="36"/>
      <c r="C158" s="37"/>
      <c r="D158" s="197" t="s">
        <v>202</v>
      </c>
      <c r="E158" s="37"/>
      <c r="F158" s="198" t="s">
        <v>3227</v>
      </c>
      <c r="G158" s="37"/>
      <c r="H158" s="37"/>
      <c r="I158" s="194"/>
      <c r="J158" s="37"/>
      <c r="K158" s="37"/>
      <c r="L158" s="40"/>
      <c r="M158" s="195"/>
      <c r="N158" s="196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202</v>
      </c>
      <c r="AU158" s="18" t="s">
        <v>82</v>
      </c>
    </row>
    <row r="159" spans="1:65" s="2" customFormat="1" ht="24.2" customHeight="1">
      <c r="A159" s="35"/>
      <c r="B159" s="36"/>
      <c r="C159" s="179" t="s">
        <v>414</v>
      </c>
      <c r="D159" s="179" t="s">
        <v>193</v>
      </c>
      <c r="E159" s="180" t="s">
        <v>3228</v>
      </c>
      <c r="F159" s="181" t="s">
        <v>3229</v>
      </c>
      <c r="G159" s="182" t="s">
        <v>2131</v>
      </c>
      <c r="H159" s="183">
        <v>1</v>
      </c>
      <c r="I159" s="184"/>
      <c r="J159" s="185">
        <f>ROUND(I159*H159,2)</f>
        <v>0</v>
      </c>
      <c r="K159" s="181" t="s">
        <v>21</v>
      </c>
      <c r="L159" s="40"/>
      <c r="M159" s="186" t="s">
        <v>21</v>
      </c>
      <c r="N159" s="187" t="s">
        <v>43</v>
      </c>
      <c r="O159" s="65"/>
      <c r="P159" s="188">
        <f>O159*H159</f>
        <v>0</v>
      </c>
      <c r="Q159" s="188">
        <v>0</v>
      </c>
      <c r="R159" s="188">
        <f>Q159*H159</f>
        <v>0</v>
      </c>
      <c r="S159" s="188">
        <v>0</v>
      </c>
      <c r="T159" s="189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0" t="s">
        <v>321</v>
      </c>
      <c r="AT159" s="190" t="s">
        <v>193</v>
      </c>
      <c r="AU159" s="190" t="s">
        <v>82</v>
      </c>
      <c r="AY159" s="18" t="s">
        <v>191</v>
      </c>
      <c r="BE159" s="191">
        <f>IF(N159="základní",J159,0)</f>
        <v>0</v>
      </c>
      <c r="BF159" s="191">
        <f>IF(N159="snížená",J159,0)</f>
        <v>0</v>
      </c>
      <c r="BG159" s="191">
        <f>IF(N159="zákl. přenesená",J159,0)</f>
        <v>0</v>
      </c>
      <c r="BH159" s="191">
        <f>IF(N159="sníž. přenesená",J159,0)</f>
        <v>0</v>
      </c>
      <c r="BI159" s="191">
        <f>IF(N159="nulová",J159,0)</f>
        <v>0</v>
      </c>
      <c r="BJ159" s="18" t="s">
        <v>80</v>
      </c>
      <c r="BK159" s="191">
        <f>ROUND(I159*H159,2)</f>
        <v>0</v>
      </c>
      <c r="BL159" s="18" t="s">
        <v>321</v>
      </c>
      <c r="BM159" s="190" t="s">
        <v>3230</v>
      </c>
    </row>
    <row r="160" spans="1:47" s="2" customFormat="1" ht="11.25">
      <c r="A160" s="35"/>
      <c r="B160" s="36"/>
      <c r="C160" s="37"/>
      <c r="D160" s="192" t="s">
        <v>200</v>
      </c>
      <c r="E160" s="37"/>
      <c r="F160" s="193" t="s">
        <v>3229</v>
      </c>
      <c r="G160" s="37"/>
      <c r="H160" s="37"/>
      <c r="I160" s="194"/>
      <c r="J160" s="37"/>
      <c r="K160" s="37"/>
      <c r="L160" s="40"/>
      <c r="M160" s="195"/>
      <c r="N160" s="196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200</v>
      </c>
      <c r="AU160" s="18" t="s">
        <v>82</v>
      </c>
    </row>
    <row r="161" spans="1:65" s="2" customFormat="1" ht="24.2" customHeight="1">
      <c r="A161" s="35"/>
      <c r="B161" s="36"/>
      <c r="C161" s="179" t="s">
        <v>420</v>
      </c>
      <c r="D161" s="179" t="s">
        <v>193</v>
      </c>
      <c r="E161" s="180" t="s">
        <v>3231</v>
      </c>
      <c r="F161" s="181" t="s">
        <v>3232</v>
      </c>
      <c r="G161" s="182" t="s">
        <v>2131</v>
      </c>
      <c r="H161" s="183">
        <v>1</v>
      </c>
      <c r="I161" s="184"/>
      <c r="J161" s="185">
        <f>ROUND(I161*H161,2)</f>
        <v>0</v>
      </c>
      <c r="K161" s="181" t="s">
        <v>21</v>
      </c>
      <c r="L161" s="40"/>
      <c r="M161" s="186" t="s">
        <v>21</v>
      </c>
      <c r="N161" s="187" t="s">
        <v>43</v>
      </c>
      <c r="O161" s="65"/>
      <c r="P161" s="188">
        <f>O161*H161</f>
        <v>0</v>
      </c>
      <c r="Q161" s="188">
        <v>0</v>
      </c>
      <c r="R161" s="188">
        <f>Q161*H161</f>
        <v>0</v>
      </c>
      <c r="S161" s="188">
        <v>0</v>
      </c>
      <c r="T161" s="189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0" t="s">
        <v>321</v>
      </c>
      <c r="AT161" s="190" t="s">
        <v>193</v>
      </c>
      <c r="AU161" s="190" t="s">
        <v>82</v>
      </c>
      <c r="AY161" s="18" t="s">
        <v>191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18" t="s">
        <v>80</v>
      </c>
      <c r="BK161" s="191">
        <f>ROUND(I161*H161,2)</f>
        <v>0</v>
      </c>
      <c r="BL161" s="18" t="s">
        <v>321</v>
      </c>
      <c r="BM161" s="190" t="s">
        <v>3233</v>
      </c>
    </row>
    <row r="162" spans="1:47" s="2" customFormat="1" ht="29.25">
      <c r="A162" s="35"/>
      <c r="B162" s="36"/>
      <c r="C162" s="37"/>
      <c r="D162" s="192" t="s">
        <v>200</v>
      </c>
      <c r="E162" s="37"/>
      <c r="F162" s="193" t="s">
        <v>3234</v>
      </c>
      <c r="G162" s="37"/>
      <c r="H162" s="37"/>
      <c r="I162" s="194"/>
      <c r="J162" s="37"/>
      <c r="K162" s="37"/>
      <c r="L162" s="40"/>
      <c r="M162" s="195"/>
      <c r="N162" s="196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200</v>
      </c>
      <c r="AU162" s="18" t="s">
        <v>82</v>
      </c>
    </row>
    <row r="163" spans="2:63" s="12" customFormat="1" ht="22.9" customHeight="1">
      <c r="B163" s="163"/>
      <c r="C163" s="164"/>
      <c r="D163" s="165" t="s">
        <v>71</v>
      </c>
      <c r="E163" s="177" t="s">
        <v>1348</v>
      </c>
      <c r="F163" s="177" t="s">
        <v>1349</v>
      </c>
      <c r="G163" s="164"/>
      <c r="H163" s="164"/>
      <c r="I163" s="167"/>
      <c r="J163" s="178">
        <f>BK163</f>
        <v>0</v>
      </c>
      <c r="K163" s="164"/>
      <c r="L163" s="169"/>
      <c r="M163" s="170"/>
      <c r="N163" s="171"/>
      <c r="O163" s="171"/>
      <c r="P163" s="172">
        <f>SUM(P164:P165)</f>
        <v>0</v>
      </c>
      <c r="Q163" s="171"/>
      <c r="R163" s="172">
        <f>SUM(R164:R165)</f>
        <v>0</v>
      </c>
      <c r="S163" s="171"/>
      <c r="T163" s="173">
        <f>SUM(T164:T165)</f>
        <v>0</v>
      </c>
      <c r="AR163" s="174" t="s">
        <v>82</v>
      </c>
      <c r="AT163" s="175" t="s">
        <v>71</v>
      </c>
      <c r="AU163" s="175" t="s">
        <v>80</v>
      </c>
      <c r="AY163" s="174" t="s">
        <v>191</v>
      </c>
      <c r="BK163" s="176">
        <f>SUM(BK164:BK165)</f>
        <v>0</v>
      </c>
    </row>
    <row r="164" spans="1:65" s="2" customFormat="1" ht="16.5" customHeight="1">
      <c r="A164" s="35"/>
      <c r="B164" s="36"/>
      <c r="C164" s="179" t="s">
        <v>426</v>
      </c>
      <c r="D164" s="179" t="s">
        <v>193</v>
      </c>
      <c r="E164" s="180" t="s">
        <v>2173</v>
      </c>
      <c r="F164" s="181" t="s">
        <v>2174</v>
      </c>
      <c r="G164" s="182" t="s">
        <v>2131</v>
      </c>
      <c r="H164" s="183">
        <v>1</v>
      </c>
      <c r="I164" s="184"/>
      <c r="J164" s="185">
        <f>ROUND(I164*H164,2)</f>
        <v>0</v>
      </c>
      <c r="K164" s="181" t="s">
        <v>21</v>
      </c>
      <c r="L164" s="40"/>
      <c r="M164" s="186" t="s">
        <v>21</v>
      </c>
      <c r="N164" s="187" t="s">
        <v>43</v>
      </c>
      <c r="O164" s="65"/>
      <c r="P164" s="188">
        <f>O164*H164</f>
        <v>0</v>
      </c>
      <c r="Q164" s="188">
        <v>0</v>
      </c>
      <c r="R164" s="188">
        <f>Q164*H164</f>
        <v>0</v>
      </c>
      <c r="S164" s="188">
        <v>0</v>
      </c>
      <c r="T164" s="18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0" t="s">
        <v>321</v>
      </c>
      <c r="AT164" s="190" t="s">
        <v>193</v>
      </c>
      <c r="AU164" s="190" t="s">
        <v>82</v>
      </c>
      <c r="AY164" s="18" t="s">
        <v>191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18" t="s">
        <v>80</v>
      </c>
      <c r="BK164" s="191">
        <f>ROUND(I164*H164,2)</f>
        <v>0</v>
      </c>
      <c r="BL164" s="18" t="s">
        <v>321</v>
      </c>
      <c r="BM164" s="190" t="s">
        <v>3235</v>
      </c>
    </row>
    <row r="165" spans="1:47" s="2" customFormat="1" ht="11.25">
      <c r="A165" s="35"/>
      <c r="B165" s="36"/>
      <c r="C165" s="37"/>
      <c r="D165" s="192" t="s">
        <v>200</v>
      </c>
      <c r="E165" s="37"/>
      <c r="F165" s="193" t="s">
        <v>2174</v>
      </c>
      <c r="G165" s="37"/>
      <c r="H165" s="37"/>
      <c r="I165" s="194"/>
      <c r="J165" s="37"/>
      <c r="K165" s="37"/>
      <c r="L165" s="40"/>
      <c r="M165" s="195"/>
      <c r="N165" s="196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200</v>
      </c>
      <c r="AU165" s="18" t="s">
        <v>82</v>
      </c>
    </row>
    <row r="166" spans="2:63" s="12" customFormat="1" ht="25.9" customHeight="1">
      <c r="B166" s="163"/>
      <c r="C166" s="164"/>
      <c r="D166" s="165" t="s">
        <v>71</v>
      </c>
      <c r="E166" s="166" t="s">
        <v>1935</v>
      </c>
      <c r="F166" s="166" t="s">
        <v>1936</v>
      </c>
      <c r="G166" s="164"/>
      <c r="H166" s="164"/>
      <c r="I166" s="167"/>
      <c r="J166" s="168">
        <f>BK166</f>
        <v>0</v>
      </c>
      <c r="K166" s="164"/>
      <c r="L166" s="169"/>
      <c r="M166" s="170"/>
      <c r="N166" s="171"/>
      <c r="O166" s="171"/>
      <c r="P166" s="172">
        <f>SUM(P167:P171)</f>
        <v>0</v>
      </c>
      <c r="Q166" s="171"/>
      <c r="R166" s="172">
        <f>SUM(R167:R171)</f>
        <v>0</v>
      </c>
      <c r="S166" s="171"/>
      <c r="T166" s="173">
        <f>SUM(T167:T171)</f>
        <v>0</v>
      </c>
      <c r="AR166" s="174" t="s">
        <v>198</v>
      </c>
      <c r="AT166" s="175" t="s">
        <v>71</v>
      </c>
      <c r="AU166" s="175" t="s">
        <v>72</v>
      </c>
      <c r="AY166" s="174" t="s">
        <v>191</v>
      </c>
      <c r="BK166" s="176">
        <f>SUM(BK167:BK171)</f>
        <v>0</v>
      </c>
    </row>
    <row r="167" spans="1:65" s="2" customFormat="1" ht="16.5" customHeight="1">
      <c r="A167" s="35"/>
      <c r="B167" s="36"/>
      <c r="C167" s="179" t="s">
        <v>434</v>
      </c>
      <c r="D167" s="179" t="s">
        <v>193</v>
      </c>
      <c r="E167" s="180" t="s">
        <v>2415</v>
      </c>
      <c r="F167" s="181" t="s">
        <v>2416</v>
      </c>
      <c r="G167" s="182" t="s">
        <v>2131</v>
      </c>
      <c r="H167" s="183">
        <v>1</v>
      </c>
      <c r="I167" s="184"/>
      <c r="J167" s="185">
        <f>ROUND(I167*H167,2)</f>
        <v>0</v>
      </c>
      <c r="K167" s="181" t="s">
        <v>21</v>
      </c>
      <c r="L167" s="40"/>
      <c r="M167" s="186" t="s">
        <v>21</v>
      </c>
      <c r="N167" s="187" t="s">
        <v>43</v>
      </c>
      <c r="O167" s="65"/>
      <c r="P167" s="188">
        <f>O167*H167</f>
        <v>0</v>
      </c>
      <c r="Q167" s="188">
        <v>0</v>
      </c>
      <c r="R167" s="188">
        <f>Q167*H167</f>
        <v>0</v>
      </c>
      <c r="S167" s="188">
        <v>0</v>
      </c>
      <c r="T167" s="189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0" t="s">
        <v>3236</v>
      </c>
      <c r="AT167" s="190" t="s">
        <v>193</v>
      </c>
      <c r="AU167" s="190" t="s">
        <v>80</v>
      </c>
      <c r="AY167" s="18" t="s">
        <v>191</v>
      </c>
      <c r="BE167" s="191">
        <f>IF(N167="základní",J167,0)</f>
        <v>0</v>
      </c>
      <c r="BF167" s="191">
        <f>IF(N167="snížená",J167,0)</f>
        <v>0</v>
      </c>
      <c r="BG167" s="191">
        <f>IF(N167="zákl. přenesená",J167,0)</f>
        <v>0</v>
      </c>
      <c r="BH167" s="191">
        <f>IF(N167="sníž. přenesená",J167,0)</f>
        <v>0</v>
      </c>
      <c r="BI167" s="191">
        <f>IF(N167="nulová",J167,0)</f>
        <v>0</v>
      </c>
      <c r="BJ167" s="18" t="s">
        <v>80</v>
      </c>
      <c r="BK167" s="191">
        <f>ROUND(I167*H167,2)</f>
        <v>0</v>
      </c>
      <c r="BL167" s="18" t="s">
        <v>3236</v>
      </c>
      <c r="BM167" s="190" t="s">
        <v>3237</v>
      </c>
    </row>
    <row r="168" spans="1:47" s="2" customFormat="1" ht="11.25">
      <c r="A168" s="35"/>
      <c r="B168" s="36"/>
      <c r="C168" s="37"/>
      <c r="D168" s="192" t="s">
        <v>200</v>
      </c>
      <c r="E168" s="37"/>
      <c r="F168" s="193" t="s">
        <v>2416</v>
      </c>
      <c r="G168" s="37"/>
      <c r="H168" s="37"/>
      <c r="I168" s="194"/>
      <c r="J168" s="37"/>
      <c r="K168" s="37"/>
      <c r="L168" s="40"/>
      <c r="M168" s="195"/>
      <c r="N168" s="196"/>
      <c r="O168" s="65"/>
      <c r="P168" s="65"/>
      <c r="Q168" s="65"/>
      <c r="R168" s="65"/>
      <c r="S168" s="65"/>
      <c r="T168" s="66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200</v>
      </c>
      <c r="AU168" s="18" t="s">
        <v>80</v>
      </c>
    </row>
    <row r="169" spans="1:65" s="2" customFormat="1" ht="16.5" customHeight="1">
      <c r="A169" s="35"/>
      <c r="B169" s="36"/>
      <c r="C169" s="179" t="s">
        <v>440</v>
      </c>
      <c r="D169" s="179" t="s">
        <v>193</v>
      </c>
      <c r="E169" s="180" t="s">
        <v>3238</v>
      </c>
      <c r="F169" s="181" t="s">
        <v>3239</v>
      </c>
      <c r="G169" s="182" t="s">
        <v>2131</v>
      </c>
      <c r="H169" s="183">
        <v>1</v>
      </c>
      <c r="I169" s="184"/>
      <c r="J169" s="185">
        <f>ROUND(I169*H169,2)</f>
        <v>0</v>
      </c>
      <c r="K169" s="181" t="s">
        <v>197</v>
      </c>
      <c r="L169" s="40"/>
      <c r="M169" s="186" t="s">
        <v>21</v>
      </c>
      <c r="N169" s="187" t="s">
        <v>43</v>
      </c>
      <c r="O169" s="65"/>
      <c r="P169" s="188">
        <f>O169*H169</f>
        <v>0</v>
      </c>
      <c r="Q169" s="188">
        <v>0</v>
      </c>
      <c r="R169" s="188">
        <f>Q169*H169</f>
        <v>0</v>
      </c>
      <c r="S169" s="188">
        <v>0</v>
      </c>
      <c r="T169" s="18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0" t="s">
        <v>3236</v>
      </c>
      <c r="AT169" s="190" t="s">
        <v>193</v>
      </c>
      <c r="AU169" s="190" t="s">
        <v>80</v>
      </c>
      <c r="AY169" s="18" t="s">
        <v>191</v>
      </c>
      <c r="BE169" s="191">
        <f>IF(N169="základní",J169,0)</f>
        <v>0</v>
      </c>
      <c r="BF169" s="191">
        <f>IF(N169="snížená",J169,0)</f>
        <v>0</v>
      </c>
      <c r="BG169" s="191">
        <f>IF(N169="zákl. přenesená",J169,0)</f>
        <v>0</v>
      </c>
      <c r="BH169" s="191">
        <f>IF(N169="sníž. přenesená",J169,0)</f>
        <v>0</v>
      </c>
      <c r="BI169" s="191">
        <f>IF(N169="nulová",J169,0)</f>
        <v>0</v>
      </c>
      <c r="BJ169" s="18" t="s">
        <v>80</v>
      </c>
      <c r="BK169" s="191">
        <f>ROUND(I169*H169,2)</f>
        <v>0</v>
      </c>
      <c r="BL169" s="18" t="s">
        <v>3236</v>
      </c>
      <c r="BM169" s="190" t="s">
        <v>3240</v>
      </c>
    </row>
    <row r="170" spans="1:47" s="2" customFormat="1" ht="11.25">
      <c r="A170" s="35"/>
      <c r="B170" s="36"/>
      <c r="C170" s="37"/>
      <c r="D170" s="192" t="s">
        <v>200</v>
      </c>
      <c r="E170" s="37"/>
      <c r="F170" s="193" t="s">
        <v>3239</v>
      </c>
      <c r="G170" s="37"/>
      <c r="H170" s="37"/>
      <c r="I170" s="194"/>
      <c r="J170" s="37"/>
      <c r="K170" s="37"/>
      <c r="L170" s="40"/>
      <c r="M170" s="195"/>
      <c r="N170" s="196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200</v>
      </c>
      <c r="AU170" s="18" t="s">
        <v>80</v>
      </c>
    </row>
    <row r="171" spans="1:47" s="2" customFormat="1" ht="11.25">
      <c r="A171" s="35"/>
      <c r="B171" s="36"/>
      <c r="C171" s="37"/>
      <c r="D171" s="197" t="s">
        <v>202</v>
      </c>
      <c r="E171" s="37"/>
      <c r="F171" s="198" t="s">
        <v>3241</v>
      </c>
      <c r="G171" s="37"/>
      <c r="H171" s="37"/>
      <c r="I171" s="194"/>
      <c r="J171" s="37"/>
      <c r="K171" s="37"/>
      <c r="L171" s="40"/>
      <c r="M171" s="232"/>
      <c r="N171" s="233"/>
      <c r="O171" s="234"/>
      <c r="P171" s="234"/>
      <c r="Q171" s="234"/>
      <c r="R171" s="234"/>
      <c r="S171" s="234"/>
      <c r="T171" s="2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202</v>
      </c>
      <c r="AU171" s="18" t="s">
        <v>80</v>
      </c>
    </row>
    <row r="172" spans="1:31" s="2" customFormat="1" ht="6.95" customHeight="1">
      <c r="A172" s="35"/>
      <c r="B172" s="48"/>
      <c r="C172" s="49"/>
      <c r="D172" s="49"/>
      <c r="E172" s="49"/>
      <c r="F172" s="49"/>
      <c r="G172" s="49"/>
      <c r="H172" s="49"/>
      <c r="I172" s="49"/>
      <c r="J172" s="49"/>
      <c r="K172" s="49"/>
      <c r="L172" s="40"/>
      <c r="M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</row>
  </sheetData>
  <sheetProtection algorithmName="SHA-512" hashValue="O0DidAhuUtgkmj5kIBM3Ycvo6BQhNy8eg/pWNTW+PQ9Hqf3ex5hRo0/+Ml/as3o7QnwlvFBjdvZs0vgxBN7iiA==" saltValue="GKMjk8S3ftTV2y08YCCauwnviJfVgwhjOknoJOLvbPZjZ1LEhT37/P3q54gsjO6Ef0zTzrr6DIWxaS/E5sz1eA==" spinCount="100000" sheet="1" objects="1" scenarios="1" formatColumns="0" formatRows="0" autoFilter="0"/>
  <autoFilter ref="C85:K17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3_01/713463411"/>
    <hyperlink ref="F108" r:id="rId2" display="https://podminky.urs.cz/item/CS_URS_2023_01/733120815"/>
    <hyperlink ref="F111" r:id="rId3" display="https://podminky.urs.cz/item/CS_URS_2023_01/733120819"/>
    <hyperlink ref="F114" r:id="rId4" display="https://podminky.urs.cz/item/CS_URS_2023_01/733223102"/>
    <hyperlink ref="F117" r:id="rId5" display="https://podminky.urs.cz/item/CS_URS_2023_01/733223104"/>
    <hyperlink ref="F120" r:id="rId6" display="https://podminky.urs.cz/item/CS_URS_2023_01/733223105"/>
    <hyperlink ref="F123" r:id="rId7" display="https://podminky.urs.cz/item/CS_URS_2023_01/733223106"/>
    <hyperlink ref="F126" r:id="rId8" display="https://podminky.urs.cz/item/CS_URS_2023_01/733291101"/>
    <hyperlink ref="F133" r:id="rId9" display="https://podminky.urs.cz/item/CS_URS_2023_01/734221532"/>
    <hyperlink ref="F136" r:id="rId10" display="https://podminky.urs.cz/item/CS_URS_2023_01/734221682"/>
    <hyperlink ref="F139" r:id="rId11" display="https://podminky.urs.cz/item/CS_URS_2023_01/734261233"/>
    <hyperlink ref="F142" r:id="rId12" display="https://podminky.urs.cz/item/CS_URS_2023_01/734292715"/>
    <hyperlink ref="F145" r:id="rId13" display="https://podminky.urs.cz/item/CS_URS_2023_01/734292716"/>
    <hyperlink ref="F149" r:id="rId14" display="https://podminky.urs.cz/item/CS_URS_2023_01/735151373"/>
    <hyperlink ref="F152" r:id="rId15" display="https://podminky.urs.cz/item/CS_URS_2023_01/735151376"/>
    <hyperlink ref="F155" r:id="rId16" display="https://podminky.urs.cz/item/CS_URS_2023_01/735151381"/>
    <hyperlink ref="F158" r:id="rId17" display="https://podminky.urs.cz/item/CS_URS_2023_01/735151821"/>
    <hyperlink ref="F171" r:id="rId18" display="https://podminky.urs.cz/item/CS_URS_2023_01/0922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8" t="s">
        <v>137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2:46" s="1" customFormat="1" ht="24.95" customHeight="1">
      <c r="B4" s="21"/>
      <c r="D4" s="111" t="s">
        <v>141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72" t="str">
        <f>'Rekapitulace stavby'!K6</f>
        <v>Rekonstrukce kuchyně v domově pro seniory v Klatovech</v>
      </c>
      <c r="F7" s="373"/>
      <c r="G7" s="373"/>
      <c r="H7" s="373"/>
      <c r="L7" s="21"/>
    </row>
    <row r="8" spans="1:31" s="2" customFormat="1" ht="12" customHeight="1">
      <c r="A8" s="35"/>
      <c r="B8" s="40"/>
      <c r="C8" s="35"/>
      <c r="D8" s="113" t="s">
        <v>142</v>
      </c>
      <c r="E8" s="35"/>
      <c r="F8" s="35"/>
      <c r="G8" s="35"/>
      <c r="H8" s="35"/>
      <c r="I8" s="35"/>
      <c r="J8" s="35"/>
      <c r="K8" s="35"/>
      <c r="L8" s="114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4" t="s">
        <v>3242</v>
      </c>
      <c r="F9" s="375"/>
      <c r="G9" s="375"/>
      <c r="H9" s="37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04" t="s">
        <v>21</v>
      </c>
      <c r="G11" s="35"/>
      <c r="H11" s="35"/>
      <c r="I11" s="113" t="s">
        <v>20</v>
      </c>
      <c r="J11" s="104" t="s">
        <v>21</v>
      </c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22</v>
      </c>
      <c r="E12" s="35"/>
      <c r="F12" s="104" t="s">
        <v>23</v>
      </c>
      <c r="G12" s="35"/>
      <c r="H12" s="35"/>
      <c r="I12" s="113" t="s">
        <v>24</v>
      </c>
      <c r="J12" s="115" t="str">
        <f>'Rekapitulace stavby'!AN8</f>
        <v>26. 4. 2023</v>
      </c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26</v>
      </c>
      <c r="E14" s="35"/>
      <c r="F14" s="35"/>
      <c r="G14" s="35"/>
      <c r="H14" s="35"/>
      <c r="I14" s="113" t="s">
        <v>27</v>
      </c>
      <c r="J14" s="104" t="str">
        <f>IF('Rekapitulace stavby'!AN10="","",'Rekapitulace stavby'!AN10)</f>
        <v/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tr">
        <f>IF('Rekapitulace stavby'!E11="","",'Rekapitulace stavby'!E11)</f>
        <v xml:space="preserve"> </v>
      </c>
      <c r="F15" s="35"/>
      <c r="G15" s="35"/>
      <c r="H15" s="35"/>
      <c r="I15" s="113" t="s">
        <v>29</v>
      </c>
      <c r="J15" s="104" t="str">
        <f>IF('Rekapitulace stavby'!AN11="","",'Rekapitulace stavby'!AN11)</f>
        <v/>
      </c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27</v>
      </c>
      <c r="J17" s="31" t="str">
        <f>'Rekapitulace stavby'!AN13</f>
        <v>Vyplň údaj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6" t="str">
        <f>'Rekapitulace stavby'!E14</f>
        <v>Vyplň údaj</v>
      </c>
      <c r="F18" s="377"/>
      <c r="G18" s="377"/>
      <c r="H18" s="377"/>
      <c r="I18" s="113" t="s">
        <v>29</v>
      </c>
      <c r="J18" s="31" t="str">
        <f>'Rekapitulace stavby'!AN14</f>
        <v>Vyplň údaj</v>
      </c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27</v>
      </c>
      <c r="J20" s="104" t="s">
        <v>21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33</v>
      </c>
      <c r="F21" s="35"/>
      <c r="G21" s="35"/>
      <c r="H21" s="35"/>
      <c r="I21" s="113" t="s">
        <v>29</v>
      </c>
      <c r="J21" s="104" t="s">
        <v>21</v>
      </c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35</v>
      </c>
      <c r="E23" s="35"/>
      <c r="F23" s="35"/>
      <c r="G23" s="35"/>
      <c r="H23" s="35"/>
      <c r="I23" s="113" t="s">
        <v>27</v>
      </c>
      <c r="J23" s="104" t="str">
        <f>IF('Rekapitulace stavby'!AN19="","",'Rekapitulace stavby'!AN19)</f>
        <v/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tr">
        <f>IF('Rekapitulace stavby'!E20="","",'Rekapitulace stavby'!E20)</f>
        <v xml:space="preserve"> </v>
      </c>
      <c r="F24" s="35"/>
      <c r="G24" s="35"/>
      <c r="H24" s="35"/>
      <c r="I24" s="113" t="s">
        <v>29</v>
      </c>
      <c r="J24" s="104" t="str">
        <f>IF('Rekapitulace stavby'!AN20="","",'Rekapitulace stavby'!AN20)</f>
        <v/>
      </c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36</v>
      </c>
      <c r="E26" s="35"/>
      <c r="F26" s="35"/>
      <c r="G26" s="35"/>
      <c r="H26" s="35"/>
      <c r="I26" s="35"/>
      <c r="J26" s="35"/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78" t="s">
        <v>21</v>
      </c>
      <c r="F27" s="378"/>
      <c r="G27" s="378"/>
      <c r="H27" s="37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114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38</v>
      </c>
      <c r="E30" s="35"/>
      <c r="F30" s="35"/>
      <c r="G30" s="35"/>
      <c r="H30" s="35"/>
      <c r="I30" s="35"/>
      <c r="J30" s="121">
        <f>ROUND(J81,2)</f>
        <v>0</v>
      </c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40</v>
      </c>
      <c r="G32" s="35"/>
      <c r="H32" s="35"/>
      <c r="I32" s="122" t="s">
        <v>39</v>
      </c>
      <c r="J32" s="122" t="s">
        <v>41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42</v>
      </c>
      <c r="E33" s="113" t="s">
        <v>43</v>
      </c>
      <c r="F33" s="124">
        <f>ROUND((SUM(BE81:BE303)),2)</f>
        <v>0</v>
      </c>
      <c r="G33" s="35"/>
      <c r="H33" s="35"/>
      <c r="I33" s="125">
        <v>0.21</v>
      </c>
      <c r="J33" s="124">
        <f>ROUND(((SUM(BE81:BE303))*I33),2)</f>
        <v>0</v>
      </c>
      <c r="K33" s="35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44</v>
      </c>
      <c r="F34" s="124">
        <f>ROUND((SUM(BF81:BF303)),2)</f>
        <v>0</v>
      </c>
      <c r="G34" s="35"/>
      <c r="H34" s="35"/>
      <c r="I34" s="125">
        <v>0.15</v>
      </c>
      <c r="J34" s="124">
        <f>ROUND(((SUM(BF81:BF303))*I34),2)</f>
        <v>0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45</v>
      </c>
      <c r="F35" s="124">
        <f>ROUND((SUM(BG81:BG303)),2)</f>
        <v>0</v>
      </c>
      <c r="G35" s="35"/>
      <c r="H35" s="35"/>
      <c r="I35" s="125">
        <v>0.21</v>
      </c>
      <c r="J35" s="124">
        <f>0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46</v>
      </c>
      <c r="F36" s="124">
        <f>ROUND((SUM(BH81:BH303)),2)</f>
        <v>0</v>
      </c>
      <c r="G36" s="35"/>
      <c r="H36" s="35"/>
      <c r="I36" s="125">
        <v>0.15</v>
      </c>
      <c r="J36" s="124">
        <f>0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47</v>
      </c>
      <c r="F37" s="124">
        <f>ROUND((SUM(BI81:BI303)),2)</f>
        <v>0</v>
      </c>
      <c r="G37" s="35"/>
      <c r="H37" s="35"/>
      <c r="I37" s="125">
        <v>0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48</v>
      </c>
      <c r="E39" s="128"/>
      <c r="F39" s="128"/>
      <c r="G39" s="129" t="s">
        <v>49</v>
      </c>
      <c r="H39" s="130" t="s">
        <v>50</v>
      </c>
      <c r="I39" s="128"/>
      <c r="J39" s="131">
        <f>SUM(J30:J37)</f>
        <v>0</v>
      </c>
      <c r="K39" s="132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4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144</v>
      </c>
      <c r="D45" s="37"/>
      <c r="E45" s="37"/>
      <c r="F45" s="37"/>
      <c r="G45" s="37"/>
      <c r="H45" s="37"/>
      <c r="I45" s="37"/>
      <c r="J45" s="37"/>
      <c r="K45" s="37"/>
      <c r="L45" s="114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9" t="str">
        <f>E7</f>
        <v>Rekonstrukce kuchyně v domově pro seniory v Klatovech</v>
      </c>
      <c r="F48" s="380"/>
      <c r="G48" s="380"/>
      <c r="H48" s="380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142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3" t="str">
        <f>E9</f>
        <v>D2.1 - Gastrotechnologie</v>
      </c>
      <c r="F50" s="381"/>
      <c r="G50" s="381"/>
      <c r="H50" s="381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14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22</v>
      </c>
      <c r="D52" s="37"/>
      <c r="E52" s="37"/>
      <c r="F52" s="28" t="str">
        <f>F12</f>
        <v>Podhůrecká 815/3</v>
      </c>
      <c r="G52" s="37"/>
      <c r="H52" s="37"/>
      <c r="I52" s="30" t="s">
        <v>24</v>
      </c>
      <c r="J52" s="60" t="str">
        <f>IF(J12="","",J12)</f>
        <v>26. 4. 2023</v>
      </c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26</v>
      </c>
      <c r="D54" s="37"/>
      <c r="E54" s="37"/>
      <c r="F54" s="28" t="str">
        <f>E15</f>
        <v xml:space="preserve"> </v>
      </c>
      <c r="G54" s="37"/>
      <c r="H54" s="37"/>
      <c r="I54" s="30" t="s">
        <v>32</v>
      </c>
      <c r="J54" s="33" t="str">
        <f>E21</f>
        <v>M-PROject CZ s.r.o.</v>
      </c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 xml:space="preserve"> </v>
      </c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7" t="s">
        <v>145</v>
      </c>
      <c r="D57" s="138"/>
      <c r="E57" s="138"/>
      <c r="F57" s="138"/>
      <c r="G57" s="138"/>
      <c r="H57" s="138"/>
      <c r="I57" s="138"/>
      <c r="J57" s="139" t="s">
        <v>146</v>
      </c>
      <c r="K57" s="138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0" t="s">
        <v>70</v>
      </c>
      <c r="D59" s="37"/>
      <c r="E59" s="37"/>
      <c r="F59" s="37"/>
      <c r="G59" s="37"/>
      <c r="H59" s="37"/>
      <c r="I59" s="37"/>
      <c r="J59" s="78">
        <f>J81</f>
        <v>0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147</v>
      </c>
    </row>
    <row r="60" spans="2:12" s="9" customFormat="1" ht="24.95" customHeight="1">
      <c r="B60" s="141"/>
      <c r="C60" s="142"/>
      <c r="D60" s="143" t="s">
        <v>3243</v>
      </c>
      <c r="E60" s="144"/>
      <c r="F60" s="144"/>
      <c r="G60" s="144"/>
      <c r="H60" s="144"/>
      <c r="I60" s="144"/>
      <c r="J60" s="145">
        <f>J82</f>
        <v>0</v>
      </c>
      <c r="K60" s="142"/>
      <c r="L60" s="146"/>
    </row>
    <row r="61" spans="2:12" s="10" customFormat="1" ht="19.9" customHeight="1">
      <c r="B61" s="147"/>
      <c r="C61" s="98"/>
      <c r="D61" s="148" t="s">
        <v>3244</v>
      </c>
      <c r="E61" s="149"/>
      <c r="F61" s="149"/>
      <c r="G61" s="149"/>
      <c r="H61" s="149"/>
      <c r="I61" s="149"/>
      <c r="J61" s="150">
        <f>J83</f>
        <v>0</v>
      </c>
      <c r="K61" s="98"/>
      <c r="L61" s="151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14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4" t="s">
        <v>176</v>
      </c>
      <c r="D68" s="37"/>
      <c r="E68" s="37"/>
      <c r="F68" s="37"/>
      <c r="G68" s="37"/>
      <c r="H68" s="37"/>
      <c r="I68" s="37"/>
      <c r="J68" s="37"/>
      <c r="K68" s="37"/>
      <c r="L68" s="114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14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16</v>
      </c>
      <c r="D70" s="37"/>
      <c r="E70" s="37"/>
      <c r="F70" s="37"/>
      <c r="G70" s="37"/>
      <c r="H70" s="37"/>
      <c r="I70" s="37"/>
      <c r="J70" s="37"/>
      <c r="K70" s="37"/>
      <c r="L70" s="114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79" t="str">
        <f>E7</f>
        <v>Rekonstrukce kuchyně v domově pro seniory v Klatovech</v>
      </c>
      <c r="F71" s="380"/>
      <c r="G71" s="380"/>
      <c r="H71" s="380"/>
      <c r="I71" s="37"/>
      <c r="J71" s="37"/>
      <c r="K71" s="37"/>
      <c r="L71" s="11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142</v>
      </c>
      <c r="D72" s="37"/>
      <c r="E72" s="37"/>
      <c r="F72" s="37"/>
      <c r="G72" s="37"/>
      <c r="H72" s="37"/>
      <c r="I72" s="37"/>
      <c r="J72" s="37"/>
      <c r="K72" s="37"/>
      <c r="L72" s="11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33" t="str">
        <f>E9</f>
        <v>D2.1 - Gastrotechnologie</v>
      </c>
      <c r="F73" s="381"/>
      <c r="G73" s="381"/>
      <c r="H73" s="381"/>
      <c r="I73" s="37"/>
      <c r="J73" s="37"/>
      <c r="K73" s="37"/>
      <c r="L73" s="11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22</v>
      </c>
      <c r="D75" s="37"/>
      <c r="E75" s="37"/>
      <c r="F75" s="28" t="str">
        <f>F12</f>
        <v>Podhůrecká 815/3</v>
      </c>
      <c r="G75" s="37"/>
      <c r="H75" s="37"/>
      <c r="I75" s="30" t="s">
        <v>24</v>
      </c>
      <c r="J75" s="60" t="str">
        <f>IF(J12="","",J12)</f>
        <v>26. 4. 2023</v>
      </c>
      <c r="K75" s="37"/>
      <c r="L75" s="11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5.2" customHeight="1">
      <c r="A77" s="35"/>
      <c r="B77" s="36"/>
      <c r="C77" s="30" t="s">
        <v>26</v>
      </c>
      <c r="D77" s="37"/>
      <c r="E77" s="37"/>
      <c r="F77" s="28" t="str">
        <f>E15</f>
        <v xml:space="preserve"> </v>
      </c>
      <c r="G77" s="37"/>
      <c r="H77" s="37"/>
      <c r="I77" s="30" t="s">
        <v>32</v>
      </c>
      <c r="J77" s="33" t="str">
        <f>E21</f>
        <v>M-PROject CZ s.r.o.</v>
      </c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5.2" customHeight="1">
      <c r="A78" s="35"/>
      <c r="B78" s="36"/>
      <c r="C78" s="30" t="s">
        <v>30</v>
      </c>
      <c r="D78" s="37"/>
      <c r="E78" s="37"/>
      <c r="F78" s="28" t="str">
        <f>IF(E18="","",E18)</f>
        <v>Vyplň údaj</v>
      </c>
      <c r="G78" s="37"/>
      <c r="H78" s="37"/>
      <c r="I78" s="30" t="s">
        <v>35</v>
      </c>
      <c r="J78" s="33" t="str">
        <f>E24</f>
        <v xml:space="preserve"> </v>
      </c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52"/>
      <c r="B80" s="153"/>
      <c r="C80" s="154" t="s">
        <v>177</v>
      </c>
      <c r="D80" s="155" t="s">
        <v>57</v>
      </c>
      <c r="E80" s="155" t="s">
        <v>53</v>
      </c>
      <c r="F80" s="155" t="s">
        <v>54</v>
      </c>
      <c r="G80" s="155" t="s">
        <v>178</v>
      </c>
      <c r="H80" s="155" t="s">
        <v>179</v>
      </c>
      <c r="I80" s="155" t="s">
        <v>180</v>
      </c>
      <c r="J80" s="155" t="s">
        <v>146</v>
      </c>
      <c r="K80" s="156" t="s">
        <v>181</v>
      </c>
      <c r="L80" s="157"/>
      <c r="M80" s="69" t="s">
        <v>21</v>
      </c>
      <c r="N80" s="70" t="s">
        <v>42</v>
      </c>
      <c r="O80" s="70" t="s">
        <v>182</v>
      </c>
      <c r="P80" s="70" t="s">
        <v>183</v>
      </c>
      <c r="Q80" s="70" t="s">
        <v>184</v>
      </c>
      <c r="R80" s="70" t="s">
        <v>185</v>
      </c>
      <c r="S80" s="70" t="s">
        <v>186</v>
      </c>
      <c r="T80" s="71" t="s">
        <v>187</v>
      </c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</row>
    <row r="81" spans="1:63" s="2" customFormat="1" ht="22.9" customHeight="1">
      <c r="A81" s="35"/>
      <c r="B81" s="36"/>
      <c r="C81" s="76" t="s">
        <v>188</v>
      </c>
      <c r="D81" s="37"/>
      <c r="E81" s="37"/>
      <c r="F81" s="37"/>
      <c r="G81" s="37"/>
      <c r="H81" s="37"/>
      <c r="I81" s="37"/>
      <c r="J81" s="158">
        <f>BK81</f>
        <v>0</v>
      </c>
      <c r="K81" s="37"/>
      <c r="L81" s="40"/>
      <c r="M81" s="72"/>
      <c r="N81" s="159"/>
      <c r="O81" s="73"/>
      <c r="P81" s="160">
        <f>P82</f>
        <v>0</v>
      </c>
      <c r="Q81" s="73"/>
      <c r="R81" s="160">
        <f>R82</f>
        <v>0</v>
      </c>
      <c r="S81" s="73"/>
      <c r="T81" s="161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71</v>
      </c>
      <c r="AU81" s="18" t="s">
        <v>147</v>
      </c>
      <c r="BK81" s="162">
        <f>BK82</f>
        <v>0</v>
      </c>
    </row>
    <row r="82" spans="2:63" s="12" customFormat="1" ht="25.9" customHeight="1">
      <c r="B82" s="163"/>
      <c r="C82" s="164"/>
      <c r="D82" s="165" t="s">
        <v>71</v>
      </c>
      <c r="E82" s="166" t="s">
        <v>189</v>
      </c>
      <c r="F82" s="166" t="s">
        <v>189</v>
      </c>
      <c r="G82" s="164"/>
      <c r="H82" s="164"/>
      <c r="I82" s="167"/>
      <c r="J82" s="168">
        <f>BK82</f>
        <v>0</v>
      </c>
      <c r="K82" s="164"/>
      <c r="L82" s="169"/>
      <c r="M82" s="170"/>
      <c r="N82" s="171"/>
      <c r="O82" s="171"/>
      <c r="P82" s="172">
        <f>P83</f>
        <v>0</v>
      </c>
      <c r="Q82" s="171"/>
      <c r="R82" s="172">
        <f>R83</f>
        <v>0</v>
      </c>
      <c r="S82" s="171"/>
      <c r="T82" s="173">
        <f>T83</f>
        <v>0</v>
      </c>
      <c r="AR82" s="174" t="s">
        <v>80</v>
      </c>
      <c r="AT82" s="175" t="s">
        <v>71</v>
      </c>
      <c r="AU82" s="175" t="s">
        <v>72</v>
      </c>
      <c r="AY82" s="174" t="s">
        <v>191</v>
      </c>
      <c r="BK82" s="176">
        <f>BK83</f>
        <v>0</v>
      </c>
    </row>
    <row r="83" spans="2:63" s="12" customFormat="1" ht="22.9" customHeight="1">
      <c r="B83" s="163"/>
      <c r="C83" s="164"/>
      <c r="D83" s="165" t="s">
        <v>71</v>
      </c>
      <c r="E83" s="177" t="s">
        <v>3245</v>
      </c>
      <c r="F83" s="177" t="s">
        <v>3246</v>
      </c>
      <c r="G83" s="164"/>
      <c r="H83" s="164"/>
      <c r="I83" s="167"/>
      <c r="J83" s="178">
        <f>BK83</f>
        <v>0</v>
      </c>
      <c r="K83" s="164"/>
      <c r="L83" s="169"/>
      <c r="M83" s="170"/>
      <c r="N83" s="171"/>
      <c r="O83" s="171"/>
      <c r="P83" s="172">
        <f>SUM(P84:P303)</f>
        <v>0</v>
      </c>
      <c r="Q83" s="171"/>
      <c r="R83" s="172">
        <f>SUM(R84:R303)</f>
        <v>0</v>
      </c>
      <c r="S83" s="171"/>
      <c r="T83" s="173">
        <f>SUM(T84:T303)</f>
        <v>0</v>
      </c>
      <c r="AR83" s="174" t="s">
        <v>80</v>
      </c>
      <c r="AT83" s="175" t="s">
        <v>71</v>
      </c>
      <c r="AU83" s="175" t="s">
        <v>80</v>
      </c>
      <c r="AY83" s="174" t="s">
        <v>191</v>
      </c>
      <c r="BK83" s="176">
        <f>SUM(BK84:BK303)</f>
        <v>0</v>
      </c>
    </row>
    <row r="84" spans="1:65" s="2" customFormat="1" ht="49.15" customHeight="1">
      <c r="A84" s="35"/>
      <c r="B84" s="36"/>
      <c r="C84" s="179" t="s">
        <v>80</v>
      </c>
      <c r="D84" s="179" t="s">
        <v>193</v>
      </c>
      <c r="E84" s="180" t="s">
        <v>3247</v>
      </c>
      <c r="F84" s="181" t="s">
        <v>3248</v>
      </c>
      <c r="G84" s="182" t="s">
        <v>265</v>
      </c>
      <c r="H84" s="183">
        <v>1</v>
      </c>
      <c r="I84" s="184"/>
      <c r="J84" s="185">
        <f>ROUND(I84*H84,2)</f>
        <v>0</v>
      </c>
      <c r="K84" s="181" t="s">
        <v>21</v>
      </c>
      <c r="L84" s="40"/>
      <c r="M84" s="186" t="s">
        <v>21</v>
      </c>
      <c r="N84" s="187" t="s">
        <v>43</v>
      </c>
      <c r="O84" s="65"/>
      <c r="P84" s="188">
        <f>O84*H84</f>
        <v>0</v>
      </c>
      <c r="Q84" s="188">
        <v>0</v>
      </c>
      <c r="R84" s="188">
        <f>Q84*H84</f>
        <v>0</v>
      </c>
      <c r="S84" s="188">
        <v>0</v>
      </c>
      <c r="T84" s="189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90" t="s">
        <v>198</v>
      </c>
      <c r="AT84" s="190" t="s">
        <v>193</v>
      </c>
      <c r="AU84" s="190" t="s">
        <v>82</v>
      </c>
      <c r="AY84" s="18" t="s">
        <v>191</v>
      </c>
      <c r="BE84" s="191">
        <f>IF(N84="základní",J84,0)</f>
        <v>0</v>
      </c>
      <c r="BF84" s="191">
        <f>IF(N84="snížená",J84,0)</f>
        <v>0</v>
      </c>
      <c r="BG84" s="191">
        <f>IF(N84="zákl. přenesená",J84,0)</f>
        <v>0</v>
      </c>
      <c r="BH84" s="191">
        <f>IF(N84="sníž. přenesená",J84,0)</f>
        <v>0</v>
      </c>
      <c r="BI84" s="191">
        <f>IF(N84="nulová",J84,0)</f>
        <v>0</v>
      </c>
      <c r="BJ84" s="18" t="s">
        <v>80</v>
      </c>
      <c r="BK84" s="191">
        <f>ROUND(I84*H84,2)</f>
        <v>0</v>
      </c>
      <c r="BL84" s="18" t="s">
        <v>198</v>
      </c>
      <c r="BM84" s="190" t="s">
        <v>82</v>
      </c>
    </row>
    <row r="85" spans="1:47" s="2" customFormat="1" ht="29.25">
      <c r="A85" s="35"/>
      <c r="B85" s="36"/>
      <c r="C85" s="37"/>
      <c r="D85" s="192" t="s">
        <v>200</v>
      </c>
      <c r="E85" s="37"/>
      <c r="F85" s="193" t="s">
        <v>3248</v>
      </c>
      <c r="G85" s="37"/>
      <c r="H85" s="37"/>
      <c r="I85" s="194"/>
      <c r="J85" s="37"/>
      <c r="K85" s="37"/>
      <c r="L85" s="40"/>
      <c r="M85" s="195"/>
      <c r="N85" s="196"/>
      <c r="O85" s="65"/>
      <c r="P85" s="65"/>
      <c r="Q85" s="65"/>
      <c r="R85" s="65"/>
      <c r="S85" s="65"/>
      <c r="T85" s="6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200</v>
      </c>
      <c r="AU85" s="18" t="s">
        <v>82</v>
      </c>
    </row>
    <row r="86" spans="1:65" s="2" customFormat="1" ht="33" customHeight="1">
      <c r="A86" s="35"/>
      <c r="B86" s="36"/>
      <c r="C86" s="179" t="s">
        <v>82</v>
      </c>
      <c r="D86" s="179" t="s">
        <v>193</v>
      </c>
      <c r="E86" s="180" t="s">
        <v>3249</v>
      </c>
      <c r="F86" s="181" t="s">
        <v>3250</v>
      </c>
      <c r="G86" s="182" t="s">
        <v>265</v>
      </c>
      <c r="H86" s="183">
        <v>1</v>
      </c>
      <c r="I86" s="184"/>
      <c r="J86" s="185">
        <f>ROUND(I86*H86,2)</f>
        <v>0</v>
      </c>
      <c r="K86" s="181" t="s">
        <v>21</v>
      </c>
      <c r="L86" s="40"/>
      <c r="M86" s="186" t="s">
        <v>21</v>
      </c>
      <c r="N86" s="187" t="s">
        <v>43</v>
      </c>
      <c r="O86" s="65"/>
      <c r="P86" s="188">
        <f>O86*H86</f>
        <v>0</v>
      </c>
      <c r="Q86" s="188">
        <v>0</v>
      </c>
      <c r="R86" s="188">
        <f>Q86*H86</f>
        <v>0</v>
      </c>
      <c r="S86" s="188">
        <v>0</v>
      </c>
      <c r="T86" s="189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90" t="s">
        <v>198</v>
      </c>
      <c r="AT86" s="190" t="s">
        <v>193</v>
      </c>
      <c r="AU86" s="190" t="s">
        <v>82</v>
      </c>
      <c r="AY86" s="18" t="s">
        <v>191</v>
      </c>
      <c r="BE86" s="191">
        <f>IF(N86="základní",J86,0)</f>
        <v>0</v>
      </c>
      <c r="BF86" s="191">
        <f>IF(N86="snížená",J86,0)</f>
        <v>0</v>
      </c>
      <c r="BG86" s="191">
        <f>IF(N86="zákl. přenesená",J86,0)</f>
        <v>0</v>
      </c>
      <c r="BH86" s="191">
        <f>IF(N86="sníž. přenesená",J86,0)</f>
        <v>0</v>
      </c>
      <c r="BI86" s="191">
        <f>IF(N86="nulová",J86,0)</f>
        <v>0</v>
      </c>
      <c r="BJ86" s="18" t="s">
        <v>80</v>
      </c>
      <c r="BK86" s="191">
        <f>ROUND(I86*H86,2)</f>
        <v>0</v>
      </c>
      <c r="BL86" s="18" t="s">
        <v>198</v>
      </c>
      <c r="BM86" s="190" t="s">
        <v>198</v>
      </c>
    </row>
    <row r="87" spans="1:47" s="2" customFormat="1" ht="19.5">
      <c r="A87" s="35"/>
      <c r="B87" s="36"/>
      <c r="C87" s="37"/>
      <c r="D87" s="192" t="s">
        <v>200</v>
      </c>
      <c r="E87" s="37"/>
      <c r="F87" s="193" t="s">
        <v>3250</v>
      </c>
      <c r="G87" s="37"/>
      <c r="H87" s="37"/>
      <c r="I87" s="194"/>
      <c r="J87" s="37"/>
      <c r="K87" s="37"/>
      <c r="L87" s="40"/>
      <c r="M87" s="195"/>
      <c r="N87" s="196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200</v>
      </c>
      <c r="AU87" s="18" t="s">
        <v>82</v>
      </c>
    </row>
    <row r="88" spans="1:65" s="2" customFormat="1" ht="21.75" customHeight="1">
      <c r="A88" s="35"/>
      <c r="B88" s="36"/>
      <c r="C88" s="179" t="s">
        <v>212</v>
      </c>
      <c r="D88" s="179" t="s">
        <v>193</v>
      </c>
      <c r="E88" s="180" t="s">
        <v>3251</v>
      </c>
      <c r="F88" s="181" t="s">
        <v>3252</v>
      </c>
      <c r="G88" s="182" t="s">
        <v>265</v>
      </c>
      <c r="H88" s="183">
        <v>1</v>
      </c>
      <c r="I88" s="184"/>
      <c r="J88" s="185">
        <f>ROUND(I88*H88,2)</f>
        <v>0</v>
      </c>
      <c r="K88" s="181" t="s">
        <v>21</v>
      </c>
      <c r="L88" s="40"/>
      <c r="M88" s="186" t="s">
        <v>21</v>
      </c>
      <c r="N88" s="187" t="s">
        <v>43</v>
      </c>
      <c r="O88" s="65"/>
      <c r="P88" s="188">
        <f>O88*H88</f>
        <v>0</v>
      </c>
      <c r="Q88" s="188">
        <v>0</v>
      </c>
      <c r="R88" s="188">
        <f>Q88*H88</f>
        <v>0</v>
      </c>
      <c r="S88" s="188">
        <v>0</v>
      </c>
      <c r="T88" s="189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90" t="s">
        <v>198</v>
      </c>
      <c r="AT88" s="190" t="s">
        <v>193</v>
      </c>
      <c r="AU88" s="190" t="s">
        <v>82</v>
      </c>
      <c r="AY88" s="18" t="s">
        <v>191</v>
      </c>
      <c r="BE88" s="191">
        <f>IF(N88="základní",J88,0)</f>
        <v>0</v>
      </c>
      <c r="BF88" s="191">
        <f>IF(N88="snížená",J88,0)</f>
        <v>0</v>
      </c>
      <c r="BG88" s="191">
        <f>IF(N88="zákl. přenesená",J88,0)</f>
        <v>0</v>
      </c>
      <c r="BH88" s="191">
        <f>IF(N88="sníž. přenesená",J88,0)</f>
        <v>0</v>
      </c>
      <c r="BI88" s="191">
        <f>IF(N88="nulová",J88,0)</f>
        <v>0</v>
      </c>
      <c r="BJ88" s="18" t="s">
        <v>80</v>
      </c>
      <c r="BK88" s="191">
        <f>ROUND(I88*H88,2)</f>
        <v>0</v>
      </c>
      <c r="BL88" s="18" t="s">
        <v>198</v>
      </c>
      <c r="BM88" s="190" t="s">
        <v>236</v>
      </c>
    </row>
    <row r="89" spans="1:47" s="2" customFormat="1" ht="11.25">
      <c r="A89" s="35"/>
      <c r="B89" s="36"/>
      <c r="C89" s="37"/>
      <c r="D89" s="192" t="s">
        <v>200</v>
      </c>
      <c r="E89" s="37"/>
      <c r="F89" s="193" t="s">
        <v>3252</v>
      </c>
      <c r="G89" s="37"/>
      <c r="H89" s="37"/>
      <c r="I89" s="194"/>
      <c r="J89" s="37"/>
      <c r="K89" s="37"/>
      <c r="L89" s="40"/>
      <c r="M89" s="195"/>
      <c r="N89" s="196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200</v>
      </c>
      <c r="AU89" s="18" t="s">
        <v>82</v>
      </c>
    </row>
    <row r="90" spans="1:65" s="2" customFormat="1" ht="33" customHeight="1">
      <c r="A90" s="35"/>
      <c r="B90" s="36"/>
      <c r="C90" s="179" t="s">
        <v>198</v>
      </c>
      <c r="D90" s="179" t="s">
        <v>193</v>
      </c>
      <c r="E90" s="180" t="s">
        <v>3253</v>
      </c>
      <c r="F90" s="181" t="s">
        <v>3254</v>
      </c>
      <c r="G90" s="182" t="s">
        <v>265</v>
      </c>
      <c r="H90" s="183">
        <v>1</v>
      </c>
      <c r="I90" s="184"/>
      <c r="J90" s="185">
        <f>ROUND(I90*H90,2)</f>
        <v>0</v>
      </c>
      <c r="K90" s="181" t="s">
        <v>21</v>
      </c>
      <c r="L90" s="40"/>
      <c r="M90" s="186" t="s">
        <v>21</v>
      </c>
      <c r="N90" s="187" t="s">
        <v>43</v>
      </c>
      <c r="O90" s="65"/>
      <c r="P90" s="188">
        <f>O90*H90</f>
        <v>0</v>
      </c>
      <c r="Q90" s="188">
        <v>0</v>
      </c>
      <c r="R90" s="188">
        <f>Q90*H90</f>
        <v>0</v>
      </c>
      <c r="S90" s="188">
        <v>0</v>
      </c>
      <c r="T90" s="189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90" t="s">
        <v>198</v>
      </c>
      <c r="AT90" s="190" t="s">
        <v>193</v>
      </c>
      <c r="AU90" s="190" t="s">
        <v>82</v>
      </c>
      <c r="AY90" s="18" t="s">
        <v>191</v>
      </c>
      <c r="BE90" s="191">
        <f>IF(N90="základní",J90,0)</f>
        <v>0</v>
      </c>
      <c r="BF90" s="191">
        <f>IF(N90="snížená",J90,0)</f>
        <v>0</v>
      </c>
      <c r="BG90" s="191">
        <f>IF(N90="zákl. přenesená",J90,0)</f>
        <v>0</v>
      </c>
      <c r="BH90" s="191">
        <f>IF(N90="sníž. přenesená",J90,0)</f>
        <v>0</v>
      </c>
      <c r="BI90" s="191">
        <f>IF(N90="nulová",J90,0)</f>
        <v>0</v>
      </c>
      <c r="BJ90" s="18" t="s">
        <v>80</v>
      </c>
      <c r="BK90" s="191">
        <f>ROUND(I90*H90,2)</f>
        <v>0</v>
      </c>
      <c r="BL90" s="18" t="s">
        <v>198</v>
      </c>
      <c r="BM90" s="190" t="s">
        <v>255</v>
      </c>
    </row>
    <row r="91" spans="1:47" s="2" customFormat="1" ht="19.5">
      <c r="A91" s="35"/>
      <c r="B91" s="36"/>
      <c r="C91" s="37"/>
      <c r="D91" s="192" t="s">
        <v>200</v>
      </c>
      <c r="E91" s="37"/>
      <c r="F91" s="193" t="s">
        <v>3254</v>
      </c>
      <c r="G91" s="37"/>
      <c r="H91" s="37"/>
      <c r="I91" s="194"/>
      <c r="J91" s="37"/>
      <c r="K91" s="37"/>
      <c r="L91" s="40"/>
      <c r="M91" s="195"/>
      <c r="N91" s="196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200</v>
      </c>
      <c r="AU91" s="18" t="s">
        <v>82</v>
      </c>
    </row>
    <row r="92" spans="1:65" s="2" customFormat="1" ht="37.9" customHeight="1">
      <c r="A92" s="35"/>
      <c r="B92" s="36"/>
      <c r="C92" s="179" t="s">
        <v>227</v>
      </c>
      <c r="D92" s="179" t="s">
        <v>193</v>
      </c>
      <c r="E92" s="180" t="s">
        <v>3255</v>
      </c>
      <c r="F92" s="181" t="s">
        <v>3256</v>
      </c>
      <c r="G92" s="182" t="s">
        <v>265</v>
      </c>
      <c r="H92" s="183">
        <v>1</v>
      </c>
      <c r="I92" s="184"/>
      <c r="J92" s="185">
        <f>ROUND(I92*H92,2)</f>
        <v>0</v>
      </c>
      <c r="K92" s="181" t="s">
        <v>21</v>
      </c>
      <c r="L92" s="40"/>
      <c r="M92" s="186" t="s">
        <v>21</v>
      </c>
      <c r="N92" s="187" t="s">
        <v>43</v>
      </c>
      <c r="O92" s="65"/>
      <c r="P92" s="188">
        <f>O92*H92</f>
        <v>0</v>
      </c>
      <c r="Q92" s="188">
        <v>0</v>
      </c>
      <c r="R92" s="188">
        <f>Q92*H92</f>
        <v>0</v>
      </c>
      <c r="S92" s="188">
        <v>0</v>
      </c>
      <c r="T92" s="189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90" t="s">
        <v>198</v>
      </c>
      <c r="AT92" s="190" t="s">
        <v>193</v>
      </c>
      <c r="AU92" s="190" t="s">
        <v>82</v>
      </c>
      <c r="AY92" s="18" t="s">
        <v>191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8" t="s">
        <v>80</v>
      </c>
      <c r="BK92" s="191">
        <f>ROUND(I92*H92,2)</f>
        <v>0</v>
      </c>
      <c r="BL92" s="18" t="s">
        <v>198</v>
      </c>
      <c r="BM92" s="190" t="s">
        <v>271</v>
      </c>
    </row>
    <row r="93" spans="1:47" s="2" customFormat="1" ht="19.5">
      <c r="A93" s="35"/>
      <c r="B93" s="36"/>
      <c r="C93" s="37"/>
      <c r="D93" s="192" t="s">
        <v>200</v>
      </c>
      <c r="E93" s="37"/>
      <c r="F93" s="193" t="s">
        <v>3256</v>
      </c>
      <c r="G93" s="37"/>
      <c r="H93" s="37"/>
      <c r="I93" s="194"/>
      <c r="J93" s="37"/>
      <c r="K93" s="37"/>
      <c r="L93" s="40"/>
      <c r="M93" s="195"/>
      <c r="N93" s="196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200</v>
      </c>
      <c r="AU93" s="18" t="s">
        <v>82</v>
      </c>
    </row>
    <row r="94" spans="1:65" s="2" customFormat="1" ht="44.25" customHeight="1">
      <c r="A94" s="35"/>
      <c r="B94" s="36"/>
      <c r="C94" s="179" t="s">
        <v>236</v>
      </c>
      <c r="D94" s="179" t="s">
        <v>193</v>
      </c>
      <c r="E94" s="180" t="s">
        <v>3257</v>
      </c>
      <c r="F94" s="181" t="s">
        <v>3258</v>
      </c>
      <c r="G94" s="182" t="s">
        <v>265</v>
      </c>
      <c r="H94" s="183">
        <v>1</v>
      </c>
      <c r="I94" s="184"/>
      <c r="J94" s="185">
        <f>ROUND(I94*H94,2)</f>
        <v>0</v>
      </c>
      <c r="K94" s="181" t="s">
        <v>21</v>
      </c>
      <c r="L94" s="40"/>
      <c r="M94" s="186" t="s">
        <v>21</v>
      </c>
      <c r="N94" s="187" t="s">
        <v>43</v>
      </c>
      <c r="O94" s="65"/>
      <c r="P94" s="188">
        <f>O94*H94</f>
        <v>0</v>
      </c>
      <c r="Q94" s="188">
        <v>0</v>
      </c>
      <c r="R94" s="188">
        <f>Q94*H94</f>
        <v>0</v>
      </c>
      <c r="S94" s="188">
        <v>0</v>
      </c>
      <c r="T94" s="189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90" t="s">
        <v>198</v>
      </c>
      <c r="AT94" s="190" t="s">
        <v>193</v>
      </c>
      <c r="AU94" s="190" t="s">
        <v>82</v>
      </c>
      <c r="AY94" s="18" t="s">
        <v>191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18" t="s">
        <v>80</v>
      </c>
      <c r="BK94" s="191">
        <f>ROUND(I94*H94,2)</f>
        <v>0</v>
      </c>
      <c r="BL94" s="18" t="s">
        <v>198</v>
      </c>
      <c r="BM94" s="190" t="s">
        <v>290</v>
      </c>
    </row>
    <row r="95" spans="1:47" s="2" customFormat="1" ht="29.25">
      <c r="A95" s="35"/>
      <c r="B95" s="36"/>
      <c r="C95" s="37"/>
      <c r="D95" s="192" t="s">
        <v>200</v>
      </c>
      <c r="E95" s="37"/>
      <c r="F95" s="193" t="s">
        <v>3258</v>
      </c>
      <c r="G95" s="37"/>
      <c r="H95" s="37"/>
      <c r="I95" s="194"/>
      <c r="J95" s="37"/>
      <c r="K95" s="37"/>
      <c r="L95" s="40"/>
      <c r="M95" s="195"/>
      <c r="N95" s="196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200</v>
      </c>
      <c r="AU95" s="18" t="s">
        <v>82</v>
      </c>
    </row>
    <row r="96" spans="1:65" s="2" customFormat="1" ht="37.9" customHeight="1">
      <c r="A96" s="35"/>
      <c r="B96" s="36"/>
      <c r="C96" s="179" t="s">
        <v>244</v>
      </c>
      <c r="D96" s="179" t="s">
        <v>193</v>
      </c>
      <c r="E96" s="180" t="s">
        <v>3259</v>
      </c>
      <c r="F96" s="181" t="s">
        <v>3260</v>
      </c>
      <c r="G96" s="182" t="s">
        <v>265</v>
      </c>
      <c r="H96" s="183">
        <v>1</v>
      </c>
      <c r="I96" s="184"/>
      <c r="J96" s="185">
        <f>ROUND(I96*H96,2)</f>
        <v>0</v>
      </c>
      <c r="K96" s="181" t="s">
        <v>21</v>
      </c>
      <c r="L96" s="40"/>
      <c r="M96" s="186" t="s">
        <v>21</v>
      </c>
      <c r="N96" s="187" t="s">
        <v>43</v>
      </c>
      <c r="O96" s="65"/>
      <c r="P96" s="188">
        <f>O96*H96</f>
        <v>0</v>
      </c>
      <c r="Q96" s="188">
        <v>0</v>
      </c>
      <c r="R96" s="188">
        <f>Q96*H96</f>
        <v>0</v>
      </c>
      <c r="S96" s="188">
        <v>0</v>
      </c>
      <c r="T96" s="189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90" t="s">
        <v>198</v>
      </c>
      <c r="AT96" s="190" t="s">
        <v>193</v>
      </c>
      <c r="AU96" s="190" t="s">
        <v>82</v>
      </c>
      <c r="AY96" s="18" t="s">
        <v>191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18" t="s">
        <v>80</v>
      </c>
      <c r="BK96" s="191">
        <f>ROUND(I96*H96,2)</f>
        <v>0</v>
      </c>
      <c r="BL96" s="18" t="s">
        <v>198</v>
      </c>
      <c r="BM96" s="190" t="s">
        <v>306</v>
      </c>
    </row>
    <row r="97" spans="1:47" s="2" customFormat="1" ht="19.5">
      <c r="A97" s="35"/>
      <c r="B97" s="36"/>
      <c r="C97" s="37"/>
      <c r="D97" s="192" t="s">
        <v>200</v>
      </c>
      <c r="E97" s="37"/>
      <c r="F97" s="193" t="s">
        <v>3260</v>
      </c>
      <c r="G97" s="37"/>
      <c r="H97" s="37"/>
      <c r="I97" s="194"/>
      <c r="J97" s="37"/>
      <c r="K97" s="37"/>
      <c r="L97" s="40"/>
      <c r="M97" s="195"/>
      <c r="N97" s="196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200</v>
      </c>
      <c r="AU97" s="18" t="s">
        <v>82</v>
      </c>
    </row>
    <row r="98" spans="1:65" s="2" customFormat="1" ht="33" customHeight="1">
      <c r="A98" s="35"/>
      <c r="B98" s="36"/>
      <c r="C98" s="179" t="s">
        <v>255</v>
      </c>
      <c r="D98" s="179" t="s">
        <v>193</v>
      </c>
      <c r="E98" s="180" t="s">
        <v>3261</v>
      </c>
      <c r="F98" s="181" t="s">
        <v>3262</v>
      </c>
      <c r="G98" s="182" t="s">
        <v>265</v>
      </c>
      <c r="H98" s="183">
        <v>2</v>
      </c>
      <c r="I98" s="184"/>
      <c r="J98" s="185">
        <f>ROUND(I98*H98,2)</f>
        <v>0</v>
      </c>
      <c r="K98" s="181" t="s">
        <v>21</v>
      </c>
      <c r="L98" s="40"/>
      <c r="M98" s="186" t="s">
        <v>21</v>
      </c>
      <c r="N98" s="187" t="s">
        <v>43</v>
      </c>
      <c r="O98" s="65"/>
      <c r="P98" s="188">
        <f>O98*H98</f>
        <v>0</v>
      </c>
      <c r="Q98" s="188">
        <v>0</v>
      </c>
      <c r="R98" s="188">
        <f>Q98*H98</f>
        <v>0</v>
      </c>
      <c r="S98" s="188">
        <v>0</v>
      </c>
      <c r="T98" s="189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0" t="s">
        <v>198</v>
      </c>
      <c r="AT98" s="190" t="s">
        <v>193</v>
      </c>
      <c r="AU98" s="190" t="s">
        <v>82</v>
      </c>
      <c r="AY98" s="18" t="s">
        <v>191</v>
      </c>
      <c r="BE98" s="191">
        <f>IF(N98="základní",J98,0)</f>
        <v>0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18" t="s">
        <v>80</v>
      </c>
      <c r="BK98" s="191">
        <f>ROUND(I98*H98,2)</f>
        <v>0</v>
      </c>
      <c r="BL98" s="18" t="s">
        <v>198</v>
      </c>
      <c r="BM98" s="190" t="s">
        <v>321</v>
      </c>
    </row>
    <row r="99" spans="1:47" s="2" customFormat="1" ht="19.5">
      <c r="A99" s="35"/>
      <c r="B99" s="36"/>
      <c r="C99" s="37"/>
      <c r="D99" s="192" t="s">
        <v>200</v>
      </c>
      <c r="E99" s="37"/>
      <c r="F99" s="193" t="s">
        <v>3262</v>
      </c>
      <c r="G99" s="37"/>
      <c r="H99" s="37"/>
      <c r="I99" s="194"/>
      <c r="J99" s="37"/>
      <c r="K99" s="37"/>
      <c r="L99" s="40"/>
      <c r="M99" s="195"/>
      <c r="N99" s="196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200</v>
      </c>
      <c r="AU99" s="18" t="s">
        <v>82</v>
      </c>
    </row>
    <row r="100" spans="1:65" s="2" customFormat="1" ht="37.9" customHeight="1">
      <c r="A100" s="35"/>
      <c r="B100" s="36"/>
      <c r="C100" s="179" t="s">
        <v>262</v>
      </c>
      <c r="D100" s="179" t="s">
        <v>193</v>
      </c>
      <c r="E100" s="180" t="s">
        <v>3263</v>
      </c>
      <c r="F100" s="181" t="s">
        <v>3264</v>
      </c>
      <c r="G100" s="182" t="s">
        <v>265</v>
      </c>
      <c r="H100" s="183">
        <v>1</v>
      </c>
      <c r="I100" s="184"/>
      <c r="J100" s="185">
        <f>ROUND(I100*H100,2)</f>
        <v>0</v>
      </c>
      <c r="K100" s="181" t="s">
        <v>21</v>
      </c>
      <c r="L100" s="40"/>
      <c r="M100" s="186" t="s">
        <v>21</v>
      </c>
      <c r="N100" s="187" t="s">
        <v>43</v>
      </c>
      <c r="O100" s="65"/>
      <c r="P100" s="188">
        <f>O100*H100</f>
        <v>0</v>
      </c>
      <c r="Q100" s="188">
        <v>0</v>
      </c>
      <c r="R100" s="188">
        <f>Q100*H100</f>
        <v>0</v>
      </c>
      <c r="S100" s="188">
        <v>0</v>
      </c>
      <c r="T100" s="189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90" t="s">
        <v>198</v>
      </c>
      <c r="AT100" s="190" t="s">
        <v>193</v>
      </c>
      <c r="AU100" s="190" t="s">
        <v>82</v>
      </c>
      <c r="AY100" s="18" t="s">
        <v>191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18" t="s">
        <v>80</v>
      </c>
      <c r="BK100" s="191">
        <f>ROUND(I100*H100,2)</f>
        <v>0</v>
      </c>
      <c r="BL100" s="18" t="s">
        <v>198</v>
      </c>
      <c r="BM100" s="190" t="s">
        <v>341</v>
      </c>
    </row>
    <row r="101" spans="1:47" s="2" customFormat="1" ht="19.5">
      <c r="A101" s="35"/>
      <c r="B101" s="36"/>
      <c r="C101" s="37"/>
      <c r="D101" s="192" t="s">
        <v>200</v>
      </c>
      <c r="E101" s="37"/>
      <c r="F101" s="193" t="s">
        <v>3264</v>
      </c>
      <c r="G101" s="37"/>
      <c r="H101" s="37"/>
      <c r="I101" s="194"/>
      <c r="J101" s="37"/>
      <c r="K101" s="37"/>
      <c r="L101" s="40"/>
      <c r="M101" s="195"/>
      <c r="N101" s="196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200</v>
      </c>
      <c r="AU101" s="18" t="s">
        <v>82</v>
      </c>
    </row>
    <row r="102" spans="1:65" s="2" customFormat="1" ht="24.2" customHeight="1">
      <c r="A102" s="35"/>
      <c r="B102" s="36"/>
      <c r="C102" s="179" t="s">
        <v>271</v>
      </c>
      <c r="D102" s="179" t="s">
        <v>193</v>
      </c>
      <c r="E102" s="180" t="s">
        <v>3265</v>
      </c>
      <c r="F102" s="181" t="s">
        <v>3266</v>
      </c>
      <c r="G102" s="182" t="s">
        <v>265</v>
      </c>
      <c r="H102" s="183">
        <v>1</v>
      </c>
      <c r="I102" s="184"/>
      <c r="J102" s="185">
        <f>ROUND(I102*H102,2)</f>
        <v>0</v>
      </c>
      <c r="K102" s="181" t="s">
        <v>21</v>
      </c>
      <c r="L102" s="40"/>
      <c r="M102" s="186" t="s">
        <v>21</v>
      </c>
      <c r="N102" s="187" t="s">
        <v>43</v>
      </c>
      <c r="O102" s="65"/>
      <c r="P102" s="188">
        <f>O102*H102</f>
        <v>0</v>
      </c>
      <c r="Q102" s="188">
        <v>0</v>
      </c>
      <c r="R102" s="188">
        <f>Q102*H102</f>
        <v>0</v>
      </c>
      <c r="S102" s="188">
        <v>0</v>
      </c>
      <c r="T102" s="189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90" t="s">
        <v>198</v>
      </c>
      <c r="AT102" s="190" t="s">
        <v>193</v>
      </c>
      <c r="AU102" s="190" t="s">
        <v>82</v>
      </c>
      <c r="AY102" s="18" t="s">
        <v>191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18" t="s">
        <v>80</v>
      </c>
      <c r="BK102" s="191">
        <f>ROUND(I102*H102,2)</f>
        <v>0</v>
      </c>
      <c r="BL102" s="18" t="s">
        <v>198</v>
      </c>
      <c r="BM102" s="190" t="s">
        <v>379</v>
      </c>
    </row>
    <row r="103" spans="1:47" s="2" customFormat="1" ht="19.5">
      <c r="A103" s="35"/>
      <c r="B103" s="36"/>
      <c r="C103" s="37"/>
      <c r="D103" s="192" t="s">
        <v>200</v>
      </c>
      <c r="E103" s="37"/>
      <c r="F103" s="193" t="s">
        <v>3266</v>
      </c>
      <c r="G103" s="37"/>
      <c r="H103" s="37"/>
      <c r="I103" s="194"/>
      <c r="J103" s="37"/>
      <c r="K103" s="37"/>
      <c r="L103" s="40"/>
      <c r="M103" s="195"/>
      <c r="N103" s="196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200</v>
      </c>
      <c r="AU103" s="18" t="s">
        <v>82</v>
      </c>
    </row>
    <row r="104" spans="1:65" s="2" customFormat="1" ht="33" customHeight="1">
      <c r="A104" s="35"/>
      <c r="B104" s="36"/>
      <c r="C104" s="179" t="s">
        <v>280</v>
      </c>
      <c r="D104" s="179" t="s">
        <v>193</v>
      </c>
      <c r="E104" s="180" t="s">
        <v>3267</v>
      </c>
      <c r="F104" s="181" t="s">
        <v>3268</v>
      </c>
      <c r="G104" s="182" t="s">
        <v>265</v>
      </c>
      <c r="H104" s="183">
        <v>1</v>
      </c>
      <c r="I104" s="184"/>
      <c r="J104" s="185">
        <f>ROUND(I104*H104,2)</f>
        <v>0</v>
      </c>
      <c r="K104" s="181" t="s">
        <v>21</v>
      </c>
      <c r="L104" s="40"/>
      <c r="M104" s="186" t="s">
        <v>21</v>
      </c>
      <c r="N104" s="187" t="s">
        <v>43</v>
      </c>
      <c r="O104" s="65"/>
      <c r="P104" s="188">
        <f>O104*H104</f>
        <v>0</v>
      </c>
      <c r="Q104" s="188">
        <v>0</v>
      </c>
      <c r="R104" s="188">
        <f>Q104*H104</f>
        <v>0</v>
      </c>
      <c r="S104" s="188">
        <v>0</v>
      </c>
      <c r="T104" s="189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90" t="s">
        <v>198</v>
      </c>
      <c r="AT104" s="190" t="s">
        <v>193</v>
      </c>
      <c r="AU104" s="190" t="s">
        <v>82</v>
      </c>
      <c r="AY104" s="18" t="s">
        <v>191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8" t="s">
        <v>80</v>
      </c>
      <c r="BK104" s="191">
        <f>ROUND(I104*H104,2)</f>
        <v>0</v>
      </c>
      <c r="BL104" s="18" t="s">
        <v>198</v>
      </c>
      <c r="BM104" s="190" t="s">
        <v>406</v>
      </c>
    </row>
    <row r="105" spans="1:47" s="2" customFormat="1" ht="19.5">
      <c r="A105" s="35"/>
      <c r="B105" s="36"/>
      <c r="C105" s="37"/>
      <c r="D105" s="192" t="s">
        <v>200</v>
      </c>
      <c r="E105" s="37"/>
      <c r="F105" s="193" t="s">
        <v>3268</v>
      </c>
      <c r="G105" s="37"/>
      <c r="H105" s="37"/>
      <c r="I105" s="194"/>
      <c r="J105" s="37"/>
      <c r="K105" s="37"/>
      <c r="L105" s="40"/>
      <c r="M105" s="195"/>
      <c r="N105" s="196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200</v>
      </c>
      <c r="AU105" s="18" t="s">
        <v>82</v>
      </c>
    </row>
    <row r="106" spans="1:65" s="2" customFormat="1" ht="24.2" customHeight="1">
      <c r="A106" s="35"/>
      <c r="B106" s="36"/>
      <c r="C106" s="179" t="s">
        <v>290</v>
      </c>
      <c r="D106" s="179" t="s">
        <v>193</v>
      </c>
      <c r="E106" s="180" t="s">
        <v>3269</v>
      </c>
      <c r="F106" s="181" t="s">
        <v>3270</v>
      </c>
      <c r="G106" s="182" t="s">
        <v>265</v>
      </c>
      <c r="H106" s="183">
        <v>1</v>
      </c>
      <c r="I106" s="184"/>
      <c r="J106" s="185">
        <f>ROUND(I106*H106,2)</f>
        <v>0</v>
      </c>
      <c r="K106" s="181" t="s">
        <v>21</v>
      </c>
      <c r="L106" s="40"/>
      <c r="M106" s="186" t="s">
        <v>21</v>
      </c>
      <c r="N106" s="187" t="s">
        <v>43</v>
      </c>
      <c r="O106" s="65"/>
      <c r="P106" s="188">
        <f>O106*H106</f>
        <v>0</v>
      </c>
      <c r="Q106" s="188">
        <v>0</v>
      </c>
      <c r="R106" s="188">
        <f>Q106*H106</f>
        <v>0</v>
      </c>
      <c r="S106" s="188">
        <v>0</v>
      </c>
      <c r="T106" s="189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0" t="s">
        <v>198</v>
      </c>
      <c r="AT106" s="190" t="s">
        <v>193</v>
      </c>
      <c r="AU106" s="190" t="s">
        <v>82</v>
      </c>
      <c r="AY106" s="18" t="s">
        <v>191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8" t="s">
        <v>80</v>
      </c>
      <c r="BK106" s="191">
        <f>ROUND(I106*H106,2)</f>
        <v>0</v>
      </c>
      <c r="BL106" s="18" t="s">
        <v>198</v>
      </c>
      <c r="BM106" s="190" t="s">
        <v>420</v>
      </c>
    </row>
    <row r="107" spans="1:47" s="2" customFormat="1" ht="19.5">
      <c r="A107" s="35"/>
      <c r="B107" s="36"/>
      <c r="C107" s="37"/>
      <c r="D107" s="192" t="s">
        <v>200</v>
      </c>
      <c r="E107" s="37"/>
      <c r="F107" s="193" t="s">
        <v>3270</v>
      </c>
      <c r="G107" s="37"/>
      <c r="H107" s="37"/>
      <c r="I107" s="194"/>
      <c r="J107" s="37"/>
      <c r="K107" s="37"/>
      <c r="L107" s="40"/>
      <c r="M107" s="195"/>
      <c r="N107" s="196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200</v>
      </c>
      <c r="AU107" s="18" t="s">
        <v>82</v>
      </c>
    </row>
    <row r="108" spans="1:65" s="2" customFormat="1" ht="33" customHeight="1">
      <c r="A108" s="35"/>
      <c r="B108" s="36"/>
      <c r="C108" s="179" t="s">
        <v>299</v>
      </c>
      <c r="D108" s="179" t="s">
        <v>193</v>
      </c>
      <c r="E108" s="180" t="s">
        <v>3271</v>
      </c>
      <c r="F108" s="181" t="s">
        <v>3272</v>
      </c>
      <c r="G108" s="182" t="s">
        <v>265</v>
      </c>
      <c r="H108" s="183">
        <v>8</v>
      </c>
      <c r="I108" s="184"/>
      <c r="J108" s="185">
        <f>ROUND(I108*H108,2)</f>
        <v>0</v>
      </c>
      <c r="K108" s="181" t="s">
        <v>21</v>
      </c>
      <c r="L108" s="40"/>
      <c r="M108" s="186" t="s">
        <v>21</v>
      </c>
      <c r="N108" s="187" t="s">
        <v>43</v>
      </c>
      <c r="O108" s="65"/>
      <c r="P108" s="188">
        <f>O108*H108</f>
        <v>0</v>
      </c>
      <c r="Q108" s="188">
        <v>0</v>
      </c>
      <c r="R108" s="188">
        <f>Q108*H108</f>
        <v>0</v>
      </c>
      <c r="S108" s="188">
        <v>0</v>
      </c>
      <c r="T108" s="189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90" t="s">
        <v>198</v>
      </c>
      <c r="AT108" s="190" t="s">
        <v>193</v>
      </c>
      <c r="AU108" s="190" t="s">
        <v>82</v>
      </c>
      <c r="AY108" s="18" t="s">
        <v>191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8" t="s">
        <v>80</v>
      </c>
      <c r="BK108" s="191">
        <f>ROUND(I108*H108,2)</f>
        <v>0</v>
      </c>
      <c r="BL108" s="18" t="s">
        <v>198</v>
      </c>
      <c r="BM108" s="190" t="s">
        <v>434</v>
      </c>
    </row>
    <row r="109" spans="1:47" s="2" customFormat="1" ht="19.5">
      <c r="A109" s="35"/>
      <c r="B109" s="36"/>
      <c r="C109" s="37"/>
      <c r="D109" s="192" t="s">
        <v>200</v>
      </c>
      <c r="E109" s="37"/>
      <c r="F109" s="193" t="s">
        <v>3272</v>
      </c>
      <c r="G109" s="37"/>
      <c r="H109" s="37"/>
      <c r="I109" s="194"/>
      <c r="J109" s="37"/>
      <c r="K109" s="37"/>
      <c r="L109" s="40"/>
      <c r="M109" s="195"/>
      <c r="N109" s="196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200</v>
      </c>
      <c r="AU109" s="18" t="s">
        <v>82</v>
      </c>
    </row>
    <row r="110" spans="1:65" s="2" customFormat="1" ht="33" customHeight="1">
      <c r="A110" s="35"/>
      <c r="B110" s="36"/>
      <c r="C110" s="179" t="s">
        <v>306</v>
      </c>
      <c r="D110" s="179" t="s">
        <v>193</v>
      </c>
      <c r="E110" s="180" t="s">
        <v>3273</v>
      </c>
      <c r="F110" s="181" t="s">
        <v>3274</v>
      </c>
      <c r="G110" s="182" t="s">
        <v>265</v>
      </c>
      <c r="H110" s="183">
        <v>3</v>
      </c>
      <c r="I110" s="184"/>
      <c r="J110" s="185">
        <f>ROUND(I110*H110,2)</f>
        <v>0</v>
      </c>
      <c r="K110" s="181" t="s">
        <v>21</v>
      </c>
      <c r="L110" s="40"/>
      <c r="M110" s="186" t="s">
        <v>21</v>
      </c>
      <c r="N110" s="187" t="s">
        <v>43</v>
      </c>
      <c r="O110" s="65"/>
      <c r="P110" s="188">
        <f>O110*H110</f>
        <v>0</v>
      </c>
      <c r="Q110" s="188">
        <v>0</v>
      </c>
      <c r="R110" s="188">
        <f>Q110*H110</f>
        <v>0</v>
      </c>
      <c r="S110" s="188">
        <v>0</v>
      </c>
      <c r="T110" s="189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0" t="s">
        <v>198</v>
      </c>
      <c r="AT110" s="190" t="s">
        <v>193</v>
      </c>
      <c r="AU110" s="190" t="s">
        <v>82</v>
      </c>
      <c r="AY110" s="18" t="s">
        <v>191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18" t="s">
        <v>80</v>
      </c>
      <c r="BK110" s="191">
        <f>ROUND(I110*H110,2)</f>
        <v>0</v>
      </c>
      <c r="BL110" s="18" t="s">
        <v>198</v>
      </c>
      <c r="BM110" s="190" t="s">
        <v>447</v>
      </c>
    </row>
    <row r="111" spans="1:47" s="2" customFormat="1" ht="19.5">
      <c r="A111" s="35"/>
      <c r="B111" s="36"/>
      <c r="C111" s="37"/>
      <c r="D111" s="192" t="s">
        <v>200</v>
      </c>
      <c r="E111" s="37"/>
      <c r="F111" s="193" t="s">
        <v>3274</v>
      </c>
      <c r="G111" s="37"/>
      <c r="H111" s="37"/>
      <c r="I111" s="194"/>
      <c r="J111" s="37"/>
      <c r="K111" s="37"/>
      <c r="L111" s="40"/>
      <c r="M111" s="195"/>
      <c r="N111" s="196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200</v>
      </c>
      <c r="AU111" s="18" t="s">
        <v>82</v>
      </c>
    </row>
    <row r="112" spans="1:65" s="2" customFormat="1" ht="33" customHeight="1">
      <c r="A112" s="35"/>
      <c r="B112" s="36"/>
      <c r="C112" s="179" t="s">
        <v>8</v>
      </c>
      <c r="D112" s="179" t="s">
        <v>193</v>
      </c>
      <c r="E112" s="180" t="s">
        <v>3275</v>
      </c>
      <c r="F112" s="181" t="s">
        <v>3276</v>
      </c>
      <c r="G112" s="182" t="s">
        <v>265</v>
      </c>
      <c r="H112" s="183">
        <v>3</v>
      </c>
      <c r="I112" s="184"/>
      <c r="J112" s="185">
        <f>ROUND(I112*H112,2)</f>
        <v>0</v>
      </c>
      <c r="K112" s="181" t="s">
        <v>21</v>
      </c>
      <c r="L112" s="40"/>
      <c r="M112" s="186" t="s">
        <v>21</v>
      </c>
      <c r="N112" s="187" t="s">
        <v>43</v>
      </c>
      <c r="O112" s="65"/>
      <c r="P112" s="188">
        <f>O112*H112</f>
        <v>0</v>
      </c>
      <c r="Q112" s="188">
        <v>0</v>
      </c>
      <c r="R112" s="188">
        <f>Q112*H112</f>
        <v>0</v>
      </c>
      <c r="S112" s="188">
        <v>0</v>
      </c>
      <c r="T112" s="189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90" t="s">
        <v>198</v>
      </c>
      <c r="AT112" s="190" t="s">
        <v>193</v>
      </c>
      <c r="AU112" s="190" t="s">
        <v>82</v>
      </c>
      <c r="AY112" s="18" t="s">
        <v>191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18" t="s">
        <v>80</v>
      </c>
      <c r="BK112" s="191">
        <f>ROUND(I112*H112,2)</f>
        <v>0</v>
      </c>
      <c r="BL112" s="18" t="s">
        <v>198</v>
      </c>
      <c r="BM112" s="190" t="s">
        <v>465</v>
      </c>
    </row>
    <row r="113" spans="1:47" s="2" customFormat="1" ht="19.5">
      <c r="A113" s="35"/>
      <c r="B113" s="36"/>
      <c r="C113" s="37"/>
      <c r="D113" s="192" t="s">
        <v>200</v>
      </c>
      <c r="E113" s="37"/>
      <c r="F113" s="193" t="s">
        <v>3276</v>
      </c>
      <c r="G113" s="37"/>
      <c r="H113" s="37"/>
      <c r="I113" s="194"/>
      <c r="J113" s="37"/>
      <c r="K113" s="37"/>
      <c r="L113" s="40"/>
      <c r="M113" s="195"/>
      <c r="N113" s="196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200</v>
      </c>
      <c r="AU113" s="18" t="s">
        <v>82</v>
      </c>
    </row>
    <row r="114" spans="1:65" s="2" customFormat="1" ht="33" customHeight="1">
      <c r="A114" s="35"/>
      <c r="B114" s="36"/>
      <c r="C114" s="179" t="s">
        <v>321</v>
      </c>
      <c r="D114" s="179" t="s">
        <v>193</v>
      </c>
      <c r="E114" s="180" t="s">
        <v>3277</v>
      </c>
      <c r="F114" s="181" t="s">
        <v>3278</v>
      </c>
      <c r="G114" s="182" t="s">
        <v>265</v>
      </c>
      <c r="H114" s="183">
        <v>1</v>
      </c>
      <c r="I114" s="184"/>
      <c r="J114" s="185">
        <f>ROUND(I114*H114,2)</f>
        <v>0</v>
      </c>
      <c r="K114" s="181" t="s">
        <v>21</v>
      </c>
      <c r="L114" s="40"/>
      <c r="M114" s="186" t="s">
        <v>21</v>
      </c>
      <c r="N114" s="187" t="s">
        <v>43</v>
      </c>
      <c r="O114" s="65"/>
      <c r="P114" s="188">
        <f>O114*H114</f>
        <v>0</v>
      </c>
      <c r="Q114" s="188">
        <v>0</v>
      </c>
      <c r="R114" s="188">
        <f>Q114*H114</f>
        <v>0</v>
      </c>
      <c r="S114" s="188">
        <v>0</v>
      </c>
      <c r="T114" s="189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90" t="s">
        <v>198</v>
      </c>
      <c r="AT114" s="190" t="s">
        <v>193</v>
      </c>
      <c r="AU114" s="190" t="s">
        <v>82</v>
      </c>
      <c r="AY114" s="18" t="s">
        <v>191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18" t="s">
        <v>80</v>
      </c>
      <c r="BK114" s="191">
        <f>ROUND(I114*H114,2)</f>
        <v>0</v>
      </c>
      <c r="BL114" s="18" t="s">
        <v>198</v>
      </c>
      <c r="BM114" s="190" t="s">
        <v>480</v>
      </c>
    </row>
    <row r="115" spans="1:47" s="2" customFormat="1" ht="19.5">
      <c r="A115" s="35"/>
      <c r="B115" s="36"/>
      <c r="C115" s="37"/>
      <c r="D115" s="192" t="s">
        <v>200</v>
      </c>
      <c r="E115" s="37"/>
      <c r="F115" s="193" t="s">
        <v>3278</v>
      </c>
      <c r="G115" s="37"/>
      <c r="H115" s="37"/>
      <c r="I115" s="194"/>
      <c r="J115" s="37"/>
      <c r="K115" s="37"/>
      <c r="L115" s="40"/>
      <c r="M115" s="195"/>
      <c r="N115" s="196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200</v>
      </c>
      <c r="AU115" s="18" t="s">
        <v>82</v>
      </c>
    </row>
    <row r="116" spans="1:65" s="2" customFormat="1" ht="33" customHeight="1">
      <c r="A116" s="35"/>
      <c r="B116" s="36"/>
      <c r="C116" s="179" t="s">
        <v>333</v>
      </c>
      <c r="D116" s="179" t="s">
        <v>193</v>
      </c>
      <c r="E116" s="180" t="s">
        <v>3279</v>
      </c>
      <c r="F116" s="181" t="s">
        <v>3280</v>
      </c>
      <c r="G116" s="182" t="s">
        <v>265</v>
      </c>
      <c r="H116" s="183">
        <v>1</v>
      </c>
      <c r="I116" s="184"/>
      <c r="J116" s="185">
        <f>ROUND(I116*H116,2)</f>
        <v>0</v>
      </c>
      <c r="K116" s="181" t="s">
        <v>21</v>
      </c>
      <c r="L116" s="40"/>
      <c r="M116" s="186" t="s">
        <v>21</v>
      </c>
      <c r="N116" s="187" t="s">
        <v>43</v>
      </c>
      <c r="O116" s="65"/>
      <c r="P116" s="188">
        <f>O116*H116</f>
        <v>0</v>
      </c>
      <c r="Q116" s="188">
        <v>0</v>
      </c>
      <c r="R116" s="188">
        <f>Q116*H116</f>
        <v>0</v>
      </c>
      <c r="S116" s="188">
        <v>0</v>
      </c>
      <c r="T116" s="189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90" t="s">
        <v>198</v>
      </c>
      <c r="AT116" s="190" t="s">
        <v>193</v>
      </c>
      <c r="AU116" s="190" t="s">
        <v>82</v>
      </c>
      <c r="AY116" s="18" t="s">
        <v>191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18" t="s">
        <v>80</v>
      </c>
      <c r="BK116" s="191">
        <f>ROUND(I116*H116,2)</f>
        <v>0</v>
      </c>
      <c r="BL116" s="18" t="s">
        <v>198</v>
      </c>
      <c r="BM116" s="190" t="s">
        <v>493</v>
      </c>
    </row>
    <row r="117" spans="1:47" s="2" customFormat="1" ht="19.5">
      <c r="A117" s="35"/>
      <c r="B117" s="36"/>
      <c r="C117" s="37"/>
      <c r="D117" s="192" t="s">
        <v>200</v>
      </c>
      <c r="E117" s="37"/>
      <c r="F117" s="193" t="s">
        <v>3280</v>
      </c>
      <c r="G117" s="37"/>
      <c r="H117" s="37"/>
      <c r="I117" s="194"/>
      <c r="J117" s="37"/>
      <c r="K117" s="37"/>
      <c r="L117" s="40"/>
      <c r="M117" s="195"/>
      <c r="N117" s="196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200</v>
      </c>
      <c r="AU117" s="18" t="s">
        <v>82</v>
      </c>
    </row>
    <row r="118" spans="1:65" s="2" customFormat="1" ht="21.75" customHeight="1">
      <c r="A118" s="35"/>
      <c r="B118" s="36"/>
      <c r="C118" s="179" t="s">
        <v>341</v>
      </c>
      <c r="D118" s="179" t="s">
        <v>193</v>
      </c>
      <c r="E118" s="180" t="s">
        <v>3281</v>
      </c>
      <c r="F118" s="181" t="s">
        <v>3252</v>
      </c>
      <c r="G118" s="182" t="s">
        <v>265</v>
      </c>
      <c r="H118" s="183">
        <v>1</v>
      </c>
      <c r="I118" s="184"/>
      <c r="J118" s="185">
        <f>ROUND(I118*H118,2)</f>
        <v>0</v>
      </c>
      <c r="K118" s="181" t="s">
        <v>21</v>
      </c>
      <c r="L118" s="40"/>
      <c r="M118" s="186" t="s">
        <v>21</v>
      </c>
      <c r="N118" s="187" t="s">
        <v>43</v>
      </c>
      <c r="O118" s="65"/>
      <c r="P118" s="188">
        <f>O118*H118</f>
        <v>0</v>
      </c>
      <c r="Q118" s="188">
        <v>0</v>
      </c>
      <c r="R118" s="188">
        <f>Q118*H118</f>
        <v>0</v>
      </c>
      <c r="S118" s="188">
        <v>0</v>
      </c>
      <c r="T118" s="189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90" t="s">
        <v>198</v>
      </c>
      <c r="AT118" s="190" t="s">
        <v>193</v>
      </c>
      <c r="AU118" s="190" t="s">
        <v>82</v>
      </c>
      <c r="AY118" s="18" t="s">
        <v>191</v>
      </c>
      <c r="BE118" s="191">
        <f>IF(N118="základní",J118,0)</f>
        <v>0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18" t="s">
        <v>80</v>
      </c>
      <c r="BK118" s="191">
        <f>ROUND(I118*H118,2)</f>
        <v>0</v>
      </c>
      <c r="BL118" s="18" t="s">
        <v>198</v>
      </c>
      <c r="BM118" s="190" t="s">
        <v>508</v>
      </c>
    </row>
    <row r="119" spans="1:47" s="2" customFormat="1" ht="11.25">
      <c r="A119" s="35"/>
      <c r="B119" s="36"/>
      <c r="C119" s="37"/>
      <c r="D119" s="192" t="s">
        <v>200</v>
      </c>
      <c r="E119" s="37"/>
      <c r="F119" s="193" t="s">
        <v>3252</v>
      </c>
      <c r="G119" s="37"/>
      <c r="H119" s="37"/>
      <c r="I119" s="194"/>
      <c r="J119" s="37"/>
      <c r="K119" s="37"/>
      <c r="L119" s="40"/>
      <c r="M119" s="195"/>
      <c r="N119" s="196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200</v>
      </c>
      <c r="AU119" s="18" t="s">
        <v>82</v>
      </c>
    </row>
    <row r="120" spans="1:65" s="2" customFormat="1" ht="44.25" customHeight="1">
      <c r="A120" s="35"/>
      <c r="B120" s="36"/>
      <c r="C120" s="179" t="s">
        <v>360</v>
      </c>
      <c r="D120" s="179" t="s">
        <v>193</v>
      </c>
      <c r="E120" s="180" t="s">
        <v>3282</v>
      </c>
      <c r="F120" s="181" t="s">
        <v>3283</v>
      </c>
      <c r="G120" s="182" t="s">
        <v>265</v>
      </c>
      <c r="H120" s="183">
        <v>2</v>
      </c>
      <c r="I120" s="184"/>
      <c r="J120" s="185">
        <f>ROUND(I120*H120,2)</f>
        <v>0</v>
      </c>
      <c r="K120" s="181" t="s">
        <v>21</v>
      </c>
      <c r="L120" s="40"/>
      <c r="M120" s="186" t="s">
        <v>21</v>
      </c>
      <c r="N120" s="187" t="s">
        <v>43</v>
      </c>
      <c r="O120" s="65"/>
      <c r="P120" s="188">
        <f>O120*H120</f>
        <v>0</v>
      </c>
      <c r="Q120" s="188">
        <v>0</v>
      </c>
      <c r="R120" s="188">
        <f>Q120*H120</f>
        <v>0</v>
      </c>
      <c r="S120" s="188">
        <v>0</v>
      </c>
      <c r="T120" s="189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0" t="s">
        <v>198</v>
      </c>
      <c r="AT120" s="190" t="s">
        <v>193</v>
      </c>
      <c r="AU120" s="190" t="s">
        <v>82</v>
      </c>
      <c r="AY120" s="18" t="s">
        <v>191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18" t="s">
        <v>80</v>
      </c>
      <c r="BK120" s="191">
        <f>ROUND(I120*H120,2)</f>
        <v>0</v>
      </c>
      <c r="BL120" s="18" t="s">
        <v>198</v>
      </c>
      <c r="BM120" s="190" t="s">
        <v>528</v>
      </c>
    </row>
    <row r="121" spans="1:47" s="2" customFormat="1" ht="29.25">
      <c r="A121" s="35"/>
      <c r="B121" s="36"/>
      <c r="C121" s="37"/>
      <c r="D121" s="192" t="s">
        <v>200</v>
      </c>
      <c r="E121" s="37"/>
      <c r="F121" s="193" t="s">
        <v>3283</v>
      </c>
      <c r="G121" s="37"/>
      <c r="H121" s="37"/>
      <c r="I121" s="194"/>
      <c r="J121" s="37"/>
      <c r="K121" s="37"/>
      <c r="L121" s="40"/>
      <c r="M121" s="195"/>
      <c r="N121" s="196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200</v>
      </c>
      <c r="AU121" s="18" t="s">
        <v>82</v>
      </c>
    </row>
    <row r="122" spans="1:65" s="2" customFormat="1" ht="66.75" customHeight="1">
      <c r="A122" s="35"/>
      <c r="B122" s="36"/>
      <c r="C122" s="179" t="s">
        <v>379</v>
      </c>
      <c r="D122" s="179" t="s">
        <v>193</v>
      </c>
      <c r="E122" s="180" t="s">
        <v>3284</v>
      </c>
      <c r="F122" s="181" t="s">
        <v>3285</v>
      </c>
      <c r="G122" s="182" t="s">
        <v>265</v>
      </c>
      <c r="H122" s="183">
        <v>1</v>
      </c>
      <c r="I122" s="184"/>
      <c r="J122" s="185">
        <f>ROUND(I122*H122,2)</f>
        <v>0</v>
      </c>
      <c r="K122" s="181" t="s">
        <v>21</v>
      </c>
      <c r="L122" s="40"/>
      <c r="M122" s="186" t="s">
        <v>21</v>
      </c>
      <c r="N122" s="187" t="s">
        <v>43</v>
      </c>
      <c r="O122" s="65"/>
      <c r="P122" s="188">
        <f>O122*H122</f>
        <v>0</v>
      </c>
      <c r="Q122" s="188">
        <v>0</v>
      </c>
      <c r="R122" s="188">
        <f>Q122*H122</f>
        <v>0</v>
      </c>
      <c r="S122" s="188">
        <v>0</v>
      </c>
      <c r="T122" s="189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0" t="s">
        <v>198</v>
      </c>
      <c r="AT122" s="190" t="s">
        <v>193</v>
      </c>
      <c r="AU122" s="190" t="s">
        <v>82</v>
      </c>
      <c r="AY122" s="18" t="s">
        <v>191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18" t="s">
        <v>80</v>
      </c>
      <c r="BK122" s="191">
        <f>ROUND(I122*H122,2)</f>
        <v>0</v>
      </c>
      <c r="BL122" s="18" t="s">
        <v>198</v>
      </c>
      <c r="BM122" s="190" t="s">
        <v>547</v>
      </c>
    </row>
    <row r="123" spans="1:47" s="2" customFormat="1" ht="39">
      <c r="A123" s="35"/>
      <c r="B123" s="36"/>
      <c r="C123" s="37"/>
      <c r="D123" s="192" t="s">
        <v>200</v>
      </c>
      <c r="E123" s="37"/>
      <c r="F123" s="193" t="s">
        <v>3285</v>
      </c>
      <c r="G123" s="37"/>
      <c r="H123" s="37"/>
      <c r="I123" s="194"/>
      <c r="J123" s="37"/>
      <c r="K123" s="37"/>
      <c r="L123" s="40"/>
      <c r="M123" s="195"/>
      <c r="N123" s="196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200</v>
      </c>
      <c r="AU123" s="18" t="s">
        <v>82</v>
      </c>
    </row>
    <row r="124" spans="1:65" s="2" customFormat="1" ht="33" customHeight="1">
      <c r="A124" s="35"/>
      <c r="B124" s="36"/>
      <c r="C124" s="179" t="s">
        <v>7</v>
      </c>
      <c r="D124" s="179" t="s">
        <v>193</v>
      </c>
      <c r="E124" s="180" t="s">
        <v>3286</v>
      </c>
      <c r="F124" s="181" t="s">
        <v>3287</v>
      </c>
      <c r="G124" s="182" t="s">
        <v>265</v>
      </c>
      <c r="H124" s="183">
        <v>1</v>
      </c>
      <c r="I124" s="184"/>
      <c r="J124" s="185">
        <f>ROUND(I124*H124,2)</f>
        <v>0</v>
      </c>
      <c r="K124" s="181" t="s">
        <v>21</v>
      </c>
      <c r="L124" s="40"/>
      <c r="M124" s="186" t="s">
        <v>21</v>
      </c>
      <c r="N124" s="187" t="s">
        <v>43</v>
      </c>
      <c r="O124" s="65"/>
      <c r="P124" s="188">
        <f>O124*H124</f>
        <v>0</v>
      </c>
      <c r="Q124" s="188">
        <v>0</v>
      </c>
      <c r="R124" s="188">
        <f>Q124*H124</f>
        <v>0</v>
      </c>
      <c r="S124" s="188">
        <v>0</v>
      </c>
      <c r="T124" s="189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0" t="s">
        <v>198</v>
      </c>
      <c r="AT124" s="190" t="s">
        <v>193</v>
      </c>
      <c r="AU124" s="190" t="s">
        <v>82</v>
      </c>
      <c r="AY124" s="18" t="s">
        <v>191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18" t="s">
        <v>80</v>
      </c>
      <c r="BK124" s="191">
        <f>ROUND(I124*H124,2)</f>
        <v>0</v>
      </c>
      <c r="BL124" s="18" t="s">
        <v>198</v>
      </c>
      <c r="BM124" s="190" t="s">
        <v>577</v>
      </c>
    </row>
    <row r="125" spans="1:47" s="2" customFormat="1" ht="19.5">
      <c r="A125" s="35"/>
      <c r="B125" s="36"/>
      <c r="C125" s="37"/>
      <c r="D125" s="192" t="s">
        <v>200</v>
      </c>
      <c r="E125" s="37"/>
      <c r="F125" s="193" t="s">
        <v>3287</v>
      </c>
      <c r="G125" s="37"/>
      <c r="H125" s="37"/>
      <c r="I125" s="194"/>
      <c r="J125" s="37"/>
      <c r="K125" s="37"/>
      <c r="L125" s="40"/>
      <c r="M125" s="195"/>
      <c r="N125" s="196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200</v>
      </c>
      <c r="AU125" s="18" t="s">
        <v>82</v>
      </c>
    </row>
    <row r="126" spans="1:65" s="2" customFormat="1" ht="37.9" customHeight="1">
      <c r="A126" s="35"/>
      <c r="B126" s="36"/>
      <c r="C126" s="179" t="s">
        <v>406</v>
      </c>
      <c r="D126" s="179" t="s">
        <v>193</v>
      </c>
      <c r="E126" s="180" t="s">
        <v>3288</v>
      </c>
      <c r="F126" s="181" t="s">
        <v>3260</v>
      </c>
      <c r="G126" s="182" t="s">
        <v>265</v>
      </c>
      <c r="H126" s="183">
        <v>1</v>
      </c>
      <c r="I126" s="184"/>
      <c r="J126" s="185">
        <f>ROUND(I126*H126,2)</f>
        <v>0</v>
      </c>
      <c r="K126" s="181" t="s">
        <v>21</v>
      </c>
      <c r="L126" s="40"/>
      <c r="M126" s="186" t="s">
        <v>21</v>
      </c>
      <c r="N126" s="187" t="s">
        <v>43</v>
      </c>
      <c r="O126" s="65"/>
      <c r="P126" s="188">
        <f>O126*H126</f>
        <v>0</v>
      </c>
      <c r="Q126" s="188">
        <v>0</v>
      </c>
      <c r="R126" s="188">
        <f>Q126*H126</f>
        <v>0</v>
      </c>
      <c r="S126" s="188">
        <v>0</v>
      </c>
      <c r="T126" s="189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0" t="s">
        <v>198</v>
      </c>
      <c r="AT126" s="190" t="s">
        <v>193</v>
      </c>
      <c r="AU126" s="190" t="s">
        <v>82</v>
      </c>
      <c r="AY126" s="18" t="s">
        <v>191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18" t="s">
        <v>80</v>
      </c>
      <c r="BK126" s="191">
        <f>ROUND(I126*H126,2)</f>
        <v>0</v>
      </c>
      <c r="BL126" s="18" t="s">
        <v>198</v>
      </c>
      <c r="BM126" s="190" t="s">
        <v>591</v>
      </c>
    </row>
    <row r="127" spans="1:47" s="2" customFormat="1" ht="19.5">
      <c r="A127" s="35"/>
      <c r="B127" s="36"/>
      <c r="C127" s="37"/>
      <c r="D127" s="192" t="s">
        <v>200</v>
      </c>
      <c r="E127" s="37"/>
      <c r="F127" s="193" t="s">
        <v>3260</v>
      </c>
      <c r="G127" s="37"/>
      <c r="H127" s="37"/>
      <c r="I127" s="194"/>
      <c r="J127" s="37"/>
      <c r="K127" s="37"/>
      <c r="L127" s="40"/>
      <c r="M127" s="195"/>
      <c r="N127" s="196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200</v>
      </c>
      <c r="AU127" s="18" t="s">
        <v>82</v>
      </c>
    </row>
    <row r="128" spans="1:65" s="2" customFormat="1" ht="24.2" customHeight="1">
      <c r="A128" s="35"/>
      <c r="B128" s="36"/>
      <c r="C128" s="179" t="s">
        <v>414</v>
      </c>
      <c r="D128" s="179" t="s">
        <v>193</v>
      </c>
      <c r="E128" s="180" t="s">
        <v>3289</v>
      </c>
      <c r="F128" s="181" t="s">
        <v>3290</v>
      </c>
      <c r="G128" s="182" t="s">
        <v>265</v>
      </c>
      <c r="H128" s="183">
        <v>1</v>
      </c>
      <c r="I128" s="184"/>
      <c r="J128" s="185">
        <f>ROUND(I128*H128,2)</f>
        <v>0</v>
      </c>
      <c r="K128" s="181" t="s">
        <v>21</v>
      </c>
      <c r="L128" s="40"/>
      <c r="M128" s="186" t="s">
        <v>21</v>
      </c>
      <c r="N128" s="187" t="s">
        <v>43</v>
      </c>
      <c r="O128" s="65"/>
      <c r="P128" s="188">
        <f>O128*H128</f>
        <v>0</v>
      </c>
      <c r="Q128" s="188">
        <v>0</v>
      </c>
      <c r="R128" s="188">
        <f>Q128*H128</f>
        <v>0</v>
      </c>
      <c r="S128" s="188">
        <v>0</v>
      </c>
      <c r="T128" s="189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0" t="s">
        <v>198</v>
      </c>
      <c r="AT128" s="190" t="s">
        <v>193</v>
      </c>
      <c r="AU128" s="190" t="s">
        <v>82</v>
      </c>
      <c r="AY128" s="18" t="s">
        <v>191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18" t="s">
        <v>80</v>
      </c>
      <c r="BK128" s="191">
        <f>ROUND(I128*H128,2)</f>
        <v>0</v>
      </c>
      <c r="BL128" s="18" t="s">
        <v>198</v>
      </c>
      <c r="BM128" s="190" t="s">
        <v>626</v>
      </c>
    </row>
    <row r="129" spans="1:47" s="2" customFormat="1" ht="19.5">
      <c r="A129" s="35"/>
      <c r="B129" s="36"/>
      <c r="C129" s="37"/>
      <c r="D129" s="192" t="s">
        <v>200</v>
      </c>
      <c r="E129" s="37"/>
      <c r="F129" s="193" t="s">
        <v>3290</v>
      </c>
      <c r="G129" s="37"/>
      <c r="H129" s="37"/>
      <c r="I129" s="194"/>
      <c r="J129" s="37"/>
      <c r="K129" s="37"/>
      <c r="L129" s="40"/>
      <c r="M129" s="195"/>
      <c r="N129" s="196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200</v>
      </c>
      <c r="AU129" s="18" t="s">
        <v>82</v>
      </c>
    </row>
    <row r="130" spans="1:65" s="2" customFormat="1" ht="44.25" customHeight="1">
      <c r="A130" s="35"/>
      <c r="B130" s="36"/>
      <c r="C130" s="179" t="s">
        <v>420</v>
      </c>
      <c r="D130" s="179" t="s">
        <v>193</v>
      </c>
      <c r="E130" s="180" t="s">
        <v>3291</v>
      </c>
      <c r="F130" s="181" t="s">
        <v>3292</v>
      </c>
      <c r="G130" s="182" t="s">
        <v>265</v>
      </c>
      <c r="H130" s="183">
        <v>1</v>
      </c>
      <c r="I130" s="184"/>
      <c r="J130" s="185">
        <f>ROUND(I130*H130,2)</f>
        <v>0</v>
      </c>
      <c r="K130" s="181" t="s">
        <v>21</v>
      </c>
      <c r="L130" s="40"/>
      <c r="M130" s="186" t="s">
        <v>21</v>
      </c>
      <c r="N130" s="187" t="s">
        <v>43</v>
      </c>
      <c r="O130" s="65"/>
      <c r="P130" s="188">
        <f>O130*H130</f>
        <v>0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0" t="s">
        <v>198</v>
      </c>
      <c r="AT130" s="190" t="s">
        <v>193</v>
      </c>
      <c r="AU130" s="190" t="s">
        <v>82</v>
      </c>
      <c r="AY130" s="18" t="s">
        <v>191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18" t="s">
        <v>80</v>
      </c>
      <c r="BK130" s="191">
        <f>ROUND(I130*H130,2)</f>
        <v>0</v>
      </c>
      <c r="BL130" s="18" t="s">
        <v>198</v>
      </c>
      <c r="BM130" s="190" t="s">
        <v>640</v>
      </c>
    </row>
    <row r="131" spans="1:47" s="2" customFormat="1" ht="29.25">
      <c r="A131" s="35"/>
      <c r="B131" s="36"/>
      <c r="C131" s="37"/>
      <c r="D131" s="192" t="s">
        <v>200</v>
      </c>
      <c r="E131" s="37"/>
      <c r="F131" s="193" t="s">
        <v>3292</v>
      </c>
      <c r="G131" s="37"/>
      <c r="H131" s="37"/>
      <c r="I131" s="194"/>
      <c r="J131" s="37"/>
      <c r="K131" s="37"/>
      <c r="L131" s="40"/>
      <c r="M131" s="195"/>
      <c r="N131" s="196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200</v>
      </c>
      <c r="AU131" s="18" t="s">
        <v>82</v>
      </c>
    </row>
    <row r="132" spans="1:65" s="2" customFormat="1" ht="37.9" customHeight="1">
      <c r="A132" s="35"/>
      <c r="B132" s="36"/>
      <c r="C132" s="179" t="s">
        <v>426</v>
      </c>
      <c r="D132" s="179" t="s">
        <v>193</v>
      </c>
      <c r="E132" s="180" t="s">
        <v>3293</v>
      </c>
      <c r="F132" s="181" t="s">
        <v>3294</v>
      </c>
      <c r="G132" s="182" t="s">
        <v>265</v>
      </c>
      <c r="H132" s="183">
        <v>1</v>
      </c>
      <c r="I132" s="184"/>
      <c r="J132" s="185">
        <f>ROUND(I132*H132,2)</f>
        <v>0</v>
      </c>
      <c r="K132" s="181" t="s">
        <v>21</v>
      </c>
      <c r="L132" s="40"/>
      <c r="M132" s="186" t="s">
        <v>21</v>
      </c>
      <c r="N132" s="187" t="s">
        <v>43</v>
      </c>
      <c r="O132" s="65"/>
      <c r="P132" s="188">
        <f>O132*H132</f>
        <v>0</v>
      </c>
      <c r="Q132" s="188">
        <v>0</v>
      </c>
      <c r="R132" s="188">
        <f>Q132*H132</f>
        <v>0</v>
      </c>
      <c r="S132" s="188">
        <v>0</v>
      </c>
      <c r="T132" s="18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0" t="s">
        <v>198</v>
      </c>
      <c r="AT132" s="190" t="s">
        <v>193</v>
      </c>
      <c r="AU132" s="190" t="s">
        <v>82</v>
      </c>
      <c r="AY132" s="18" t="s">
        <v>191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18" t="s">
        <v>80</v>
      </c>
      <c r="BK132" s="191">
        <f>ROUND(I132*H132,2)</f>
        <v>0</v>
      </c>
      <c r="BL132" s="18" t="s">
        <v>198</v>
      </c>
      <c r="BM132" s="190" t="s">
        <v>655</v>
      </c>
    </row>
    <row r="133" spans="1:47" s="2" customFormat="1" ht="19.5">
      <c r="A133" s="35"/>
      <c r="B133" s="36"/>
      <c r="C133" s="37"/>
      <c r="D133" s="192" t="s">
        <v>200</v>
      </c>
      <c r="E133" s="37"/>
      <c r="F133" s="193" t="s">
        <v>3294</v>
      </c>
      <c r="G133" s="37"/>
      <c r="H133" s="37"/>
      <c r="I133" s="194"/>
      <c r="J133" s="37"/>
      <c r="K133" s="37"/>
      <c r="L133" s="40"/>
      <c r="M133" s="195"/>
      <c r="N133" s="196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200</v>
      </c>
      <c r="AU133" s="18" t="s">
        <v>82</v>
      </c>
    </row>
    <row r="134" spans="1:65" s="2" customFormat="1" ht="37.9" customHeight="1">
      <c r="A134" s="35"/>
      <c r="B134" s="36"/>
      <c r="C134" s="179" t="s">
        <v>434</v>
      </c>
      <c r="D134" s="179" t="s">
        <v>193</v>
      </c>
      <c r="E134" s="180" t="s">
        <v>3295</v>
      </c>
      <c r="F134" s="181" t="s">
        <v>3294</v>
      </c>
      <c r="G134" s="182" t="s">
        <v>265</v>
      </c>
      <c r="H134" s="183">
        <v>1</v>
      </c>
      <c r="I134" s="184"/>
      <c r="J134" s="185">
        <f>ROUND(I134*H134,2)</f>
        <v>0</v>
      </c>
      <c r="K134" s="181" t="s">
        <v>21</v>
      </c>
      <c r="L134" s="40"/>
      <c r="M134" s="186" t="s">
        <v>21</v>
      </c>
      <c r="N134" s="187" t="s">
        <v>43</v>
      </c>
      <c r="O134" s="65"/>
      <c r="P134" s="188">
        <f>O134*H134</f>
        <v>0</v>
      </c>
      <c r="Q134" s="188">
        <v>0</v>
      </c>
      <c r="R134" s="188">
        <f>Q134*H134</f>
        <v>0</v>
      </c>
      <c r="S134" s="188">
        <v>0</v>
      </c>
      <c r="T134" s="18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0" t="s">
        <v>198</v>
      </c>
      <c r="AT134" s="190" t="s">
        <v>193</v>
      </c>
      <c r="AU134" s="190" t="s">
        <v>82</v>
      </c>
      <c r="AY134" s="18" t="s">
        <v>191</v>
      </c>
      <c r="BE134" s="191">
        <f>IF(N134="základní",J134,0)</f>
        <v>0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18" t="s">
        <v>80</v>
      </c>
      <c r="BK134" s="191">
        <f>ROUND(I134*H134,2)</f>
        <v>0</v>
      </c>
      <c r="BL134" s="18" t="s">
        <v>198</v>
      </c>
      <c r="BM134" s="190" t="s">
        <v>669</v>
      </c>
    </row>
    <row r="135" spans="1:47" s="2" customFormat="1" ht="19.5">
      <c r="A135" s="35"/>
      <c r="B135" s="36"/>
      <c r="C135" s="37"/>
      <c r="D135" s="192" t="s">
        <v>200</v>
      </c>
      <c r="E135" s="37"/>
      <c r="F135" s="193" t="s">
        <v>3294</v>
      </c>
      <c r="G135" s="37"/>
      <c r="H135" s="37"/>
      <c r="I135" s="194"/>
      <c r="J135" s="37"/>
      <c r="K135" s="37"/>
      <c r="L135" s="40"/>
      <c r="M135" s="195"/>
      <c r="N135" s="196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200</v>
      </c>
      <c r="AU135" s="18" t="s">
        <v>82</v>
      </c>
    </row>
    <row r="136" spans="1:65" s="2" customFormat="1" ht="37.9" customHeight="1">
      <c r="A136" s="35"/>
      <c r="B136" s="36"/>
      <c r="C136" s="179" t="s">
        <v>440</v>
      </c>
      <c r="D136" s="179" t="s">
        <v>193</v>
      </c>
      <c r="E136" s="180" t="s">
        <v>3296</v>
      </c>
      <c r="F136" s="181" t="s">
        <v>3297</v>
      </c>
      <c r="G136" s="182" t="s">
        <v>265</v>
      </c>
      <c r="H136" s="183">
        <v>1</v>
      </c>
      <c r="I136" s="184"/>
      <c r="J136" s="185">
        <f>ROUND(I136*H136,2)</f>
        <v>0</v>
      </c>
      <c r="K136" s="181" t="s">
        <v>21</v>
      </c>
      <c r="L136" s="40"/>
      <c r="M136" s="186" t="s">
        <v>21</v>
      </c>
      <c r="N136" s="187" t="s">
        <v>43</v>
      </c>
      <c r="O136" s="65"/>
      <c r="P136" s="188">
        <f>O136*H136</f>
        <v>0</v>
      </c>
      <c r="Q136" s="188">
        <v>0</v>
      </c>
      <c r="R136" s="188">
        <f>Q136*H136</f>
        <v>0</v>
      </c>
      <c r="S136" s="188">
        <v>0</v>
      </c>
      <c r="T136" s="18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0" t="s">
        <v>198</v>
      </c>
      <c r="AT136" s="190" t="s">
        <v>193</v>
      </c>
      <c r="AU136" s="190" t="s">
        <v>82</v>
      </c>
      <c r="AY136" s="18" t="s">
        <v>191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18" t="s">
        <v>80</v>
      </c>
      <c r="BK136" s="191">
        <f>ROUND(I136*H136,2)</f>
        <v>0</v>
      </c>
      <c r="BL136" s="18" t="s">
        <v>198</v>
      </c>
      <c r="BM136" s="190" t="s">
        <v>683</v>
      </c>
    </row>
    <row r="137" spans="1:47" s="2" customFormat="1" ht="29.25">
      <c r="A137" s="35"/>
      <c r="B137" s="36"/>
      <c r="C137" s="37"/>
      <c r="D137" s="192" t="s">
        <v>200</v>
      </c>
      <c r="E137" s="37"/>
      <c r="F137" s="193" t="s">
        <v>3297</v>
      </c>
      <c r="G137" s="37"/>
      <c r="H137" s="37"/>
      <c r="I137" s="194"/>
      <c r="J137" s="37"/>
      <c r="K137" s="37"/>
      <c r="L137" s="40"/>
      <c r="M137" s="195"/>
      <c r="N137" s="196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200</v>
      </c>
      <c r="AU137" s="18" t="s">
        <v>82</v>
      </c>
    </row>
    <row r="138" spans="1:65" s="2" customFormat="1" ht="55.5" customHeight="1">
      <c r="A138" s="35"/>
      <c r="B138" s="36"/>
      <c r="C138" s="179" t="s">
        <v>447</v>
      </c>
      <c r="D138" s="179" t="s">
        <v>193</v>
      </c>
      <c r="E138" s="180" t="s">
        <v>3298</v>
      </c>
      <c r="F138" s="181" t="s">
        <v>3299</v>
      </c>
      <c r="G138" s="182" t="s">
        <v>265</v>
      </c>
      <c r="H138" s="183">
        <v>1</v>
      </c>
      <c r="I138" s="184"/>
      <c r="J138" s="185">
        <f>ROUND(I138*H138,2)</f>
        <v>0</v>
      </c>
      <c r="K138" s="181" t="s">
        <v>21</v>
      </c>
      <c r="L138" s="40"/>
      <c r="M138" s="186" t="s">
        <v>21</v>
      </c>
      <c r="N138" s="187" t="s">
        <v>43</v>
      </c>
      <c r="O138" s="65"/>
      <c r="P138" s="188">
        <f>O138*H138</f>
        <v>0</v>
      </c>
      <c r="Q138" s="188">
        <v>0</v>
      </c>
      <c r="R138" s="188">
        <f>Q138*H138</f>
        <v>0</v>
      </c>
      <c r="S138" s="188">
        <v>0</v>
      </c>
      <c r="T138" s="18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0" t="s">
        <v>198</v>
      </c>
      <c r="AT138" s="190" t="s">
        <v>193</v>
      </c>
      <c r="AU138" s="190" t="s">
        <v>82</v>
      </c>
      <c r="AY138" s="18" t="s">
        <v>191</v>
      </c>
      <c r="BE138" s="191">
        <f>IF(N138="základní",J138,0)</f>
        <v>0</v>
      </c>
      <c r="BF138" s="191">
        <f>IF(N138="snížená",J138,0)</f>
        <v>0</v>
      </c>
      <c r="BG138" s="191">
        <f>IF(N138="zákl. přenesená",J138,0)</f>
        <v>0</v>
      </c>
      <c r="BH138" s="191">
        <f>IF(N138="sníž. přenesená",J138,0)</f>
        <v>0</v>
      </c>
      <c r="BI138" s="191">
        <f>IF(N138="nulová",J138,0)</f>
        <v>0</v>
      </c>
      <c r="BJ138" s="18" t="s">
        <v>80</v>
      </c>
      <c r="BK138" s="191">
        <f>ROUND(I138*H138,2)</f>
        <v>0</v>
      </c>
      <c r="BL138" s="18" t="s">
        <v>198</v>
      </c>
      <c r="BM138" s="190" t="s">
        <v>697</v>
      </c>
    </row>
    <row r="139" spans="1:47" s="2" customFormat="1" ht="29.25">
      <c r="A139" s="35"/>
      <c r="B139" s="36"/>
      <c r="C139" s="37"/>
      <c r="D139" s="192" t="s">
        <v>200</v>
      </c>
      <c r="E139" s="37"/>
      <c r="F139" s="193" t="s">
        <v>3300</v>
      </c>
      <c r="G139" s="37"/>
      <c r="H139" s="37"/>
      <c r="I139" s="194"/>
      <c r="J139" s="37"/>
      <c r="K139" s="37"/>
      <c r="L139" s="40"/>
      <c r="M139" s="195"/>
      <c r="N139" s="196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200</v>
      </c>
      <c r="AU139" s="18" t="s">
        <v>82</v>
      </c>
    </row>
    <row r="140" spans="1:65" s="2" customFormat="1" ht="24.2" customHeight="1">
      <c r="A140" s="35"/>
      <c r="B140" s="36"/>
      <c r="C140" s="179" t="s">
        <v>457</v>
      </c>
      <c r="D140" s="179" t="s">
        <v>193</v>
      </c>
      <c r="E140" s="180" t="s">
        <v>3301</v>
      </c>
      <c r="F140" s="181" t="s">
        <v>3302</v>
      </c>
      <c r="G140" s="182" t="s">
        <v>265</v>
      </c>
      <c r="H140" s="183">
        <v>1</v>
      </c>
      <c r="I140" s="184"/>
      <c r="J140" s="185">
        <f>ROUND(I140*H140,2)</f>
        <v>0</v>
      </c>
      <c r="K140" s="181" t="s">
        <v>21</v>
      </c>
      <c r="L140" s="40"/>
      <c r="M140" s="186" t="s">
        <v>21</v>
      </c>
      <c r="N140" s="187" t="s">
        <v>43</v>
      </c>
      <c r="O140" s="65"/>
      <c r="P140" s="188">
        <f>O140*H140</f>
        <v>0</v>
      </c>
      <c r="Q140" s="188">
        <v>0</v>
      </c>
      <c r="R140" s="188">
        <f>Q140*H140</f>
        <v>0</v>
      </c>
      <c r="S140" s="188">
        <v>0</v>
      </c>
      <c r="T140" s="18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0" t="s">
        <v>198</v>
      </c>
      <c r="AT140" s="190" t="s">
        <v>193</v>
      </c>
      <c r="AU140" s="190" t="s">
        <v>82</v>
      </c>
      <c r="AY140" s="18" t="s">
        <v>191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18" t="s">
        <v>80</v>
      </c>
      <c r="BK140" s="191">
        <f>ROUND(I140*H140,2)</f>
        <v>0</v>
      </c>
      <c r="BL140" s="18" t="s">
        <v>198</v>
      </c>
      <c r="BM140" s="190" t="s">
        <v>711</v>
      </c>
    </row>
    <row r="141" spans="1:47" s="2" customFormat="1" ht="19.5">
      <c r="A141" s="35"/>
      <c r="B141" s="36"/>
      <c r="C141" s="37"/>
      <c r="D141" s="192" t="s">
        <v>200</v>
      </c>
      <c r="E141" s="37"/>
      <c r="F141" s="193" t="s">
        <v>3302</v>
      </c>
      <c r="G141" s="37"/>
      <c r="H141" s="37"/>
      <c r="I141" s="194"/>
      <c r="J141" s="37"/>
      <c r="K141" s="37"/>
      <c r="L141" s="40"/>
      <c r="M141" s="195"/>
      <c r="N141" s="196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200</v>
      </c>
      <c r="AU141" s="18" t="s">
        <v>82</v>
      </c>
    </row>
    <row r="142" spans="1:65" s="2" customFormat="1" ht="24.2" customHeight="1">
      <c r="A142" s="35"/>
      <c r="B142" s="36"/>
      <c r="C142" s="179" t="s">
        <v>465</v>
      </c>
      <c r="D142" s="179" t="s">
        <v>193</v>
      </c>
      <c r="E142" s="180" t="s">
        <v>3303</v>
      </c>
      <c r="F142" s="181" t="s">
        <v>3304</v>
      </c>
      <c r="G142" s="182" t="s">
        <v>265</v>
      </c>
      <c r="H142" s="183">
        <v>1</v>
      </c>
      <c r="I142" s="184"/>
      <c r="J142" s="185">
        <f>ROUND(I142*H142,2)</f>
        <v>0</v>
      </c>
      <c r="K142" s="181" t="s">
        <v>21</v>
      </c>
      <c r="L142" s="40"/>
      <c r="M142" s="186" t="s">
        <v>21</v>
      </c>
      <c r="N142" s="187" t="s">
        <v>43</v>
      </c>
      <c r="O142" s="65"/>
      <c r="P142" s="188">
        <f>O142*H142</f>
        <v>0</v>
      </c>
      <c r="Q142" s="188">
        <v>0</v>
      </c>
      <c r="R142" s="188">
        <f>Q142*H142</f>
        <v>0</v>
      </c>
      <c r="S142" s="188">
        <v>0</v>
      </c>
      <c r="T142" s="18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0" t="s">
        <v>198</v>
      </c>
      <c r="AT142" s="190" t="s">
        <v>193</v>
      </c>
      <c r="AU142" s="190" t="s">
        <v>82</v>
      </c>
      <c r="AY142" s="18" t="s">
        <v>191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18" t="s">
        <v>80</v>
      </c>
      <c r="BK142" s="191">
        <f>ROUND(I142*H142,2)</f>
        <v>0</v>
      </c>
      <c r="BL142" s="18" t="s">
        <v>198</v>
      </c>
      <c r="BM142" s="190" t="s">
        <v>727</v>
      </c>
    </row>
    <row r="143" spans="1:47" s="2" customFormat="1" ht="19.5">
      <c r="A143" s="35"/>
      <c r="B143" s="36"/>
      <c r="C143" s="37"/>
      <c r="D143" s="192" t="s">
        <v>200</v>
      </c>
      <c r="E143" s="37"/>
      <c r="F143" s="193" t="s">
        <v>3304</v>
      </c>
      <c r="G143" s="37"/>
      <c r="H143" s="37"/>
      <c r="I143" s="194"/>
      <c r="J143" s="37"/>
      <c r="K143" s="37"/>
      <c r="L143" s="40"/>
      <c r="M143" s="195"/>
      <c r="N143" s="196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200</v>
      </c>
      <c r="AU143" s="18" t="s">
        <v>82</v>
      </c>
    </row>
    <row r="144" spans="1:65" s="2" customFormat="1" ht="37.9" customHeight="1">
      <c r="A144" s="35"/>
      <c r="B144" s="36"/>
      <c r="C144" s="179" t="s">
        <v>472</v>
      </c>
      <c r="D144" s="179" t="s">
        <v>193</v>
      </c>
      <c r="E144" s="180" t="s">
        <v>3305</v>
      </c>
      <c r="F144" s="181" t="s">
        <v>3306</v>
      </c>
      <c r="G144" s="182" t="s">
        <v>265</v>
      </c>
      <c r="H144" s="183">
        <v>1</v>
      </c>
      <c r="I144" s="184"/>
      <c r="J144" s="185">
        <f>ROUND(I144*H144,2)</f>
        <v>0</v>
      </c>
      <c r="K144" s="181" t="s">
        <v>21</v>
      </c>
      <c r="L144" s="40"/>
      <c r="M144" s="186" t="s">
        <v>21</v>
      </c>
      <c r="N144" s="187" t="s">
        <v>43</v>
      </c>
      <c r="O144" s="65"/>
      <c r="P144" s="188">
        <f>O144*H144</f>
        <v>0</v>
      </c>
      <c r="Q144" s="188">
        <v>0</v>
      </c>
      <c r="R144" s="188">
        <f>Q144*H144</f>
        <v>0</v>
      </c>
      <c r="S144" s="188">
        <v>0</v>
      </c>
      <c r="T144" s="189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0" t="s">
        <v>198</v>
      </c>
      <c r="AT144" s="190" t="s">
        <v>193</v>
      </c>
      <c r="AU144" s="190" t="s">
        <v>82</v>
      </c>
      <c r="AY144" s="18" t="s">
        <v>191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18" t="s">
        <v>80</v>
      </c>
      <c r="BK144" s="191">
        <f>ROUND(I144*H144,2)</f>
        <v>0</v>
      </c>
      <c r="BL144" s="18" t="s">
        <v>198</v>
      </c>
      <c r="BM144" s="190" t="s">
        <v>742</v>
      </c>
    </row>
    <row r="145" spans="1:47" s="2" customFormat="1" ht="29.25">
      <c r="A145" s="35"/>
      <c r="B145" s="36"/>
      <c r="C145" s="37"/>
      <c r="D145" s="192" t="s">
        <v>200</v>
      </c>
      <c r="E145" s="37"/>
      <c r="F145" s="193" t="s">
        <v>3306</v>
      </c>
      <c r="G145" s="37"/>
      <c r="H145" s="37"/>
      <c r="I145" s="194"/>
      <c r="J145" s="37"/>
      <c r="K145" s="37"/>
      <c r="L145" s="40"/>
      <c r="M145" s="195"/>
      <c r="N145" s="196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200</v>
      </c>
      <c r="AU145" s="18" t="s">
        <v>82</v>
      </c>
    </row>
    <row r="146" spans="1:65" s="2" customFormat="1" ht="44.25" customHeight="1">
      <c r="A146" s="35"/>
      <c r="B146" s="36"/>
      <c r="C146" s="179" t="s">
        <v>480</v>
      </c>
      <c r="D146" s="179" t="s">
        <v>193</v>
      </c>
      <c r="E146" s="180" t="s">
        <v>3307</v>
      </c>
      <c r="F146" s="181" t="s">
        <v>3308</v>
      </c>
      <c r="G146" s="182" t="s">
        <v>265</v>
      </c>
      <c r="H146" s="183">
        <v>1</v>
      </c>
      <c r="I146" s="184"/>
      <c r="J146" s="185">
        <f>ROUND(I146*H146,2)</f>
        <v>0</v>
      </c>
      <c r="K146" s="181" t="s">
        <v>21</v>
      </c>
      <c r="L146" s="40"/>
      <c r="M146" s="186" t="s">
        <v>21</v>
      </c>
      <c r="N146" s="187" t="s">
        <v>43</v>
      </c>
      <c r="O146" s="65"/>
      <c r="P146" s="188">
        <f>O146*H146</f>
        <v>0</v>
      </c>
      <c r="Q146" s="188">
        <v>0</v>
      </c>
      <c r="R146" s="188">
        <f>Q146*H146</f>
        <v>0</v>
      </c>
      <c r="S146" s="188">
        <v>0</v>
      </c>
      <c r="T146" s="189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0" t="s">
        <v>198</v>
      </c>
      <c r="AT146" s="190" t="s">
        <v>193</v>
      </c>
      <c r="AU146" s="190" t="s">
        <v>82</v>
      </c>
      <c r="AY146" s="18" t="s">
        <v>191</v>
      </c>
      <c r="BE146" s="191">
        <f>IF(N146="základní",J146,0)</f>
        <v>0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18" t="s">
        <v>80</v>
      </c>
      <c r="BK146" s="191">
        <f>ROUND(I146*H146,2)</f>
        <v>0</v>
      </c>
      <c r="BL146" s="18" t="s">
        <v>198</v>
      </c>
      <c r="BM146" s="190" t="s">
        <v>757</v>
      </c>
    </row>
    <row r="147" spans="1:47" s="2" customFormat="1" ht="29.25">
      <c r="A147" s="35"/>
      <c r="B147" s="36"/>
      <c r="C147" s="37"/>
      <c r="D147" s="192" t="s">
        <v>200</v>
      </c>
      <c r="E147" s="37"/>
      <c r="F147" s="193" t="s">
        <v>3308</v>
      </c>
      <c r="G147" s="37"/>
      <c r="H147" s="37"/>
      <c r="I147" s="194"/>
      <c r="J147" s="37"/>
      <c r="K147" s="37"/>
      <c r="L147" s="40"/>
      <c r="M147" s="195"/>
      <c r="N147" s="196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200</v>
      </c>
      <c r="AU147" s="18" t="s">
        <v>82</v>
      </c>
    </row>
    <row r="148" spans="1:65" s="2" customFormat="1" ht="24.2" customHeight="1">
      <c r="A148" s="35"/>
      <c r="B148" s="36"/>
      <c r="C148" s="179" t="s">
        <v>487</v>
      </c>
      <c r="D148" s="179" t="s">
        <v>193</v>
      </c>
      <c r="E148" s="180" t="s">
        <v>3309</v>
      </c>
      <c r="F148" s="181" t="s">
        <v>3304</v>
      </c>
      <c r="G148" s="182" t="s">
        <v>265</v>
      </c>
      <c r="H148" s="183">
        <v>1</v>
      </c>
      <c r="I148" s="184"/>
      <c r="J148" s="185">
        <f>ROUND(I148*H148,2)</f>
        <v>0</v>
      </c>
      <c r="K148" s="181" t="s">
        <v>21</v>
      </c>
      <c r="L148" s="40"/>
      <c r="M148" s="186" t="s">
        <v>21</v>
      </c>
      <c r="N148" s="187" t="s">
        <v>43</v>
      </c>
      <c r="O148" s="65"/>
      <c r="P148" s="188">
        <f>O148*H148</f>
        <v>0</v>
      </c>
      <c r="Q148" s="188">
        <v>0</v>
      </c>
      <c r="R148" s="188">
        <f>Q148*H148</f>
        <v>0</v>
      </c>
      <c r="S148" s="188">
        <v>0</v>
      </c>
      <c r="T148" s="18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0" t="s">
        <v>198</v>
      </c>
      <c r="AT148" s="190" t="s">
        <v>193</v>
      </c>
      <c r="AU148" s="190" t="s">
        <v>82</v>
      </c>
      <c r="AY148" s="18" t="s">
        <v>191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18" t="s">
        <v>80</v>
      </c>
      <c r="BK148" s="191">
        <f>ROUND(I148*H148,2)</f>
        <v>0</v>
      </c>
      <c r="BL148" s="18" t="s">
        <v>198</v>
      </c>
      <c r="BM148" s="190" t="s">
        <v>771</v>
      </c>
    </row>
    <row r="149" spans="1:47" s="2" customFormat="1" ht="19.5">
      <c r="A149" s="35"/>
      <c r="B149" s="36"/>
      <c r="C149" s="37"/>
      <c r="D149" s="192" t="s">
        <v>200</v>
      </c>
      <c r="E149" s="37"/>
      <c r="F149" s="193" t="s">
        <v>3304</v>
      </c>
      <c r="G149" s="37"/>
      <c r="H149" s="37"/>
      <c r="I149" s="194"/>
      <c r="J149" s="37"/>
      <c r="K149" s="37"/>
      <c r="L149" s="40"/>
      <c r="M149" s="195"/>
      <c r="N149" s="196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200</v>
      </c>
      <c r="AU149" s="18" t="s">
        <v>82</v>
      </c>
    </row>
    <row r="150" spans="1:65" s="2" customFormat="1" ht="44.25" customHeight="1">
      <c r="A150" s="35"/>
      <c r="B150" s="36"/>
      <c r="C150" s="179" t="s">
        <v>493</v>
      </c>
      <c r="D150" s="179" t="s">
        <v>193</v>
      </c>
      <c r="E150" s="180" t="s">
        <v>3310</v>
      </c>
      <c r="F150" s="181" t="s">
        <v>3311</v>
      </c>
      <c r="G150" s="182" t="s">
        <v>265</v>
      </c>
      <c r="H150" s="183">
        <v>1</v>
      </c>
      <c r="I150" s="184"/>
      <c r="J150" s="185">
        <f>ROUND(I150*H150,2)</f>
        <v>0</v>
      </c>
      <c r="K150" s="181" t="s">
        <v>21</v>
      </c>
      <c r="L150" s="40"/>
      <c r="M150" s="186" t="s">
        <v>21</v>
      </c>
      <c r="N150" s="187" t="s">
        <v>43</v>
      </c>
      <c r="O150" s="65"/>
      <c r="P150" s="188">
        <f>O150*H150</f>
        <v>0</v>
      </c>
      <c r="Q150" s="188">
        <v>0</v>
      </c>
      <c r="R150" s="188">
        <f>Q150*H150</f>
        <v>0</v>
      </c>
      <c r="S150" s="188">
        <v>0</v>
      </c>
      <c r="T150" s="189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0" t="s">
        <v>198</v>
      </c>
      <c r="AT150" s="190" t="s">
        <v>193</v>
      </c>
      <c r="AU150" s="190" t="s">
        <v>82</v>
      </c>
      <c r="AY150" s="18" t="s">
        <v>191</v>
      </c>
      <c r="BE150" s="191">
        <f>IF(N150="základní",J150,0)</f>
        <v>0</v>
      </c>
      <c r="BF150" s="191">
        <f>IF(N150="snížená",J150,0)</f>
        <v>0</v>
      </c>
      <c r="BG150" s="191">
        <f>IF(N150="zákl. přenesená",J150,0)</f>
        <v>0</v>
      </c>
      <c r="BH150" s="191">
        <f>IF(N150="sníž. přenesená",J150,0)</f>
        <v>0</v>
      </c>
      <c r="BI150" s="191">
        <f>IF(N150="nulová",J150,0)</f>
        <v>0</v>
      </c>
      <c r="BJ150" s="18" t="s">
        <v>80</v>
      </c>
      <c r="BK150" s="191">
        <f>ROUND(I150*H150,2)</f>
        <v>0</v>
      </c>
      <c r="BL150" s="18" t="s">
        <v>198</v>
      </c>
      <c r="BM150" s="190" t="s">
        <v>791</v>
      </c>
    </row>
    <row r="151" spans="1:47" s="2" customFormat="1" ht="29.25">
      <c r="A151" s="35"/>
      <c r="B151" s="36"/>
      <c r="C151" s="37"/>
      <c r="D151" s="192" t="s">
        <v>200</v>
      </c>
      <c r="E151" s="37"/>
      <c r="F151" s="193" t="s">
        <v>3311</v>
      </c>
      <c r="G151" s="37"/>
      <c r="H151" s="37"/>
      <c r="I151" s="194"/>
      <c r="J151" s="37"/>
      <c r="K151" s="37"/>
      <c r="L151" s="40"/>
      <c r="M151" s="195"/>
      <c r="N151" s="196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200</v>
      </c>
      <c r="AU151" s="18" t="s">
        <v>82</v>
      </c>
    </row>
    <row r="152" spans="1:65" s="2" customFormat="1" ht="33" customHeight="1">
      <c r="A152" s="35"/>
      <c r="B152" s="36"/>
      <c r="C152" s="179" t="s">
        <v>501</v>
      </c>
      <c r="D152" s="179" t="s">
        <v>193</v>
      </c>
      <c r="E152" s="180" t="s">
        <v>3312</v>
      </c>
      <c r="F152" s="181" t="s">
        <v>3280</v>
      </c>
      <c r="G152" s="182" t="s">
        <v>265</v>
      </c>
      <c r="H152" s="183">
        <v>1</v>
      </c>
      <c r="I152" s="184"/>
      <c r="J152" s="185">
        <f>ROUND(I152*H152,2)</f>
        <v>0</v>
      </c>
      <c r="K152" s="181" t="s">
        <v>21</v>
      </c>
      <c r="L152" s="40"/>
      <c r="M152" s="186" t="s">
        <v>21</v>
      </c>
      <c r="N152" s="187" t="s">
        <v>43</v>
      </c>
      <c r="O152" s="65"/>
      <c r="P152" s="188">
        <f>O152*H152</f>
        <v>0</v>
      </c>
      <c r="Q152" s="188">
        <v>0</v>
      </c>
      <c r="R152" s="188">
        <f>Q152*H152</f>
        <v>0</v>
      </c>
      <c r="S152" s="188">
        <v>0</v>
      </c>
      <c r="T152" s="18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0" t="s">
        <v>198</v>
      </c>
      <c r="AT152" s="190" t="s">
        <v>193</v>
      </c>
      <c r="AU152" s="190" t="s">
        <v>82</v>
      </c>
      <c r="AY152" s="18" t="s">
        <v>191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18" t="s">
        <v>80</v>
      </c>
      <c r="BK152" s="191">
        <f>ROUND(I152*H152,2)</f>
        <v>0</v>
      </c>
      <c r="BL152" s="18" t="s">
        <v>198</v>
      </c>
      <c r="BM152" s="190" t="s">
        <v>813</v>
      </c>
    </row>
    <row r="153" spans="1:47" s="2" customFormat="1" ht="19.5">
      <c r="A153" s="35"/>
      <c r="B153" s="36"/>
      <c r="C153" s="37"/>
      <c r="D153" s="192" t="s">
        <v>200</v>
      </c>
      <c r="E153" s="37"/>
      <c r="F153" s="193" t="s">
        <v>3280</v>
      </c>
      <c r="G153" s="37"/>
      <c r="H153" s="37"/>
      <c r="I153" s="194"/>
      <c r="J153" s="37"/>
      <c r="K153" s="37"/>
      <c r="L153" s="40"/>
      <c r="M153" s="195"/>
      <c r="N153" s="196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200</v>
      </c>
      <c r="AU153" s="18" t="s">
        <v>82</v>
      </c>
    </row>
    <row r="154" spans="1:65" s="2" customFormat="1" ht="21.75" customHeight="1">
      <c r="A154" s="35"/>
      <c r="B154" s="36"/>
      <c r="C154" s="179" t="s">
        <v>508</v>
      </c>
      <c r="D154" s="179" t="s">
        <v>193</v>
      </c>
      <c r="E154" s="180" t="s">
        <v>3313</v>
      </c>
      <c r="F154" s="181" t="s">
        <v>3252</v>
      </c>
      <c r="G154" s="182" t="s">
        <v>265</v>
      </c>
      <c r="H154" s="183">
        <v>1</v>
      </c>
      <c r="I154" s="184"/>
      <c r="J154" s="185">
        <f>ROUND(I154*H154,2)</f>
        <v>0</v>
      </c>
      <c r="K154" s="181" t="s">
        <v>21</v>
      </c>
      <c r="L154" s="40"/>
      <c r="M154" s="186" t="s">
        <v>21</v>
      </c>
      <c r="N154" s="187" t="s">
        <v>43</v>
      </c>
      <c r="O154" s="65"/>
      <c r="P154" s="188">
        <f>O154*H154</f>
        <v>0</v>
      </c>
      <c r="Q154" s="188">
        <v>0</v>
      </c>
      <c r="R154" s="188">
        <f>Q154*H154</f>
        <v>0</v>
      </c>
      <c r="S154" s="188">
        <v>0</v>
      </c>
      <c r="T154" s="18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0" t="s">
        <v>198</v>
      </c>
      <c r="AT154" s="190" t="s">
        <v>193</v>
      </c>
      <c r="AU154" s="190" t="s">
        <v>82</v>
      </c>
      <c r="AY154" s="18" t="s">
        <v>191</v>
      </c>
      <c r="BE154" s="191">
        <f>IF(N154="základní",J154,0)</f>
        <v>0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18" t="s">
        <v>80</v>
      </c>
      <c r="BK154" s="191">
        <f>ROUND(I154*H154,2)</f>
        <v>0</v>
      </c>
      <c r="BL154" s="18" t="s">
        <v>198</v>
      </c>
      <c r="BM154" s="190" t="s">
        <v>832</v>
      </c>
    </row>
    <row r="155" spans="1:47" s="2" customFormat="1" ht="11.25">
      <c r="A155" s="35"/>
      <c r="B155" s="36"/>
      <c r="C155" s="37"/>
      <c r="D155" s="192" t="s">
        <v>200</v>
      </c>
      <c r="E155" s="37"/>
      <c r="F155" s="193" t="s">
        <v>3252</v>
      </c>
      <c r="G155" s="37"/>
      <c r="H155" s="37"/>
      <c r="I155" s="194"/>
      <c r="J155" s="37"/>
      <c r="K155" s="37"/>
      <c r="L155" s="40"/>
      <c r="M155" s="195"/>
      <c r="N155" s="196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200</v>
      </c>
      <c r="AU155" s="18" t="s">
        <v>82</v>
      </c>
    </row>
    <row r="156" spans="1:65" s="2" customFormat="1" ht="44.25" customHeight="1">
      <c r="A156" s="35"/>
      <c r="B156" s="36"/>
      <c r="C156" s="179" t="s">
        <v>515</v>
      </c>
      <c r="D156" s="179" t="s">
        <v>193</v>
      </c>
      <c r="E156" s="180" t="s">
        <v>3314</v>
      </c>
      <c r="F156" s="181" t="s">
        <v>3283</v>
      </c>
      <c r="G156" s="182" t="s">
        <v>265</v>
      </c>
      <c r="H156" s="183">
        <v>2</v>
      </c>
      <c r="I156" s="184"/>
      <c r="J156" s="185">
        <f>ROUND(I156*H156,2)</f>
        <v>0</v>
      </c>
      <c r="K156" s="181" t="s">
        <v>21</v>
      </c>
      <c r="L156" s="40"/>
      <c r="M156" s="186" t="s">
        <v>21</v>
      </c>
      <c r="N156" s="187" t="s">
        <v>43</v>
      </c>
      <c r="O156" s="65"/>
      <c r="P156" s="188">
        <f>O156*H156</f>
        <v>0</v>
      </c>
      <c r="Q156" s="188">
        <v>0</v>
      </c>
      <c r="R156" s="188">
        <f>Q156*H156</f>
        <v>0</v>
      </c>
      <c r="S156" s="188">
        <v>0</v>
      </c>
      <c r="T156" s="189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0" t="s">
        <v>198</v>
      </c>
      <c r="AT156" s="190" t="s">
        <v>193</v>
      </c>
      <c r="AU156" s="190" t="s">
        <v>82</v>
      </c>
      <c r="AY156" s="18" t="s">
        <v>191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18" t="s">
        <v>80</v>
      </c>
      <c r="BK156" s="191">
        <f>ROUND(I156*H156,2)</f>
        <v>0</v>
      </c>
      <c r="BL156" s="18" t="s">
        <v>198</v>
      </c>
      <c r="BM156" s="190" t="s">
        <v>867</v>
      </c>
    </row>
    <row r="157" spans="1:47" s="2" customFormat="1" ht="29.25">
      <c r="A157" s="35"/>
      <c r="B157" s="36"/>
      <c r="C157" s="37"/>
      <c r="D157" s="192" t="s">
        <v>200</v>
      </c>
      <c r="E157" s="37"/>
      <c r="F157" s="193" t="s">
        <v>3283</v>
      </c>
      <c r="G157" s="37"/>
      <c r="H157" s="37"/>
      <c r="I157" s="194"/>
      <c r="J157" s="37"/>
      <c r="K157" s="37"/>
      <c r="L157" s="40"/>
      <c r="M157" s="195"/>
      <c r="N157" s="196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200</v>
      </c>
      <c r="AU157" s="18" t="s">
        <v>82</v>
      </c>
    </row>
    <row r="158" spans="1:65" s="2" customFormat="1" ht="37.9" customHeight="1">
      <c r="A158" s="35"/>
      <c r="B158" s="36"/>
      <c r="C158" s="179" t="s">
        <v>528</v>
      </c>
      <c r="D158" s="179" t="s">
        <v>193</v>
      </c>
      <c r="E158" s="180" t="s">
        <v>3315</v>
      </c>
      <c r="F158" s="181" t="s">
        <v>3316</v>
      </c>
      <c r="G158" s="182" t="s">
        <v>265</v>
      </c>
      <c r="H158" s="183">
        <v>1</v>
      </c>
      <c r="I158" s="184"/>
      <c r="J158" s="185">
        <f>ROUND(I158*H158,2)</f>
        <v>0</v>
      </c>
      <c r="K158" s="181" t="s">
        <v>21</v>
      </c>
      <c r="L158" s="40"/>
      <c r="M158" s="186" t="s">
        <v>21</v>
      </c>
      <c r="N158" s="187" t="s">
        <v>43</v>
      </c>
      <c r="O158" s="65"/>
      <c r="P158" s="188">
        <f>O158*H158</f>
        <v>0</v>
      </c>
      <c r="Q158" s="188">
        <v>0</v>
      </c>
      <c r="R158" s="188">
        <f>Q158*H158</f>
        <v>0</v>
      </c>
      <c r="S158" s="188">
        <v>0</v>
      </c>
      <c r="T158" s="189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0" t="s">
        <v>198</v>
      </c>
      <c r="AT158" s="190" t="s">
        <v>193</v>
      </c>
      <c r="AU158" s="190" t="s">
        <v>82</v>
      </c>
      <c r="AY158" s="18" t="s">
        <v>191</v>
      </c>
      <c r="BE158" s="191">
        <f>IF(N158="základní",J158,0)</f>
        <v>0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18" t="s">
        <v>80</v>
      </c>
      <c r="BK158" s="191">
        <f>ROUND(I158*H158,2)</f>
        <v>0</v>
      </c>
      <c r="BL158" s="18" t="s">
        <v>198</v>
      </c>
      <c r="BM158" s="190" t="s">
        <v>892</v>
      </c>
    </row>
    <row r="159" spans="1:47" s="2" customFormat="1" ht="29.25">
      <c r="A159" s="35"/>
      <c r="B159" s="36"/>
      <c r="C159" s="37"/>
      <c r="D159" s="192" t="s">
        <v>200</v>
      </c>
      <c r="E159" s="37"/>
      <c r="F159" s="193" t="s">
        <v>3316</v>
      </c>
      <c r="G159" s="37"/>
      <c r="H159" s="37"/>
      <c r="I159" s="194"/>
      <c r="J159" s="37"/>
      <c r="K159" s="37"/>
      <c r="L159" s="40"/>
      <c r="M159" s="195"/>
      <c r="N159" s="196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200</v>
      </c>
      <c r="AU159" s="18" t="s">
        <v>82</v>
      </c>
    </row>
    <row r="160" spans="1:65" s="2" customFormat="1" ht="44.25" customHeight="1">
      <c r="A160" s="35"/>
      <c r="B160" s="36"/>
      <c r="C160" s="179" t="s">
        <v>536</v>
      </c>
      <c r="D160" s="179" t="s">
        <v>193</v>
      </c>
      <c r="E160" s="180" t="s">
        <v>3317</v>
      </c>
      <c r="F160" s="181" t="s">
        <v>3318</v>
      </c>
      <c r="G160" s="182" t="s">
        <v>265</v>
      </c>
      <c r="H160" s="183">
        <v>1</v>
      </c>
      <c r="I160" s="184"/>
      <c r="J160" s="185">
        <f>ROUND(I160*H160,2)</f>
        <v>0</v>
      </c>
      <c r="K160" s="181" t="s">
        <v>21</v>
      </c>
      <c r="L160" s="40"/>
      <c r="M160" s="186" t="s">
        <v>21</v>
      </c>
      <c r="N160" s="187" t="s">
        <v>43</v>
      </c>
      <c r="O160" s="65"/>
      <c r="P160" s="188">
        <f>O160*H160</f>
        <v>0</v>
      </c>
      <c r="Q160" s="188">
        <v>0</v>
      </c>
      <c r="R160" s="188">
        <f>Q160*H160</f>
        <v>0</v>
      </c>
      <c r="S160" s="188">
        <v>0</v>
      </c>
      <c r="T160" s="189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0" t="s">
        <v>198</v>
      </c>
      <c r="AT160" s="190" t="s">
        <v>193</v>
      </c>
      <c r="AU160" s="190" t="s">
        <v>82</v>
      </c>
      <c r="AY160" s="18" t="s">
        <v>191</v>
      </c>
      <c r="BE160" s="191">
        <f>IF(N160="základní",J160,0)</f>
        <v>0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18" t="s">
        <v>80</v>
      </c>
      <c r="BK160" s="191">
        <f>ROUND(I160*H160,2)</f>
        <v>0</v>
      </c>
      <c r="BL160" s="18" t="s">
        <v>198</v>
      </c>
      <c r="BM160" s="190" t="s">
        <v>907</v>
      </c>
    </row>
    <row r="161" spans="1:47" s="2" customFormat="1" ht="29.25">
      <c r="A161" s="35"/>
      <c r="B161" s="36"/>
      <c r="C161" s="37"/>
      <c r="D161" s="192" t="s">
        <v>200</v>
      </c>
      <c r="E161" s="37"/>
      <c r="F161" s="193" t="s">
        <v>3318</v>
      </c>
      <c r="G161" s="37"/>
      <c r="H161" s="37"/>
      <c r="I161" s="194"/>
      <c r="J161" s="37"/>
      <c r="K161" s="37"/>
      <c r="L161" s="40"/>
      <c r="M161" s="195"/>
      <c r="N161" s="196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200</v>
      </c>
      <c r="AU161" s="18" t="s">
        <v>82</v>
      </c>
    </row>
    <row r="162" spans="1:65" s="2" customFormat="1" ht="24.2" customHeight="1">
      <c r="A162" s="35"/>
      <c r="B162" s="36"/>
      <c r="C162" s="179" t="s">
        <v>547</v>
      </c>
      <c r="D162" s="179" t="s">
        <v>193</v>
      </c>
      <c r="E162" s="180" t="s">
        <v>3319</v>
      </c>
      <c r="F162" s="181" t="s">
        <v>3320</v>
      </c>
      <c r="G162" s="182" t="s">
        <v>265</v>
      </c>
      <c r="H162" s="183">
        <v>1</v>
      </c>
      <c r="I162" s="184"/>
      <c r="J162" s="185">
        <f>ROUND(I162*H162,2)</f>
        <v>0</v>
      </c>
      <c r="K162" s="181" t="s">
        <v>21</v>
      </c>
      <c r="L162" s="40"/>
      <c r="M162" s="186" t="s">
        <v>21</v>
      </c>
      <c r="N162" s="187" t="s">
        <v>43</v>
      </c>
      <c r="O162" s="65"/>
      <c r="P162" s="188">
        <f>O162*H162</f>
        <v>0</v>
      </c>
      <c r="Q162" s="188">
        <v>0</v>
      </c>
      <c r="R162" s="188">
        <f>Q162*H162</f>
        <v>0</v>
      </c>
      <c r="S162" s="188">
        <v>0</v>
      </c>
      <c r="T162" s="18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0" t="s">
        <v>198</v>
      </c>
      <c r="AT162" s="190" t="s">
        <v>193</v>
      </c>
      <c r="AU162" s="190" t="s">
        <v>82</v>
      </c>
      <c r="AY162" s="18" t="s">
        <v>191</v>
      </c>
      <c r="BE162" s="191">
        <f>IF(N162="základní",J162,0)</f>
        <v>0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18" t="s">
        <v>80</v>
      </c>
      <c r="BK162" s="191">
        <f>ROUND(I162*H162,2)</f>
        <v>0</v>
      </c>
      <c r="BL162" s="18" t="s">
        <v>198</v>
      </c>
      <c r="BM162" s="190" t="s">
        <v>920</v>
      </c>
    </row>
    <row r="163" spans="1:47" s="2" customFormat="1" ht="19.5">
      <c r="A163" s="35"/>
      <c r="B163" s="36"/>
      <c r="C163" s="37"/>
      <c r="D163" s="192" t="s">
        <v>200</v>
      </c>
      <c r="E163" s="37"/>
      <c r="F163" s="193" t="s">
        <v>3320</v>
      </c>
      <c r="G163" s="37"/>
      <c r="H163" s="37"/>
      <c r="I163" s="194"/>
      <c r="J163" s="37"/>
      <c r="K163" s="37"/>
      <c r="L163" s="40"/>
      <c r="M163" s="195"/>
      <c r="N163" s="196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200</v>
      </c>
      <c r="AU163" s="18" t="s">
        <v>82</v>
      </c>
    </row>
    <row r="164" spans="1:65" s="2" customFormat="1" ht="49.15" customHeight="1">
      <c r="A164" s="35"/>
      <c r="B164" s="36"/>
      <c r="C164" s="179" t="s">
        <v>570</v>
      </c>
      <c r="D164" s="179" t="s">
        <v>193</v>
      </c>
      <c r="E164" s="180" t="s">
        <v>3321</v>
      </c>
      <c r="F164" s="181" t="s">
        <v>3322</v>
      </c>
      <c r="G164" s="182" t="s">
        <v>265</v>
      </c>
      <c r="H164" s="183">
        <v>1</v>
      </c>
      <c r="I164" s="184"/>
      <c r="J164" s="185">
        <f>ROUND(I164*H164,2)</f>
        <v>0</v>
      </c>
      <c r="K164" s="181" t="s">
        <v>21</v>
      </c>
      <c r="L164" s="40"/>
      <c r="M164" s="186" t="s">
        <v>21</v>
      </c>
      <c r="N164" s="187" t="s">
        <v>43</v>
      </c>
      <c r="O164" s="65"/>
      <c r="P164" s="188">
        <f>O164*H164</f>
        <v>0</v>
      </c>
      <c r="Q164" s="188">
        <v>0</v>
      </c>
      <c r="R164" s="188">
        <f>Q164*H164</f>
        <v>0</v>
      </c>
      <c r="S164" s="188">
        <v>0</v>
      </c>
      <c r="T164" s="18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0" t="s">
        <v>198</v>
      </c>
      <c r="AT164" s="190" t="s">
        <v>193</v>
      </c>
      <c r="AU164" s="190" t="s">
        <v>82</v>
      </c>
      <c r="AY164" s="18" t="s">
        <v>191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18" t="s">
        <v>80</v>
      </c>
      <c r="BK164" s="191">
        <f>ROUND(I164*H164,2)</f>
        <v>0</v>
      </c>
      <c r="BL164" s="18" t="s">
        <v>198</v>
      </c>
      <c r="BM164" s="190" t="s">
        <v>934</v>
      </c>
    </row>
    <row r="165" spans="1:47" s="2" customFormat="1" ht="29.25">
      <c r="A165" s="35"/>
      <c r="B165" s="36"/>
      <c r="C165" s="37"/>
      <c r="D165" s="192" t="s">
        <v>200</v>
      </c>
      <c r="E165" s="37"/>
      <c r="F165" s="193" t="s">
        <v>3322</v>
      </c>
      <c r="G165" s="37"/>
      <c r="H165" s="37"/>
      <c r="I165" s="194"/>
      <c r="J165" s="37"/>
      <c r="K165" s="37"/>
      <c r="L165" s="40"/>
      <c r="M165" s="195"/>
      <c r="N165" s="196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200</v>
      </c>
      <c r="AU165" s="18" t="s">
        <v>82</v>
      </c>
    </row>
    <row r="166" spans="1:65" s="2" customFormat="1" ht="33" customHeight="1">
      <c r="A166" s="35"/>
      <c r="B166" s="36"/>
      <c r="C166" s="179" t="s">
        <v>577</v>
      </c>
      <c r="D166" s="179" t="s">
        <v>193</v>
      </c>
      <c r="E166" s="180" t="s">
        <v>3323</v>
      </c>
      <c r="F166" s="181" t="s">
        <v>3324</v>
      </c>
      <c r="G166" s="182" t="s">
        <v>265</v>
      </c>
      <c r="H166" s="183">
        <v>1</v>
      </c>
      <c r="I166" s="184"/>
      <c r="J166" s="185">
        <f>ROUND(I166*H166,2)</f>
        <v>0</v>
      </c>
      <c r="K166" s="181" t="s">
        <v>21</v>
      </c>
      <c r="L166" s="40"/>
      <c r="M166" s="186" t="s">
        <v>21</v>
      </c>
      <c r="N166" s="187" t="s">
        <v>43</v>
      </c>
      <c r="O166" s="65"/>
      <c r="P166" s="188">
        <f>O166*H166</f>
        <v>0</v>
      </c>
      <c r="Q166" s="188">
        <v>0</v>
      </c>
      <c r="R166" s="188">
        <f>Q166*H166</f>
        <v>0</v>
      </c>
      <c r="S166" s="188">
        <v>0</v>
      </c>
      <c r="T166" s="189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0" t="s">
        <v>198</v>
      </c>
      <c r="AT166" s="190" t="s">
        <v>193</v>
      </c>
      <c r="AU166" s="190" t="s">
        <v>82</v>
      </c>
      <c r="AY166" s="18" t="s">
        <v>191</v>
      </c>
      <c r="BE166" s="191">
        <f>IF(N166="základní",J166,0)</f>
        <v>0</v>
      </c>
      <c r="BF166" s="191">
        <f>IF(N166="snížená",J166,0)</f>
        <v>0</v>
      </c>
      <c r="BG166" s="191">
        <f>IF(N166="zákl. přenesená",J166,0)</f>
        <v>0</v>
      </c>
      <c r="BH166" s="191">
        <f>IF(N166="sníž. přenesená",J166,0)</f>
        <v>0</v>
      </c>
      <c r="BI166" s="191">
        <f>IF(N166="nulová",J166,0)</f>
        <v>0</v>
      </c>
      <c r="BJ166" s="18" t="s">
        <v>80</v>
      </c>
      <c r="BK166" s="191">
        <f>ROUND(I166*H166,2)</f>
        <v>0</v>
      </c>
      <c r="BL166" s="18" t="s">
        <v>198</v>
      </c>
      <c r="BM166" s="190" t="s">
        <v>948</v>
      </c>
    </row>
    <row r="167" spans="1:47" s="2" customFormat="1" ht="19.5">
      <c r="A167" s="35"/>
      <c r="B167" s="36"/>
      <c r="C167" s="37"/>
      <c r="D167" s="192" t="s">
        <v>200</v>
      </c>
      <c r="E167" s="37"/>
      <c r="F167" s="193" t="s">
        <v>3324</v>
      </c>
      <c r="G167" s="37"/>
      <c r="H167" s="37"/>
      <c r="I167" s="194"/>
      <c r="J167" s="37"/>
      <c r="K167" s="37"/>
      <c r="L167" s="40"/>
      <c r="M167" s="195"/>
      <c r="N167" s="196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200</v>
      </c>
      <c r="AU167" s="18" t="s">
        <v>82</v>
      </c>
    </row>
    <row r="168" spans="1:65" s="2" customFormat="1" ht="37.9" customHeight="1">
      <c r="A168" s="35"/>
      <c r="B168" s="36"/>
      <c r="C168" s="179" t="s">
        <v>584</v>
      </c>
      <c r="D168" s="179" t="s">
        <v>193</v>
      </c>
      <c r="E168" s="180" t="s">
        <v>3325</v>
      </c>
      <c r="F168" s="181" t="s">
        <v>3326</v>
      </c>
      <c r="G168" s="182" t="s">
        <v>265</v>
      </c>
      <c r="H168" s="183">
        <v>1</v>
      </c>
      <c r="I168" s="184"/>
      <c r="J168" s="185">
        <f>ROUND(I168*H168,2)</f>
        <v>0</v>
      </c>
      <c r="K168" s="181" t="s">
        <v>21</v>
      </c>
      <c r="L168" s="40"/>
      <c r="M168" s="186" t="s">
        <v>21</v>
      </c>
      <c r="N168" s="187" t="s">
        <v>43</v>
      </c>
      <c r="O168" s="65"/>
      <c r="P168" s="188">
        <f>O168*H168</f>
        <v>0</v>
      </c>
      <c r="Q168" s="188">
        <v>0</v>
      </c>
      <c r="R168" s="188">
        <f>Q168*H168</f>
        <v>0</v>
      </c>
      <c r="S168" s="188">
        <v>0</v>
      </c>
      <c r="T168" s="18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0" t="s">
        <v>198</v>
      </c>
      <c r="AT168" s="190" t="s">
        <v>193</v>
      </c>
      <c r="AU168" s="190" t="s">
        <v>82</v>
      </c>
      <c r="AY168" s="18" t="s">
        <v>191</v>
      </c>
      <c r="BE168" s="191">
        <f>IF(N168="základní",J168,0)</f>
        <v>0</v>
      </c>
      <c r="BF168" s="191">
        <f>IF(N168="snížená",J168,0)</f>
        <v>0</v>
      </c>
      <c r="BG168" s="191">
        <f>IF(N168="zákl. přenesená",J168,0)</f>
        <v>0</v>
      </c>
      <c r="BH168" s="191">
        <f>IF(N168="sníž. přenesená",J168,0)</f>
        <v>0</v>
      </c>
      <c r="BI168" s="191">
        <f>IF(N168="nulová",J168,0)</f>
        <v>0</v>
      </c>
      <c r="BJ168" s="18" t="s">
        <v>80</v>
      </c>
      <c r="BK168" s="191">
        <f>ROUND(I168*H168,2)</f>
        <v>0</v>
      </c>
      <c r="BL168" s="18" t="s">
        <v>198</v>
      </c>
      <c r="BM168" s="190" t="s">
        <v>962</v>
      </c>
    </row>
    <row r="169" spans="1:47" s="2" customFormat="1" ht="19.5">
      <c r="A169" s="35"/>
      <c r="B169" s="36"/>
      <c r="C169" s="37"/>
      <c r="D169" s="192" t="s">
        <v>200</v>
      </c>
      <c r="E169" s="37"/>
      <c r="F169" s="193" t="s">
        <v>3326</v>
      </c>
      <c r="G169" s="37"/>
      <c r="H169" s="37"/>
      <c r="I169" s="194"/>
      <c r="J169" s="37"/>
      <c r="K169" s="37"/>
      <c r="L169" s="40"/>
      <c r="M169" s="195"/>
      <c r="N169" s="196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200</v>
      </c>
      <c r="AU169" s="18" t="s">
        <v>82</v>
      </c>
    </row>
    <row r="170" spans="1:65" s="2" customFormat="1" ht="37.9" customHeight="1">
      <c r="A170" s="35"/>
      <c r="B170" s="36"/>
      <c r="C170" s="179" t="s">
        <v>591</v>
      </c>
      <c r="D170" s="179" t="s">
        <v>193</v>
      </c>
      <c r="E170" s="180" t="s">
        <v>3327</v>
      </c>
      <c r="F170" s="181" t="s">
        <v>3260</v>
      </c>
      <c r="G170" s="182" t="s">
        <v>265</v>
      </c>
      <c r="H170" s="183">
        <v>1</v>
      </c>
      <c r="I170" s="184"/>
      <c r="J170" s="185">
        <f>ROUND(I170*H170,2)</f>
        <v>0</v>
      </c>
      <c r="K170" s="181" t="s">
        <v>21</v>
      </c>
      <c r="L170" s="40"/>
      <c r="M170" s="186" t="s">
        <v>21</v>
      </c>
      <c r="N170" s="187" t="s">
        <v>43</v>
      </c>
      <c r="O170" s="65"/>
      <c r="P170" s="188">
        <f>O170*H170</f>
        <v>0</v>
      </c>
      <c r="Q170" s="188">
        <v>0</v>
      </c>
      <c r="R170" s="188">
        <f>Q170*H170</f>
        <v>0</v>
      </c>
      <c r="S170" s="188">
        <v>0</v>
      </c>
      <c r="T170" s="189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0" t="s">
        <v>198</v>
      </c>
      <c r="AT170" s="190" t="s">
        <v>193</v>
      </c>
      <c r="AU170" s="190" t="s">
        <v>82</v>
      </c>
      <c r="AY170" s="18" t="s">
        <v>191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18" t="s">
        <v>80</v>
      </c>
      <c r="BK170" s="191">
        <f>ROUND(I170*H170,2)</f>
        <v>0</v>
      </c>
      <c r="BL170" s="18" t="s">
        <v>198</v>
      </c>
      <c r="BM170" s="190" t="s">
        <v>976</v>
      </c>
    </row>
    <row r="171" spans="1:47" s="2" customFormat="1" ht="19.5">
      <c r="A171" s="35"/>
      <c r="B171" s="36"/>
      <c r="C171" s="37"/>
      <c r="D171" s="192" t="s">
        <v>200</v>
      </c>
      <c r="E171" s="37"/>
      <c r="F171" s="193" t="s">
        <v>3260</v>
      </c>
      <c r="G171" s="37"/>
      <c r="H171" s="37"/>
      <c r="I171" s="194"/>
      <c r="J171" s="37"/>
      <c r="K171" s="37"/>
      <c r="L171" s="40"/>
      <c r="M171" s="195"/>
      <c r="N171" s="196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200</v>
      </c>
      <c r="AU171" s="18" t="s">
        <v>82</v>
      </c>
    </row>
    <row r="172" spans="1:65" s="2" customFormat="1" ht="49.15" customHeight="1">
      <c r="A172" s="35"/>
      <c r="B172" s="36"/>
      <c r="C172" s="179" t="s">
        <v>603</v>
      </c>
      <c r="D172" s="179" t="s">
        <v>193</v>
      </c>
      <c r="E172" s="180" t="s">
        <v>3328</v>
      </c>
      <c r="F172" s="181" t="s">
        <v>3329</v>
      </c>
      <c r="G172" s="182" t="s">
        <v>265</v>
      </c>
      <c r="H172" s="183">
        <v>1</v>
      </c>
      <c r="I172" s="184"/>
      <c r="J172" s="185">
        <f>ROUND(I172*H172,2)</f>
        <v>0</v>
      </c>
      <c r="K172" s="181" t="s">
        <v>21</v>
      </c>
      <c r="L172" s="40"/>
      <c r="M172" s="186" t="s">
        <v>21</v>
      </c>
      <c r="N172" s="187" t="s">
        <v>43</v>
      </c>
      <c r="O172" s="65"/>
      <c r="P172" s="188">
        <f>O172*H172</f>
        <v>0</v>
      </c>
      <c r="Q172" s="188">
        <v>0</v>
      </c>
      <c r="R172" s="188">
        <f>Q172*H172</f>
        <v>0</v>
      </c>
      <c r="S172" s="188">
        <v>0</v>
      </c>
      <c r="T172" s="189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0" t="s">
        <v>198</v>
      </c>
      <c r="AT172" s="190" t="s">
        <v>193</v>
      </c>
      <c r="AU172" s="190" t="s">
        <v>82</v>
      </c>
      <c r="AY172" s="18" t="s">
        <v>191</v>
      </c>
      <c r="BE172" s="191">
        <f>IF(N172="základní",J172,0)</f>
        <v>0</v>
      </c>
      <c r="BF172" s="191">
        <f>IF(N172="snížená",J172,0)</f>
        <v>0</v>
      </c>
      <c r="BG172" s="191">
        <f>IF(N172="zákl. přenesená",J172,0)</f>
        <v>0</v>
      </c>
      <c r="BH172" s="191">
        <f>IF(N172="sníž. přenesená",J172,0)</f>
        <v>0</v>
      </c>
      <c r="BI172" s="191">
        <f>IF(N172="nulová",J172,0)</f>
        <v>0</v>
      </c>
      <c r="BJ172" s="18" t="s">
        <v>80</v>
      </c>
      <c r="BK172" s="191">
        <f>ROUND(I172*H172,2)</f>
        <v>0</v>
      </c>
      <c r="BL172" s="18" t="s">
        <v>198</v>
      </c>
      <c r="BM172" s="190" t="s">
        <v>992</v>
      </c>
    </row>
    <row r="173" spans="1:47" s="2" customFormat="1" ht="29.25">
      <c r="A173" s="35"/>
      <c r="B173" s="36"/>
      <c r="C173" s="37"/>
      <c r="D173" s="192" t="s">
        <v>200</v>
      </c>
      <c r="E173" s="37"/>
      <c r="F173" s="193" t="s">
        <v>3329</v>
      </c>
      <c r="G173" s="37"/>
      <c r="H173" s="37"/>
      <c r="I173" s="194"/>
      <c r="J173" s="37"/>
      <c r="K173" s="37"/>
      <c r="L173" s="40"/>
      <c r="M173" s="195"/>
      <c r="N173" s="196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200</v>
      </c>
      <c r="AU173" s="18" t="s">
        <v>82</v>
      </c>
    </row>
    <row r="174" spans="1:65" s="2" customFormat="1" ht="37.9" customHeight="1">
      <c r="A174" s="35"/>
      <c r="B174" s="36"/>
      <c r="C174" s="179" t="s">
        <v>626</v>
      </c>
      <c r="D174" s="179" t="s">
        <v>193</v>
      </c>
      <c r="E174" s="180" t="s">
        <v>3330</v>
      </c>
      <c r="F174" s="181" t="s">
        <v>3331</v>
      </c>
      <c r="G174" s="182" t="s">
        <v>265</v>
      </c>
      <c r="H174" s="183">
        <v>1</v>
      </c>
      <c r="I174" s="184"/>
      <c r="J174" s="185">
        <f>ROUND(I174*H174,2)</f>
        <v>0</v>
      </c>
      <c r="K174" s="181" t="s">
        <v>21</v>
      </c>
      <c r="L174" s="40"/>
      <c r="M174" s="186" t="s">
        <v>21</v>
      </c>
      <c r="N174" s="187" t="s">
        <v>43</v>
      </c>
      <c r="O174" s="65"/>
      <c r="P174" s="188">
        <f>O174*H174</f>
        <v>0</v>
      </c>
      <c r="Q174" s="188">
        <v>0</v>
      </c>
      <c r="R174" s="188">
        <f>Q174*H174</f>
        <v>0</v>
      </c>
      <c r="S174" s="188">
        <v>0</v>
      </c>
      <c r="T174" s="189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0" t="s">
        <v>198</v>
      </c>
      <c r="AT174" s="190" t="s">
        <v>193</v>
      </c>
      <c r="AU174" s="190" t="s">
        <v>82</v>
      </c>
      <c r="AY174" s="18" t="s">
        <v>191</v>
      </c>
      <c r="BE174" s="191">
        <f>IF(N174="základní",J174,0)</f>
        <v>0</v>
      </c>
      <c r="BF174" s="191">
        <f>IF(N174="snížená",J174,0)</f>
        <v>0</v>
      </c>
      <c r="BG174" s="191">
        <f>IF(N174="zákl. přenesená",J174,0)</f>
        <v>0</v>
      </c>
      <c r="BH174" s="191">
        <f>IF(N174="sníž. přenesená",J174,0)</f>
        <v>0</v>
      </c>
      <c r="BI174" s="191">
        <f>IF(N174="nulová",J174,0)</f>
        <v>0</v>
      </c>
      <c r="BJ174" s="18" t="s">
        <v>80</v>
      </c>
      <c r="BK174" s="191">
        <f>ROUND(I174*H174,2)</f>
        <v>0</v>
      </c>
      <c r="BL174" s="18" t="s">
        <v>198</v>
      </c>
      <c r="BM174" s="190" t="s">
        <v>1003</v>
      </c>
    </row>
    <row r="175" spans="1:47" s="2" customFormat="1" ht="19.5">
      <c r="A175" s="35"/>
      <c r="B175" s="36"/>
      <c r="C175" s="37"/>
      <c r="D175" s="192" t="s">
        <v>200</v>
      </c>
      <c r="E175" s="37"/>
      <c r="F175" s="193" t="s">
        <v>3331</v>
      </c>
      <c r="G175" s="37"/>
      <c r="H175" s="37"/>
      <c r="I175" s="194"/>
      <c r="J175" s="37"/>
      <c r="K175" s="37"/>
      <c r="L175" s="40"/>
      <c r="M175" s="195"/>
      <c r="N175" s="196"/>
      <c r="O175" s="65"/>
      <c r="P175" s="65"/>
      <c r="Q175" s="65"/>
      <c r="R175" s="65"/>
      <c r="S175" s="65"/>
      <c r="T175" s="66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200</v>
      </c>
      <c r="AU175" s="18" t="s">
        <v>82</v>
      </c>
    </row>
    <row r="176" spans="1:65" s="2" customFormat="1" ht="33" customHeight="1">
      <c r="A176" s="35"/>
      <c r="B176" s="36"/>
      <c r="C176" s="179" t="s">
        <v>632</v>
      </c>
      <c r="D176" s="179" t="s">
        <v>193</v>
      </c>
      <c r="E176" s="180" t="s">
        <v>3332</v>
      </c>
      <c r="F176" s="181" t="s">
        <v>3333</v>
      </c>
      <c r="G176" s="182" t="s">
        <v>265</v>
      </c>
      <c r="H176" s="183">
        <v>2</v>
      </c>
      <c r="I176" s="184"/>
      <c r="J176" s="185">
        <f>ROUND(I176*H176,2)</f>
        <v>0</v>
      </c>
      <c r="K176" s="181" t="s">
        <v>21</v>
      </c>
      <c r="L176" s="40"/>
      <c r="M176" s="186" t="s">
        <v>21</v>
      </c>
      <c r="N176" s="187" t="s">
        <v>43</v>
      </c>
      <c r="O176" s="65"/>
      <c r="P176" s="188">
        <f>O176*H176</f>
        <v>0</v>
      </c>
      <c r="Q176" s="188">
        <v>0</v>
      </c>
      <c r="R176" s="188">
        <f>Q176*H176</f>
        <v>0</v>
      </c>
      <c r="S176" s="188">
        <v>0</v>
      </c>
      <c r="T176" s="189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0" t="s">
        <v>198</v>
      </c>
      <c r="AT176" s="190" t="s">
        <v>193</v>
      </c>
      <c r="AU176" s="190" t="s">
        <v>82</v>
      </c>
      <c r="AY176" s="18" t="s">
        <v>191</v>
      </c>
      <c r="BE176" s="191">
        <f>IF(N176="základní",J176,0)</f>
        <v>0</v>
      </c>
      <c r="BF176" s="191">
        <f>IF(N176="snížená",J176,0)</f>
        <v>0</v>
      </c>
      <c r="BG176" s="191">
        <f>IF(N176="zákl. přenesená",J176,0)</f>
        <v>0</v>
      </c>
      <c r="BH176" s="191">
        <f>IF(N176="sníž. přenesená",J176,0)</f>
        <v>0</v>
      </c>
      <c r="BI176" s="191">
        <f>IF(N176="nulová",J176,0)</f>
        <v>0</v>
      </c>
      <c r="BJ176" s="18" t="s">
        <v>80</v>
      </c>
      <c r="BK176" s="191">
        <f>ROUND(I176*H176,2)</f>
        <v>0</v>
      </c>
      <c r="BL176" s="18" t="s">
        <v>198</v>
      </c>
      <c r="BM176" s="190" t="s">
        <v>1015</v>
      </c>
    </row>
    <row r="177" spans="1:47" s="2" customFormat="1" ht="19.5">
      <c r="A177" s="35"/>
      <c r="B177" s="36"/>
      <c r="C177" s="37"/>
      <c r="D177" s="192" t="s">
        <v>200</v>
      </c>
      <c r="E177" s="37"/>
      <c r="F177" s="193" t="s">
        <v>3333</v>
      </c>
      <c r="G177" s="37"/>
      <c r="H177" s="37"/>
      <c r="I177" s="194"/>
      <c r="J177" s="37"/>
      <c r="K177" s="37"/>
      <c r="L177" s="40"/>
      <c r="M177" s="195"/>
      <c r="N177" s="196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200</v>
      </c>
      <c r="AU177" s="18" t="s">
        <v>82</v>
      </c>
    </row>
    <row r="178" spans="1:65" s="2" customFormat="1" ht="37.9" customHeight="1">
      <c r="A178" s="35"/>
      <c r="B178" s="36"/>
      <c r="C178" s="179" t="s">
        <v>640</v>
      </c>
      <c r="D178" s="179" t="s">
        <v>193</v>
      </c>
      <c r="E178" s="180" t="s">
        <v>3334</v>
      </c>
      <c r="F178" s="181" t="s">
        <v>3256</v>
      </c>
      <c r="G178" s="182" t="s">
        <v>265</v>
      </c>
      <c r="H178" s="183">
        <v>1</v>
      </c>
      <c r="I178" s="184"/>
      <c r="J178" s="185">
        <f>ROUND(I178*H178,2)</f>
        <v>0</v>
      </c>
      <c r="K178" s="181" t="s">
        <v>21</v>
      </c>
      <c r="L178" s="40"/>
      <c r="M178" s="186" t="s">
        <v>21</v>
      </c>
      <c r="N178" s="187" t="s">
        <v>43</v>
      </c>
      <c r="O178" s="65"/>
      <c r="P178" s="188">
        <f>O178*H178</f>
        <v>0</v>
      </c>
      <c r="Q178" s="188">
        <v>0</v>
      </c>
      <c r="R178" s="188">
        <f>Q178*H178</f>
        <v>0</v>
      </c>
      <c r="S178" s="188">
        <v>0</v>
      </c>
      <c r="T178" s="189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0" t="s">
        <v>198</v>
      </c>
      <c r="AT178" s="190" t="s">
        <v>193</v>
      </c>
      <c r="AU178" s="190" t="s">
        <v>82</v>
      </c>
      <c r="AY178" s="18" t="s">
        <v>191</v>
      </c>
      <c r="BE178" s="191">
        <f>IF(N178="základní",J178,0)</f>
        <v>0</v>
      </c>
      <c r="BF178" s="191">
        <f>IF(N178="snížená",J178,0)</f>
        <v>0</v>
      </c>
      <c r="BG178" s="191">
        <f>IF(N178="zákl. přenesená",J178,0)</f>
        <v>0</v>
      </c>
      <c r="BH178" s="191">
        <f>IF(N178="sníž. přenesená",J178,0)</f>
        <v>0</v>
      </c>
      <c r="BI178" s="191">
        <f>IF(N178="nulová",J178,0)</f>
        <v>0</v>
      </c>
      <c r="BJ178" s="18" t="s">
        <v>80</v>
      </c>
      <c r="BK178" s="191">
        <f>ROUND(I178*H178,2)</f>
        <v>0</v>
      </c>
      <c r="BL178" s="18" t="s">
        <v>198</v>
      </c>
      <c r="BM178" s="190" t="s">
        <v>1032</v>
      </c>
    </row>
    <row r="179" spans="1:47" s="2" customFormat="1" ht="19.5">
      <c r="A179" s="35"/>
      <c r="B179" s="36"/>
      <c r="C179" s="37"/>
      <c r="D179" s="192" t="s">
        <v>200</v>
      </c>
      <c r="E179" s="37"/>
      <c r="F179" s="193" t="s">
        <v>3256</v>
      </c>
      <c r="G179" s="37"/>
      <c r="H179" s="37"/>
      <c r="I179" s="194"/>
      <c r="J179" s="37"/>
      <c r="K179" s="37"/>
      <c r="L179" s="40"/>
      <c r="M179" s="195"/>
      <c r="N179" s="196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200</v>
      </c>
      <c r="AU179" s="18" t="s">
        <v>82</v>
      </c>
    </row>
    <row r="180" spans="1:65" s="2" customFormat="1" ht="33" customHeight="1">
      <c r="A180" s="35"/>
      <c r="B180" s="36"/>
      <c r="C180" s="179" t="s">
        <v>648</v>
      </c>
      <c r="D180" s="179" t="s">
        <v>193</v>
      </c>
      <c r="E180" s="180" t="s">
        <v>3335</v>
      </c>
      <c r="F180" s="181" t="s">
        <v>3287</v>
      </c>
      <c r="G180" s="182" t="s">
        <v>265</v>
      </c>
      <c r="H180" s="183">
        <v>1</v>
      </c>
      <c r="I180" s="184"/>
      <c r="J180" s="185">
        <f>ROUND(I180*H180,2)</f>
        <v>0</v>
      </c>
      <c r="K180" s="181" t="s">
        <v>21</v>
      </c>
      <c r="L180" s="40"/>
      <c r="M180" s="186" t="s">
        <v>21</v>
      </c>
      <c r="N180" s="187" t="s">
        <v>43</v>
      </c>
      <c r="O180" s="65"/>
      <c r="P180" s="188">
        <f>O180*H180</f>
        <v>0</v>
      </c>
      <c r="Q180" s="188">
        <v>0</v>
      </c>
      <c r="R180" s="188">
        <f>Q180*H180</f>
        <v>0</v>
      </c>
      <c r="S180" s="188">
        <v>0</v>
      </c>
      <c r="T180" s="189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0" t="s">
        <v>198</v>
      </c>
      <c r="AT180" s="190" t="s">
        <v>193</v>
      </c>
      <c r="AU180" s="190" t="s">
        <v>82</v>
      </c>
      <c r="AY180" s="18" t="s">
        <v>191</v>
      </c>
      <c r="BE180" s="191">
        <f>IF(N180="základní",J180,0)</f>
        <v>0</v>
      </c>
      <c r="BF180" s="191">
        <f>IF(N180="snížená",J180,0)</f>
        <v>0</v>
      </c>
      <c r="BG180" s="191">
        <f>IF(N180="zákl. přenesená",J180,0)</f>
        <v>0</v>
      </c>
      <c r="BH180" s="191">
        <f>IF(N180="sníž. přenesená",J180,0)</f>
        <v>0</v>
      </c>
      <c r="BI180" s="191">
        <f>IF(N180="nulová",J180,0)</f>
        <v>0</v>
      </c>
      <c r="BJ180" s="18" t="s">
        <v>80</v>
      </c>
      <c r="BK180" s="191">
        <f>ROUND(I180*H180,2)</f>
        <v>0</v>
      </c>
      <c r="BL180" s="18" t="s">
        <v>198</v>
      </c>
      <c r="BM180" s="190" t="s">
        <v>1041</v>
      </c>
    </row>
    <row r="181" spans="1:47" s="2" customFormat="1" ht="19.5">
      <c r="A181" s="35"/>
      <c r="B181" s="36"/>
      <c r="C181" s="37"/>
      <c r="D181" s="192" t="s">
        <v>200</v>
      </c>
      <c r="E181" s="37"/>
      <c r="F181" s="193" t="s">
        <v>3287</v>
      </c>
      <c r="G181" s="37"/>
      <c r="H181" s="37"/>
      <c r="I181" s="194"/>
      <c r="J181" s="37"/>
      <c r="K181" s="37"/>
      <c r="L181" s="40"/>
      <c r="M181" s="195"/>
      <c r="N181" s="196"/>
      <c r="O181" s="65"/>
      <c r="P181" s="65"/>
      <c r="Q181" s="65"/>
      <c r="R181" s="65"/>
      <c r="S181" s="65"/>
      <c r="T181" s="66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200</v>
      </c>
      <c r="AU181" s="18" t="s">
        <v>82</v>
      </c>
    </row>
    <row r="182" spans="1:65" s="2" customFormat="1" ht="44.25" customHeight="1">
      <c r="A182" s="35"/>
      <c r="B182" s="36"/>
      <c r="C182" s="179" t="s">
        <v>655</v>
      </c>
      <c r="D182" s="179" t="s">
        <v>193</v>
      </c>
      <c r="E182" s="180" t="s">
        <v>3336</v>
      </c>
      <c r="F182" s="181" t="s">
        <v>3308</v>
      </c>
      <c r="G182" s="182" t="s">
        <v>265</v>
      </c>
      <c r="H182" s="183">
        <v>1</v>
      </c>
      <c r="I182" s="184"/>
      <c r="J182" s="185">
        <f>ROUND(I182*H182,2)</f>
        <v>0</v>
      </c>
      <c r="K182" s="181" t="s">
        <v>21</v>
      </c>
      <c r="L182" s="40"/>
      <c r="M182" s="186" t="s">
        <v>21</v>
      </c>
      <c r="N182" s="187" t="s">
        <v>43</v>
      </c>
      <c r="O182" s="65"/>
      <c r="P182" s="188">
        <f>O182*H182</f>
        <v>0</v>
      </c>
      <c r="Q182" s="188">
        <v>0</v>
      </c>
      <c r="R182" s="188">
        <f>Q182*H182</f>
        <v>0</v>
      </c>
      <c r="S182" s="188">
        <v>0</v>
      </c>
      <c r="T182" s="189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0" t="s">
        <v>198</v>
      </c>
      <c r="AT182" s="190" t="s">
        <v>193</v>
      </c>
      <c r="AU182" s="190" t="s">
        <v>82</v>
      </c>
      <c r="AY182" s="18" t="s">
        <v>191</v>
      </c>
      <c r="BE182" s="191">
        <f>IF(N182="základní",J182,0)</f>
        <v>0</v>
      </c>
      <c r="BF182" s="191">
        <f>IF(N182="snížená",J182,0)</f>
        <v>0</v>
      </c>
      <c r="BG182" s="191">
        <f>IF(N182="zákl. přenesená",J182,0)</f>
        <v>0</v>
      </c>
      <c r="BH182" s="191">
        <f>IF(N182="sníž. přenesená",J182,0)</f>
        <v>0</v>
      </c>
      <c r="BI182" s="191">
        <f>IF(N182="nulová",J182,0)</f>
        <v>0</v>
      </c>
      <c r="BJ182" s="18" t="s">
        <v>80</v>
      </c>
      <c r="BK182" s="191">
        <f>ROUND(I182*H182,2)</f>
        <v>0</v>
      </c>
      <c r="BL182" s="18" t="s">
        <v>198</v>
      </c>
      <c r="BM182" s="190" t="s">
        <v>1053</v>
      </c>
    </row>
    <row r="183" spans="1:47" s="2" customFormat="1" ht="29.25">
      <c r="A183" s="35"/>
      <c r="B183" s="36"/>
      <c r="C183" s="37"/>
      <c r="D183" s="192" t="s">
        <v>200</v>
      </c>
      <c r="E183" s="37"/>
      <c r="F183" s="193" t="s">
        <v>3308</v>
      </c>
      <c r="G183" s="37"/>
      <c r="H183" s="37"/>
      <c r="I183" s="194"/>
      <c r="J183" s="37"/>
      <c r="K183" s="37"/>
      <c r="L183" s="40"/>
      <c r="M183" s="195"/>
      <c r="N183" s="196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200</v>
      </c>
      <c r="AU183" s="18" t="s">
        <v>82</v>
      </c>
    </row>
    <row r="184" spans="1:65" s="2" customFormat="1" ht="24.2" customHeight="1">
      <c r="A184" s="35"/>
      <c r="B184" s="36"/>
      <c r="C184" s="179" t="s">
        <v>662</v>
      </c>
      <c r="D184" s="179" t="s">
        <v>193</v>
      </c>
      <c r="E184" s="180" t="s">
        <v>3337</v>
      </c>
      <c r="F184" s="181" t="s">
        <v>3338</v>
      </c>
      <c r="G184" s="182" t="s">
        <v>265</v>
      </c>
      <c r="H184" s="183">
        <v>1</v>
      </c>
      <c r="I184" s="184"/>
      <c r="J184" s="185">
        <f>ROUND(I184*H184,2)</f>
        <v>0</v>
      </c>
      <c r="K184" s="181" t="s">
        <v>21</v>
      </c>
      <c r="L184" s="40"/>
      <c r="M184" s="186" t="s">
        <v>21</v>
      </c>
      <c r="N184" s="187" t="s">
        <v>43</v>
      </c>
      <c r="O184" s="65"/>
      <c r="P184" s="188">
        <f>O184*H184</f>
        <v>0</v>
      </c>
      <c r="Q184" s="188">
        <v>0</v>
      </c>
      <c r="R184" s="188">
        <f>Q184*H184</f>
        <v>0</v>
      </c>
      <c r="S184" s="188">
        <v>0</v>
      </c>
      <c r="T184" s="189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0" t="s">
        <v>198</v>
      </c>
      <c r="AT184" s="190" t="s">
        <v>193</v>
      </c>
      <c r="AU184" s="190" t="s">
        <v>82</v>
      </c>
      <c r="AY184" s="18" t="s">
        <v>191</v>
      </c>
      <c r="BE184" s="191">
        <f>IF(N184="základní",J184,0)</f>
        <v>0</v>
      </c>
      <c r="BF184" s="191">
        <f>IF(N184="snížená",J184,0)</f>
        <v>0</v>
      </c>
      <c r="BG184" s="191">
        <f>IF(N184="zákl. přenesená",J184,0)</f>
        <v>0</v>
      </c>
      <c r="BH184" s="191">
        <f>IF(N184="sníž. přenesená",J184,0)</f>
        <v>0</v>
      </c>
      <c r="BI184" s="191">
        <f>IF(N184="nulová",J184,0)</f>
        <v>0</v>
      </c>
      <c r="BJ184" s="18" t="s">
        <v>80</v>
      </c>
      <c r="BK184" s="191">
        <f>ROUND(I184*H184,2)</f>
        <v>0</v>
      </c>
      <c r="BL184" s="18" t="s">
        <v>198</v>
      </c>
      <c r="BM184" s="190" t="s">
        <v>1064</v>
      </c>
    </row>
    <row r="185" spans="1:47" s="2" customFormat="1" ht="19.5">
      <c r="A185" s="35"/>
      <c r="B185" s="36"/>
      <c r="C185" s="37"/>
      <c r="D185" s="192" t="s">
        <v>200</v>
      </c>
      <c r="E185" s="37"/>
      <c r="F185" s="193" t="s">
        <v>3338</v>
      </c>
      <c r="G185" s="37"/>
      <c r="H185" s="37"/>
      <c r="I185" s="194"/>
      <c r="J185" s="37"/>
      <c r="K185" s="37"/>
      <c r="L185" s="40"/>
      <c r="M185" s="195"/>
      <c r="N185" s="196"/>
      <c r="O185" s="65"/>
      <c r="P185" s="65"/>
      <c r="Q185" s="65"/>
      <c r="R185" s="65"/>
      <c r="S185" s="65"/>
      <c r="T185" s="66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200</v>
      </c>
      <c r="AU185" s="18" t="s">
        <v>82</v>
      </c>
    </row>
    <row r="186" spans="1:65" s="2" customFormat="1" ht="24.2" customHeight="1">
      <c r="A186" s="35"/>
      <c r="B186" s="36"/>
      <c r="C186" s="179" t="s">
        <v>669</v>
      </c>
      <c r="D186" s="179" t="s">
        <v>193</v>
      </c>
      <c r="E186" s="180" t="s">
        <v>3339</v>
      </c>
      <c r="F186" s="181" t="s">
        <v>3290</v>
      </c>
      <c r="G186" s="182" t="s">
        <v>265</v>
      </c>
      <c r="H186" s="183">
        <v>1</v>
      </c>
      <c r="I186" s="184"/>
      <c r="J186" s="185">
        <f>ROUND(I186*H186,2)</f>
        <v>0</v>
      </c>
      <c r="K186" s="181" t="s">
        <v>21</v>
      </c>
      <c r="L186" s="40"/>
      <c r="M186" s="186" t="s">
        <v>21</v>
      </c>
      <c r="N186" s="187" t="s">
        <v>43</v>
      </c>
      <c r="O186" s="65"/>
      <c r="P186" s="188">
        <f>O186*H186</f>
        <v>0</v>
      </c>
      <c r="Q186" s="188">
        <v>0</v>
      </c>
      <c r="R186" s="188">
        <f>Q186*H186</f>
        <v>0</v>
      </c>
      <c r="S186" s="188">
        <v>0</v>
      </c>
      <c r="T186" s="189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0" t="s">
        <v>198</v>
      </c>
      <c r="AT186" s="190" t="s">
        <v>193</v>
      </c>
      <c r="AU186" s="190" t="s">
        <v>82</v>
      </c>
      <c r="AY186" s="18" t="s">
        <v>191</v>
      </c>
      <c r="BE186" s="191">
        <f>IF(N186="základní",J186,0)</f>
        <v>0</v>
      </c>
      <c r="BF186" s="191">
        <f>IF(N186="snížená",J186,0)</f>
        <v>0</v>
      </c>
      <c r="BG186" s="191">
        <f>IF(N186="zákl. přenesená",J186,0)</f>
        <v>0</v>
      </c>
      <c r="BH186" s="191">
        <f>IF(N186="sníž. přenesená",J186,0)</f>
        <v>0</v>
      </c>
      <c r="BI186" s="191">
        <f>IF(N186="nulová",J186,0)</f>
        <v>0</v>
      </c>
      <c r="BJ186" s="18" t="s">
        <v>80</v>
      </c>
      <c r="BK186" s="191">
        <f>ROUND(I186*H186,2)</f>
        <v>0</v>
      </c>
      <c r="BL186" s="18" t="s">
        <v>198</v>
      </c>
      <c r="BM186" s="190" t="s">
        <v>1078</v>
      </c>
    </row>
    <row r="187" spans="1:47" s="2" customFormat="1" ht="19.5">
      <c r="A187" s="35"/>
      <c r="B187" s="36"/>
      <c r="C187" s="37"/>
      <c r="D187" s="192" t="s">
        <v>200</v>
      </c>
      <c r="E187" s="37"/>
      <c r="F187" s="193" t="s">
        <v>3290</v>
      </c>
      <c r="G187" s="37"/>
      <c r="H187" s="37"/>
      <c r="I187" s="194"/>
      <c r="J187" s="37"/>
      <c r="K187" s="37"/>
      <c r="L187" s="40"/>
      <c r="M187" s="195"/>
      <c r="N187" s="196"/>
      <c r="O187" s="65"/>
      <c r="P187" s="65"/>
      <c r="Q187" s="65"/>
      <c r="R187" s="65"/>
      <c r="S187" s="65"/>
      <c r="T187" s="66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200</v>
      </c>
      <c r="AU187" s="18" t="s">
        <v>82</v>
      </c>
    </row>
    <row r="188" spans="1:65" s="2" customFormat="1" ht="55.5" customHeight="1">
      <c r="A188" s="35"/>
      <c r="B188" s="36"/>
      <c r="C188" s="179" t="s">
        <v>676</v>
      </c>
      <c r="D188" s="179" t="s">
        <v>193</v>
      </c>
      <c r="E188" s="180" t="s">
        <v>3340</v>
      </c>
      <c r="F188" s="181" t="s">
        <v>3341</v>
      </c>
      <c r="G188" s="182" t="s">
        <v>265</v>
      </c>
      <c r="H188" s="183">
        <v>1</v>
      </c>
      <c r="I188" s="184"/>
      <c r="J188" s="185">
        <f>ROUND(I188*H188,2)</f>
        <v>0</v>
      </c>
      <c r="K188" s="181" t="s">
        <v>21</v>
      </c>
      <c r="L188" s="40"/>
      <c r="M188" s="186" t="s">
        <v>21</v>
      </c>
      <c r="N188" s="187" t="s">
        <v>43</v>
      </c>
      <c r="O188" s="65"/>
      <c r="P188" s="188">
        <f>O188*H188</f>
        <v>0</v>
      </c>
      <c r="Q188" s="188">
        <v>0</v>
      </c>
      <c r="R188" s="188">
        <f>Q188*H188</f>
        <v>0</v>
      </c>
      <c r="S188" s="188">
        <v>0</v>
      </c>
      <c r="T188" s="189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0" t="s">
        <v>198</v>
      </c>
      <c r="AT188" s="190" t="s">
        <v>193</v>
      </c>
      <c r="AU188" s="190" t="s">
        <v>82</v>
      </c>
      <c r="AY188" s="18" t="s">
        <v>191</v>
      </c>
      <c r="BE188" s="191">
        <f>IF(N188="základní",J188,0)</f>
        <v>0</v>
      </c>
      <c r="BF188" s="191">
        <f>IF(N188="snížená",J188,0)</f>
        <v>0</v>
      </c>
      <c r="BG188" s="191">
        <f>IF(N188="zákl. přenesená",J188,0)</f>
        <v>0</v>
      </c>
      <c r="BH188" s="191">
        <f>IF(N188="sníž. přenesená",J188,0)</f>
        <v>0</v>
      </c>
      <c r="BI188" s="191">
        <f>IF(N188="nulová",J188,0)</f>
        <v>0</v>
      </c>
      <c r="BJ188" s="18" t="s">
        <v>80</v>
      </c>
      <c r="BK188" s="191">
        <f>ROUND(I188*H188,2)</f>
        <v>0</v>
      </c>
      <c r="BL188" s="18" t="s">
        <v>198</v>
      </c>
      <c r="BM188" s="190" t="s">
        <v>1091</v>
      </c>
    </row>
    <row r="189" spans="1:47" s="2" customFormat="1" ht="29.25">
      <c r="A189" s="35"/>
      <c r="B189" s="36"/>
      <c r="C189" s="37"/>
      <c r="D189" s="192" t="s">
        <v>200</v>
      </c>
      <c r="E189" s="37"/>
      <c r="F189" s="193" t="s">
        <v>3341</v>
      </c>
      <c r="G189" s="37"/>
      <c r="H189" s="37"/>
      <c r="I189" s="194"/>
      <c r="J189" s="37"/>
      <c r="K189" s="37"/>
      <c r="L189" s="40"/>
      <c r="M189" s="195"/>
      <c r="N189" s="196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200</v>
      </c>
      <c r="AU189" s="18" t="s">
        <v>82</v>
      </c>
    </row>
    <row r="190" spans="1:65" s="2" customFormat="1" ht="37.9" customHeight="1">
      <c r="A190" s="35"/>
      <c r="B190" s="36"/>
      <c r="C190" s="179" t="s">
        <v>683</v>
      </c>
      <c r="D190" s="179" t="s">
        <v>193</v>
      </c>
      <c r="E190" s="180" t="s">
        <v>3342</v>
      </c>
      <c r="F190" s="181" t="s">
        <v>3294</v>
      </c>
      <c r="G190" s="182" t="s">
        <v>265</v>
      </c>
      <c r="H190" s="183">
        <v>1</v>
      </c>
      <c r="I190" s="184"/>
      <c r="J190" s="185">
        <f>ROUND(I190*H190,2)</f>
        <v>0</v>
      </c>
      <c r="K190" s="181" t="s">
        <v>21</v>
      </c>
      <c r="L190" s="40"/>
      <c r="M190" s="186" t="s">
        <v>21</v>
      </c>
      <c r="N190" s="187" t="s">
        <v>43</v>
      </c>
      <c r="O190" s="65"/>
      <c r="P190" s="188">
        <f>O190*H190</f>
        <v>0</v>
      </c>
      <c r="Q190" s="188">
        <v>0</v>
      </c>
      <c r="R190" s="188">
        <f>Q190*H190</f>
        <v>0</v>
      </c>
      <c r="S190" s="188">
        <v>0</v>
      </c>
      <c r="T190" s="189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0" t="s">
        <v>198</v>
      </c>
      <c r="AT190" s="190" t="s">
        <v>193</v>
      </c>
      <c r="AU190" s="190" t="s">
        <v>82</v>
      </c>
      <c r="AY190" s="18" t="s">
        <v>191</v>
      </c>
      <c r="BE190" s="191">
        <f>IF(N190="základní",J190,0)</f>
        <v>0</v>
      </c>
      <c r="BF190" s="191">
        <f>IF(N190="snížená",J190,0)</f>
        <v>0</v>
      </c>
      <c r="BG190" s="191">
        <f>IF(N190="zákl. přenesená",J190,0)</f>
        <v>0</v>
      </c>
      <c r="BH190" s="191">
        <f>IF(N190="sníž. přenesená",J190,0)</f>
        <v>0</v>
      </c>
      <c r="BI190" s="191">
        <f>IF(N190="nulová",J190,0)</f>
        <v>0</v>
      </c>
      <c r="BJ190" s="18" t="s">
        <v>80</v>
      </c>
      <c r="BK190" s="191">
        <f>ROUND(I190*H190,2)</f>
        <v>0</v>
      </c>
      <c r="BL190" s="18" t="s">
        <v>198</v>
      </c>
      <c r="BM190" s="190" t="s">
        <v>1100</v>
      </c>
    </row>
    <row r="191" spans="1:47" s="2" customFormat="1" ht="19.5">
      <c r="A191" s="35"/>
      <c r="B191" s="36"/>
      <c r="C191" s="37"/>
      <c r="D191" s="192" t="s">
        <v>200</v>
      </c>
      <c r="E191" s="37"/>
      <c r="F191" s="193" t="s">
        <v>3294</v>
      </c>
      <c r="G191" s="37"/>
      <c r="H191" s="37"/>
      <c r="I191" s="194"/>
      <c r="J191" s="37"/>
      <c r="K191" s="37"/>
      <c r="L191" s="40"/>
      <c r="M191" s="195"/>
      <c r="N191" s="196"/>
      <c r="O191" s="65"/>
      <c r="P191" s="65"/>
      <c r="Q191" s="65"/>
      <c r="R191" s="65"/>
      <c r="S191" s="65"/>
      <c r="T191" s="66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200</v>
      </c>
      <c r="AU191" s="18" t="s">
        <v>82</v>
      </c>
    </row>
    <row r="192" spans="1:65" s="2" customFormat="1" ht="24.2" customHeight="1">
      <c r="A192" s="35"/>
      <c r="B192" s="36"/>
      <c r="C192" s="179" t="s">
        <v>690</v>
      </c>
      <c r="D192" s="179" t="s">
        <v>193</v>
      </c>
      <c r="E192" s="180" t="s">
        <v>3343</v>
      </c>
      <c r="F192" s="181" t="s">
        <v>3304</v>
      </c>
      <c r="G192" s="182" t="s">
        <v>265</v>
      </c>
      <c r="H192" s="183">
        <v>1</v>
      </c>
      <c r="I192" s="184"/>
      <c r="J192" s="185">
        <f>ROUND(I192*H192,2)</f>
        <v>0</v>
      </c>
      <c r="K192" s="181" t="s">
        <v>21</v>
      </c>
      <c r="L192" s="40"/>
      <c r="M192" s="186" t="s">
        <v>21</v>
      </c>
      <c r="N192" s="187" t="s">
        <v>43</v>
      </c>
      <c r="O192" s="65"/>
      <c r="P192" s="188">
        <f>O192*H192</f>
        <v>0</v>
      </c>
      <c r="Q192" s="188">
        <v>0</v>
      </c>
      <c r="R192" s="188">
        <f>Q192*H192</f>
        <v>0</v>
      </c>
      <c r="S192" s="188">
        <v>0</v>
      </c>
      <c r="T192" s="189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0" t="s">
        <v>198</v>
      </c>
      <c r="AT192" s="190" t="s">
        <v>193</v>
      </c>
      <c r="AU192" s="190" t="s">
        <v>82</v>
      </c>
      <c r="AY192" s="18" t="s">
        <v>191</v>
      </c>
      <c r="BE192" s="191">
        <f>IF(N192="základní",J192,0)</f>
        <v>0</v>
      </c>
      <c r="BF192" s="191">
        <f>IF(N192="snížená",J192,0)</f>
        <v>0</v>
      </c>
      <c r="BG192" s="191">
        <f>IF(N192="zákl. přenesená",J192,0)</f>
        <v>0</v>
      </c>
      <c r="BH192" s="191">
        <f>IF(N192="sníž. přenesená",J192,0)</f>
        <v>0</v>
      </c>
      <c r="BI192" s="191">
        <f>IF(N192="nulová",J192,0)</f>
        <v>0</v>
      </c>
      <c r="BJ192" s="18" t="s">
        <v>80</v>
      </c>
      <c r="BK192" s="191">
        <f>ROUND(I192*H192,2)</f>
        <v>0</v>
      </c>
      <c r="BL192" s="18" t="s">
        <v>198</v>
      </c>
      <c r="BM192" s="190" t="s">
        <v>1114</v>
      </c>
    </row>
    <row r="193" spans="1:47" s="2" customFormat="1" ht="19.5">
      <c r="A193" s="35"/>
      <c r="B193" s="36"/>
      <c r="C193" s="37"/>
      <c r="D193" s="192" t="s">
        <v>200</v>
      </c>
      <c r="E193" s="37"/>
      <c r="F193" s="193" t="s">
        <v>3304</v>
      </c>
      <c r="G193" s="37"/>
      <c r="H193" s="37"/>
      <c r="I193" s="194"/>
      <c r="J193" s="37"/>
      <c r="K193" s="37"/>
      <c r="L193" s="40"/>
      <c r="M193" s="195"/>
      <c r="N193" s="196"/>
      <c r="O193" s="65"/>
      <c r="P193" s="65"/>
      <c r="Q193" s="65"/>
      <c r="R193" s="65"/>
      <c r="S193" s="65"/>
      <c r="T193" s="66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8" t="s">
        <v>200</v>
      </c>
      <c r="AU193" s="18" t="s">
        <v>82</v>
      </c>
    </row>
    <row r="194" spans="1:65" s="2" customFormat="1" ht="37.9" customHeight="1">
      <c r="A194" s="35"/>
      <c r="B194" s="36"/>
      <c r="C194" s="179" t="s">
        <v>697</v>
      </c>
      <c r="D194" s="179" t="s">
        <v>193</v>
      </c>
      <c r="E194" s="180" t="s">
        <v>3344</v>
      </c>
      <c r="F194" s="181" t="s">
        <v>3345</v>
      </c>
      <c r="G194" s="182" t="s">
        <v>265</v>
      </c>
      <c r="H194" s="183">
        <v>1</v>
      </c>
      <c r="I194" s="184"/>
      <c r="J194" s="185">
        <f>ROUND(I194*H194,2)</f>
        <v>0</v>
      </c>
      <c r="K194" s="181" t="s">
        <v>21</v>
      </c>
      <c r="L194" s="40"/>
      <c r="M194" s="186" t="s">
        <v>21</v>
      </c>
      <c r="N194" s="187" t="s">
        <v>43</v>
      </c>
      <c r="O194" s="65"/>
      <c r="P194" s="188">
        <f>O194*H194</f>
        <v>0</v>
      </c>
      <c r="Q194" s="188">
        <v>0</v>
      </c>
      <c r="R194" s="188">
        <f>Q194*H194</f>
        <v>0</v>
      </c>
      <c r="S194" s="188">
        <v>0</v>
      </c>
      <c r="T194" s="189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0" t="s">
        <v>198</v>
      </c>
      <c r="AT194" s="190" t="s">
        <v>193</v>
      </c>
      <c r="AU194" s="190" t="s">
        <v>82</v>
      </c>
      <c r="AY194" s="18" t="s">
        <v>191</v>
      </c>
      <c r="BE194" s="191">
        <f>IF(N194="základní",J194,0)</f>
        <v>0</v>
      </c>
      <c r="BF194" s="191">
        <f>IF(N194="snížená",J194,0)</f>
        <v>0</v>
      </c>
      <c r="BG194" s="191">
        <f>IF(N194="zákl. přenesená",J194,0)</f>
        <v>0</v>
      </c>
      <c r="BH194" s="191">
        <f>IF(N194="sníž. přenesená",J194,0)</f>
        <v>0</v>
      </c>
      <c r="BI194" s="191">
        <f>IF(N194="nulová",J194,0)</f>
        <v>0</v>
      </c>
      <c r="BJ194" s="18" t="s">
        <v>80</v>
      </c>
      <c r="BK194" s="191">
        <f>ROUND(I194*H194,2)</f>
        <v>0</v>
      </c>
      <c r="BL194" s="18" t="s">
        <v>198</v>
      </c>
      <c r="BM194" s="190" t="s">
        <v>1129</v>
      </c>
    </row>
    <row r="195" spans="1:47" s="2" customFormat="1" ht="19.5">
      <c r="A195" s="35"/>
      <c r="B195" s="36"/>
      <c r="C195" s="37"/>
      <c r="D195" s="192" t="s">
        <v>200</v>
      </c>
      <c r="E195" s="37"/>
      <c r="F195" s="193" t="s">
        <v>3345</v>
      </c>
      <c r="G195" s="37"/>
      <c r="H195" s="37"/>
      <c r="I195" s="194"/>
      <c r="J195" s="37"/>
      <c r="K195" s="37"/>
      <c r="L195" s="40"/>
      <c r="M195" s="195"/>
      <c r="N195" s="196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200</v>
      </c>
      <c r="AU195" s="18" t="s">
        <v>82</v>
      </c>
    </row>
    <row r="196" spans="1:65" s="2" customFormat="1" ht="37.9" customHeight="1">
      <c r="A196" s="35"/>
      <c r="B196" s="36"/>
      <c r="C196" s="179" t="s">
        <v>704</v>
      </c>
      <c r="D196" s="179" t="s">
        <v>193</v>
      </c>
      <c r="E196" s="180" t="s">
        <v>3346</v>
      </c>
      <c r="F196" s="181" t="s">
        <v>3347</v>
      </c>
      <c r="G196" s="182" t="s">
        <v>265</v>
      </c>
      <c r="H196" s="183">
        <v>1</v>
      </c>
      <c r="I196" s="184"/>
      <c r="J196" s="185">
        <f>ROUND(I196*H196,2)</f>
        <v>0</v>
      </c>
      <c r="K196" s="181" t="s">
        <v>21</v>
      </c>
      <c r="L196" s="40"/>
      <c r="M196" s="186" t="s">
        <v>21</v>
      </c>
      <c r="N196" s="187" t="s">
        <v>43</v>
      </c>
      <c r="O196" s="65"/>
      <c r="P196" s="188">
        <f>O196*H196</f>
        <v>0</v>
      </c>
      <c r="Q196" s="188">
        <v>0</v>
      </c>
      <c r="R196" s="188">
        <f>Q196*H196</f>
        <v>0</v>
      </c>
      <c r="S196" s="188">
        <v>0</v>
      </c>
      <c r="T196" s="189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0" t="s">
        <v>198</v>
      </c>
      <c r="AT196" s="190" t="s">
        <v>193</v>
      </c>
      <c r="AU196" s="190" t="s">
        <v>82</v>
      </c>
      <c r="AY196" s="18" t="s">
        <v>191</v>
      </c>
      <c r="BE196" s="191">
        <f>IF(N196="základní",J196,0)</f>
        <v>0</v>
      </c>
      <c r="BF196" s="191">
        <f>IF(N196="snížená",J196,0)</f>
        <v>0</v>
      </c>
      <c r="BG196" s="191">
        <f>IF(N196="zákl. přenesená",J196,0)</f>
        <v>0</v>
      </c>
      <c r="BH196" s="191">
        <f>IF(N196="sníž. přenesená",J196,0)</f>
        <v>0</v>
      </c>
      <c r="BI196" s="191">
        <f>IF(N196="nulová",J196,0)</f>
        <v>0</v>
      </c>
      <c r="BJ196" s="18" t="s">
        <v>80</v>
      </c>
      <c r="BK196" s="191">
        <f>ROUND(I196*H196,2)</f>
        <v>0</v>
      </c>
      <c r="BL196" s="18" t="s">
        <v>198</v>
      </c>
      <c r="BM196" s="190" t="s">
        <v>1145</v>
      </c>
    </row>
    <row r="197" spans="1:47" s="2" customFormat="1" ht="19.5">
      <c r="A197" s="35"/>
      <c r="B197" s="36"/>
      <c r="C197" s="37"/>
      <c r="D197" s="192" t="s">
        <v>200</v>
      </c>
      <c r="E197" s="37"/>
      <c r="F197" s="193" t="s">
        <v>3347</v>
      </c>
      <c r="G197" s="37"/>
      <c r="H197" s="37"/>
      <c r="I197" s="194"/>
      <c r="J197" s="37"/>
      <c r="K197" s="37"/>
      <c r="L197" s="40"/>
      <c r="M197" s="195"/>
      <c r="N197" s="196"/>
      <c r="O197" s="65"/>
      <c r="P197" s="65"/>
      <c r="Q197" s="65"/>
      <c r="R197" s="65"/>
      <c r="S197" s="65"/>
      <c r="T197" s="66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200</v>
      </c>
      <c r="AU197" s="18" t="s">
        <v>82</v>
      </c>
    </row>
    <row r="198" spans="1:65" s="2" customFormat="1" ht="66.75" customHeight="1">
      <c r="A198" s="35"/>
      <c r="B198" s="36"/>
      <c r="C198" s="179" t="s">
        <v>711</v>
      </c>
      <c r="D198" s="179" t="s">
        <v>193</v>
      </c>
      <c r="E198" s="180" t="s">
        <v>3348</v>
      </c>
      <c r="F198" s="181" t="s">
        <v>3349</v>
      </c>
      <c r="G198" s="182" t="s">
        <v>265</v>
      </c>
      <c r="H198" s="183">
        <v>1</v>
      </c>
      <c r="I198" s="184"/>
      <c r="J198" s="185">
        <f>ROUND(I198*H198,2)</f>
        <v>0</v>
      </c>
      <c r="K198" s="181" t="s">
        <v>21</v>
      </c>
      <c r="L198" s="40"/>
      <c r="M198" s="186" t="s">
        <v>21</v>
      </c>
      <c r="N198" s="187" t="s">
        <v>43</v>
      </c>
      <c r="O198" s="65"/>
      <c r="P198" s="188">
        <f>O198*H198</f>
        <v>0</v>
      </c>
      <c r="Q198" s="188">
        <v>0</v>
      </c>
      <c r="R198" s="188">
        <f>Q198*H198</f>
        <v>0</v>
      </c>
      <c r="S198" s="188">
        <v>0</v>
      </c>
      <c r="T198" s="189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0" t="s">
        <v>198</v>
      </c>
      <c r="AT198" s="190" t="s">
        <v>193</v>
      </c>
      <c r="AU198" s="190" t="s">
        <v>82</v>
      </c>
      <c r="AY198" s="18" t="s">
        <v>191</v>
      </c>
      <c r="BE198" s="191">
        <f>IF(N198="základní",J198,0)</f>
        <v>0</v>
      </c>
      <c r="BF198" s="191">
        <f>IF(N198="snížená",J198,0)</f>
        <v>0</v>
      </c>
      <c r="BG198" s="191">
        <f>IF(N198="zákl. přenesená",J198,0)</f>
        <v>0</v>
      </c>
      <c r="BH198" s="191">
        <f>IF(N198="sníž. přenesená",J198,0)</f>
        <v>0</v>
      </c>
      <c r="BI198" s="191">
        <f>IF(N198="nulová",J198,0)</f>
        <v>0</v>
      </c>
      <c r="BJ198" s="18" t="s">
        <v>80</v>
      </c>
      <c r="BK198" s="191">
        <f>ROUND(I198*H198,2)</f>
        <v>0</v>
      </c>
      <c r="BL198" s="18" t="s">
        <v>198</v>
      </c>
      <c r="BM198" s="190" t="s">
        <v>1160</v>
      </c>
    </row>
    <row r="199" spans="1:47" s="2" customFormat="1" ht="39">
      <c r="A199" s="35"/>
      <c r="B199" s="36"/>
      <c r="C199" s="37"/>
      <c r="D199" s="192" t="s">
        <v>200</v>
      </c>
      <c r="E199" s="37"/>
      <c r="F199" s="193" t="s">
        <v>3349</v>
      </c>
      <c r="G199" s="37"/>
      <c r="H199" s="37"/>
      <c r="I199" s="194"/>
      <c r="J199" s="37"/>
      <c r="K199" s="37"/>
      <c r="L199" s="40"/>
      <c r="M199" s="195"/>
      <c r="N199" s="196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200</v>
      </c>
      <c r="AU199" s="18" t="s">
        <v>82</v>
      </c>
    </row>
    <row r="200" spans="1:65" s="2" customFormat="1" ht="24.2" customHeight="1">
      <c r="A200" s="35"/>
      <c r="B200" s="36"/>
      <c r="C200" s="179" t="s">
        <v>720</v>
      </c>
      <c r="D200" s="179" t="s">
        <v>193</v>
      </c>
      <c r="E200" s="180" t="s">
        <v>3350</v>
      </c>
      <c r="F200" s="181" t="s">
        <v>3304</v>
      </c>
      <c r="G200" s="182" t="s">
        <v>265</v>
      </c>
      <c r="H200" s="183">
        <v>1</v>
      </c>
      <c r="I200" s="184"/>
      <c r="J200" s="185">
        <f>ROUND(I200*H200,2)</f>
        <v>0</v>
      </c>
      <c r="K200" s="181" t="s">
        <v>21</v>
      </c>
      <c r="L200" s="40"/>
      <c r="M200" s="186" t="s">
        <v>21</v>
      </c>
      <c r="N200" s="187" t="s">
        <v>43</v>
      </c>
      <c r="O200" s="65"/>
      <c r="P200" s="188">
        <f>O200*H200</f>
        <v>0</v>
      </c>
      <c r="Q200" s="188">
        <v>0</v>
      </c>
      <c r="R200" s="188">
        <f>Q200*H200</f>
        <v>0</v>
      </c>
      <c r="S200" s="188">
        <v>0</v>
      </c>
      <c r="T200" s="189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0" t="s">
        <v>198</v>
      </c>
      <c r="AT200" s="190" t="s">
        <v>193</v>
      </c>
      <c r="AU200" s="190" t="s">
        <v>82</v>
      </c>
      <c r="AY200" s="18" t="s">
        <v>191</v>
      </c>
      <c r="BE200" s="191">
        <f>IF(N200="základní",J200,0)</f>
        <v>0</v>
      </c>
      <c r="BF200" s="191">
        <f>IF(N200="snížená",J200,0)</f>
        <v>0</v>
      </c>
      <c r="BG200" s="191">
        <f>IF(N200="zákl. přenesená",J200,0)</f>
        <v>0</v>
      </c>
      <c r="BH200" s="191">
        <f>IF(N200="sníž. přenesená",J200,0)</f>
        <v>0</v>
      </c>
      <c r="BI200" s="191">
        <f>IF(N200="nulová",J200,0)</f>
        <v>0</v>
      </c>
      <c r="BJ200" s="18" t="s">
        <v>80</v>
      </c>
      <c r="BK200" s="191">
        <f>ROUND(I200*H200,2)</f>
        <v>0</v>
      </c>
      <c r="BL200" s="18" t="s">
        <v>198</v>
      </c>
      <c r="BM200" s="190" t="s">
        <v>1173</v>
      </c>
    </row>
    <row r="201" spans="1:47" s="2" customFormat="1" ht="19.5">
      <c r="A201" s="35"/>
      <c r="B201" s="36"/>
      <c r="C201" s="37"/>
      <c r="D201" s="192" t="s">
        <v>200</v>
      </c>
      <c r="E201" s="37"/>
      <c r="F201" s="193" t="s">
        <v>3304</v>
      </c>
      <c r="G201" s="37"/>
      <c r="H201" s="37"/>
      <c r="I201" s="194"/>
      <c r="J201" s="37"/>
      <c r="K201" s="37"/>
      <c r="L201" s="40"/>
      <c r="M201" s="195"/>
      <c r="N201" s="196"/>
      <c r="O201" s="65"/>
      <c r="P201" s="65"/>
      <c r="Q201" s="65"/>
      <c r="R201" s="65"/>
      <c r="S201" s="65"/>
      <c r="T201" s="66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200</v>
      </c>
      <c r="AU201" s="18" t="s">
        <v>82</v>
      </c>
    </row>
    <row r="202" spans="1:65" s="2" customFormat="1" ht="37.9" customHeight="1">
      <c r="A202" s="35"/>
      <c r="B202" s="36"/>
      <c r="C202" s="179" t="s">
        <v>727</v>
      </c>
      <c r="D202" s="179" t="s">
        <v>193</v>
      </c>
      <c r="E202" s="180" t="s">
        <v>3351</v>
      </c>
      <c r="F202" s="181" t="s">
        <v>3352</v>
      </c>
      <c r="G202" s="182" t="s">
        <v>265</v>
      </c>
      <c r="H202" s="183">
        <v>1</v>
      </c>
      <c r="I202" s="184"/>
      <c r="J202" s="185">
        <f>ROUND(I202*H202,2)</f>
        <v>0</v>
      </c>
      <c r="K202" s="181" t="s">
        <v>21</v>
      </c>
      <c r="L202" s="40"/>
      <c r="M202" s="186" t="s">
        <v>21</v>
      </c>
      <c r="N202" s="187" t="s">
        <v>43</v>
      </c>
      <c r="O202" s="65"/>
      <c r="P202" s="188">
        <f>O202*H202</f>
        <v>0</v>
      </c>
      <c r="Q202" s="188">
        <v>0</v>
      </c>
      <c r="R202" s="188">
        <f>Q202*H202</f>
        <v>0</v>
      </c>
      <c r="S202" s="188">
        <v>0</v>
      </c>
      <c r="T202" s="189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0" t="s">
        <v>198</v>
      </c>
      <c r="AT202" s="190" t="s">
        <v>193</v>
      </c>
      <c r="AU202" s="190" t="s">
        <v>82</v>
      </c>
      <c r="AY202" s="18" t="s">
        <v>191</v>
      </c>
      <c r="BE202" s="191">
        <f>IF(N202="základní",J202,0)</f>
        <v>0</v>
      </c>
      <c r="BF202" s="191">
        <f>IF(N202="snížená",J202,0)</f>
        <v>0</v>
      </c>
      <c r="BG202" s="191">
        <f>IF(N202="zákl. přenesená",J202,0)</f>
        <v>0</v>
      </c>
      <c r="BH202" s="191">
        <f>IF(N202="sníž. přenesená",J202,0)</f>
        <v>0</v>
      </c>
      <c r="BI202" s="191">
        <f>IF(N202="nulová",J202,0)</f>
        <v>0</v>
      </c>
      <c r="BJ202" s="18" t="s">
        <v>80</v>
      </c>
      <c r="BK202" s="191">
        <f>ROUND(I202*H202,2)</f>
        <v>0</v>
      </c>
      <c r="BL202" s="18" t="s">
        <v>198</v>
      </c>
      <c r="BM202" s="190" t="s">
        <v>1187</v>
      </c>
    </row>
    <row r="203" spans="1:47" s="2" customFormat="1" ht="19.5">
      <c r="A203" s="35"/>
      <c r="B203" s="36"/>
      <c r="C203" s="37"/>
      <c r="D203" s="192" t="s">
        <v>200</v>
      </c>
      <c r="E203" s="37"/>
      <c r="F203" s="193" t="s">
        <v>3352</v>
      </c>
      <c r="G203" s="37"/>
      <c r="H203" s="37"/>
      <c r="I203" s="194"/>
      <c r="J203" s="37"/>
      <c r="K203" s="37"/>
      <c r="L203" s="40"/>
      <c r="M203" s="195"/>
      <c r="N203" s="196"/>
      <c r="O203" s="65"/>
      <c r="P203" s="65"/>
      <c r="Q203" s="65"/>
      <c r="R203" s="65"/>
      <c r="S203" s="65"/>
      <c r="T203" s="66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200</v>
      </c>
      <c r="AU203" s="18" t="s">
        <v>82</v>
      </c>
    </row>
    <row r="204" spans="1:65" s="2" customFormat="1" ht="24.2" customHeight="1">
      <c r="A204" s="35"/>
      <c r="B204" s="36"/>
      <c r="C204" s="179" t="s">
        <v>734</v>
      </c>
      <c r="D204" s="179" t="s">
        <v>193</v>
      </c>
      <c r="E204" s="180" t="s">
        <v>3353</v>
      </c>
      <c r="F204" s="181" t="s">
        <v>3354</v>
      </c>
      <c r="G204" s="182" t="s">
        <v>265</v>
      </c>
      <c r="H204" s="183">
        <v>1</v>
      </c>
      <c r="I204" s="184"/>
      <c r="J204" s="185">
        <f>ROUND(I204*H204,2)</f>
        <v>0</v>
      </c>
      <c r="K204" s="181" t="s">
        <v>21</v>
      </c>
      <c r="L204" s="40"/>
      <c r="M204" s="186" t="s">
        <v>21</v>
      </c>
      <c r="N204" s="187" t="s">
        <v>43</v>
      </c>
      <c r="O204" s="65"/>
      <c r="P204" s="188">
        <f>O204*H204</f>
        <v>0</v>
      </c>
      <c r="Q204" s="188">
        <v>0</v>
      </c>
      <c r="R204" s="188">
        <f>Q204*H204</f>
        <v>0</v>
      </c>
      <c r="S204" s="188">
        <v>0</v>
      </c>
      <c r="T204" s="189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0" t="s">
        <v>198</v>
      </c>
      <c r="AT204" s="190" t="s">
        <v>193</v>
      </c>
      <c r="AU204" s="190" t="s">
        <v>82</v>
      </c>
      <c r="AY204" s="18" t="s">
        <v>191</v>
      </c>
      <c r="BE204" s="191">
        <f>IF(N204="základní",J204,0)</f>
        <v>0</v>
      </c>
      <c r="BF204" s="191">
        <f>IF(N204="snížená",J204,0)</f>
        <v>0</v>
      </c>
      <c r="BG204" s="191">
        <f>IF(N204="zákl. přenesená",J204,0)</f>
        <v>0</v>
      </c>
      <c r="BH204" s="191">
        <f>IF(N204="sníž. přenesená",J204,0)</f>
        <v>0</v>
      </c>
      <c r="BI204" s="191">
        <f>IF(N204="nulová",J204,0)</f>
        <v>0</v>
      </c>
      <c r="BJ204" s="18" t="s">
        <v>80</v>
      </c>
      <c r="BK204" s="191">
        <f>ROUND(I204*H204,2)</f>
        <v>0</v>
      </c>
      <c r="BL204" s="18" t="s">
        <v>198</v>
      </c>
      <c r="BM204" s="190" t="s">
        <v>1202</v>
      </c>
    </row>
    <row r="205" spans="1:47" s="2" customFormat="1" ht="19.5">
      <c r="A205" s="35"/>
      <c r="B205" s="36"/>
      <c r="C205" s="37"/>
      <c r="D205" s="192" t="s">
        <v>200</v>
      </c>
      <c r="E205" s="37"/>
      <c r="F205" s="193" t="s">
        <v>3354</v>
      </c>
      <c r="G205" s="37"/>
      <c r="H205" s="37"/>
      <c r="I205" s="194"/>
      <c r="J205" s="37"/>
      <c r="K205" s="37"/>
      <c r="L205" s="40"/>
      <c r="M205" s="195"/>
      <c r="N205" s="196"/>
      <c r="O205" s="65"/>
      <c r="P205" s="65"/>
      <c r="Q205" s="65"/>
      <c r="R205" s="65"/>
      <c r="S205" s="65"/>
      <c r="T205" s="66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8" t="s">
        <v>200</v>
      </c>
      <c r="AU205" s="18" t="s">
        <v>82</v>
      </c>
    </row>
    <row r="206" spans="1:65" s="2" customFormat="1" ht="24.2" customHeight="1">
      <c r="A206" s="35"/>
      <c r="B206" s="36"/>
      <c r="C206" s="179" t="s">
        <v>742</v>
      </c>
      <c r="D206" s="179" t="s">
        <v>193</v>
      </c>
      <c r="E206" s="180" t="s">
        <v>3355</v>
      </c>
      <c r="F206" s="181" t="s">
        <v>3356</v>
      </c>
      <c r="G206" s="182" t="s">
        <v>265</v>
      </c>
      <c r="H206" s="183">
        <v>1</v>
      </c>
      <c r="I206" s="184"/>
      <c r="J206" s="185">
        <f>ROUND(I206*H206,2)</f>
        <v>0</v>
      </c>
      <c r="K206" s="181" t="s">
        <v>21</v>
      </c>
      <c r="L206" s="40"/>
      <c r="M206" s="186" t="s">
        <v>21</v>
      </c>
      <c r="N206" s="187" t="s">
        <v>43</v>
      </c>
      <c r="O206" s="65"/>
      <c r="P206" s="188">
        <f>O206*H206</f>
        <v>0</v>
      </c>
      <c r="Q206" s="188">
        <v>0</v>
      </c>
      <c r="R206" s="188">
        <f>Q206*H206</f>
        <v>0</v>
      </c>
      <c r="S206" s="188">
        <v>0</v>
      </c>
      <c r="T206" s="189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0" t="s">
        <v>198</v>
      </c>
      <c r="AT206" s="190" t="s">
        <v>193</v>
      </c>
      <c r="AU206" s="190" t="s">
        <v>82</v>
      </c>
      <c r="AY206" s="18" t="s">
        <v>191</v>
      </c>
      <c r="BE206" s="191">
        <f>IF(N206="základní",J206,0)</f>
        <v>0</v>
      </c>
      <c r="BF206" s="191">
        <f>IF(N206="snížená",J206,0)</f>
        <v>0</v>
      </c>
      <c r="BG206" s="191">
        <f>IF(N206="zákl. přenesená",J206,0)</f>
        <v>0</v>
      </c>
      <c r="BH206" s="191">
        <f>IF(N206="sníž. přenesená",J206,0)</f>
        <v>0</v>
      </c>
      <c r="BI206" s="191">
        <f>IF(N206="nulová",J206,0)</f>
        <v>0</v>
      </c>
      <c r="BJ206" s="18" t="s">
        <v>80</v>
      </c>
      <c r="BK206" s="191">
        <f>ROUND(I206*H206,2)</f>
        <v>0</v>
      </c>
      <c r="BL206" s="18" t="s">
        <v>198</v>
      </c>
      <c r="BM206" s="190" t="s">
        <v>1214</v>
      </c>
    </row>
    <row r="207" spans="1:47" s="2" customFormat="1" ht="19.5">
      <c r="A207" s="35"/>
      <c r="B207" s="36"/>
      <c r="C207" s="37"/>
      <c r="D207" s="192" t="s">
        <v>200</v>
      </c>
      <c r="E207" s="37"/>
      <c r="F207" s="193" t="s">
        <v>3356</v>
      </c>
      <c r="G207" s="37"/>
      <c r="H207" s="37"/>
      <c r="I207" s="194"/>
      <c r="J207" s="37"/>
      <c r="K207" s="37"/>
      <c r="L207" s="40"/>
      <c r="M207" s="195"/>
      <c r="N207" s="196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200</v>
      </c>
      <c r="AU207" s="18" t="s">
        <v>82</v>
      </c>
    </row>
    <row r="208" spans="1:65" s="2" customFormat="1" ht="37.9" customHeight="1">
      <c r="A208" s="35"/>
      <c r="B208" s="36"/>
      <c r="C208" s="179" t="s">
        <v>750</v>
      </c>
      <c r="D208" s="179" t="s">
        <v>193</v>
      </c>
      <c r="E208" s="180" t="s">
        <v>3357</v>
      </c>
      <c r="F208" s="181" t="s">
        <v>3358</v>
      </c>
      <c r="G208" s="182" t="s">
        <v>265</v>
      </c>
      <c r="H208" s="183">
        <v>1</v>
      </c>
      <c r="I208" s="184"/>
      <c r="J208" s="185">
        <f>ROUND(I208*H208,2)</f>
        <v>0</v>
      </c>
      <c r="K208" s="181" t="s">
        <v>21</v>
      </c>
      <c r="L208" s="40"/>
      <c r="M208" s="186" t="s">
        <v>21</v>
      </c>
      <c r="N208" s="187" t="s">
        <v>43</v>
      </c>
      <c r="O208" s="65"/>
      <c r="P208" s="188">
        <f>O208*H208</f>
        <v>0</v>
      </c>
      <c r="Q208" s="188">
        <v>0</v>
      </c>
      <c r="R208" s="188">
        <f>Q208*H208</f>
        <v>0</v>
      </c>
      <c r="S208" s="188">
        <v>0</v>
      </c>
      <c r="T208" s="189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0" t="s">
        <v>198</v>
      </c>
      <c r="AT208" s="190" t="s">
        <v>193</v>
      </c>
      <c r="AU208" s="190" t="s">
        <v>82</v>
      </c>
      <c r="AY208" s="18" t="s">
        <v>191</v>
      </c>
      <c r="BE208" s="191">
        <f>IF(N208="základní",J208,0)</f>
        <v>0</v>
      </c>
      <c r="BF208" s="191">
        <f>IF(N208="snížená",J208,0)</f>
        <v>0</v>
      </c>
      <c r="BG208" s="191">
        <f>IF(N208="zákl. přenesená",J208,0)</f>
        <v>0</v>
      </c>
      <c r="BH208" s="191">
        <f>IF(N208="sníž. přenesená",J208,0)</f>
        <v>0</v>
      </c>
      <c r="BI208" s="191">
        <f>IF(N208="nulová",J208,0)</f>
        <v>0</v>
      </c>
      <c r="BJ208" s="18" t="s">
        <v>80</v>
      </c>
      <c r="BK208" s="191">
        <f>ROUND(I208*H208,2)</f>
        <v>0</v>
      </c>
      <c r="BL208" s="18" t="s">
        <v>198</v>
      </c>
      <c r="BM208" s="190" t="s">
        <v>1227</v>
      </c>
    </row>
    <row r="209" spans="1:47" s="2" customFormat="1" ht="19.5">
      <c r="A209" s="35"/>
      <c r="B209" s="36"/>
      <c r="C209" s="37"/>
      <c r="D209" s="192" t="s">
        <v>200</v>
      </c>
      <c r="E209" s="37"/>
      <c r="F209" s="193" t="s">
        <v>3358</v>
      </c>
      <c r="G209" s="37"/>
      <c r="H209" s="37"/>
      <c r="I209" s="194"/>
      <c r="J209" s="37"/>
      <c r="K209" s="37"/>
      <c r="L209" s="40"/>
      <c r="M209" s="195"/>
      <c r="N209" s="196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200</v>
      </c>
      <c r="AU209" s="18" t="s">
        <v>82</v>
      </c>
    </row>
    <row r="210" spans="1:65" s="2" customFormat="1" ht="33" customHeight="1">
      <c r="A210" s="35"/>
      <c r="B210" s="36"/>
      <c r="C210" s="179" t="s">
        <v>757</v>
      </c>
      <c r="D210" s="179" t="s">
        <v>193</v>
      </c>
      <c r="E210" s="180" t="s">
        <v>3359</v>
      </c>
      <c r="F210" s="181" t="s">
        <v>3360</v>
      </c>
      <c r="G210" s="182" t="s">
        <v>265</v>
      </c>
      <c r="H210" s="183">
        <v>1</v>
      </c>
      <c r="I210" s="184"/>
      <c r="J210" s="185">
        <f>ROUND(I210*H210,2)</f>
        <v>0</v>
      </c>
      <c r="K210" s="181" t="s">
        <v>21</v>
      </c>
      <c r="L210" s="40"/>
      <c r="M210" s="186" t="s">
        <v>21</v>
      </c>
      <c r="N210" s="187" t="s">
        <v>43</v>
      </c>
      <c r="O210" s="65"/>
      <c r="P210" s="188">
        <f>O210*H210</f>
        <v>0</v>
      </c>
      <c r="Q210" s="188">
        <v>0</v>
      </c>
      <c r="R210" s="188">
        <f>Q210*H210</f>
        <v>0</v>
      </c>
      <c r="S210" s="188">
        <v>0</v>
      </c>
      <c r="T210" s="189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0" t="s">
        <v>198</v>
      </c>
      <c r="AT210" s="190" t="s">
        <v>193</v>
      </c>
      <c r="AU210" s="190" t="s">
        <v>82</v>
      </c>
      <c r="AY210" s="18" t="s">
        <v>191</v>
      </c>
      <c r="BE210" s="191">
        <f>IF(N210="základní",J210,0)</f>
        <v>0</v>
      </c>
      <c r="BF210" s="191">
        <f>IF(N210="snížená",J210,0)</f>
        <v>0</v>
      </c>
      <c r="BG210" s="191">
        <f>IF(N210="zákl. přenesená",J210,0)</f>
        <v>0</v>
      </c>
      <c r="BH210" s="191">
        <f>IF(N210="sníž. přenesená",J210,0)</f>
        <v>0</v>
      </c>
      <c r="BI210" s="191">
        <f>IF(N210="nulová",J210,0)</f>
        <v>0</v>
      </c>
      <c r="BJ210" s="18" t="s">
        <v>80</v>
      </c>
      <c r="BK210" s="191">
        <f>ROUND(I210*H210,2)</f>
        <v>0</v>
      </c>
      <c r="BL210" s="18" t="s">
        <v>198</v>
      </c>
      <c r="BM210" s="190" t="s">
        <v>1246</v>
      </c>
    </row>
    <row r="211" spans="1:47" s="2" customFormat="1" ht="19.5">
      <c r="A211" s="35"/>
      <c r="B211" s="36"/>
      <c r="C211" s="37"/>
      <c r="D211" s="192" t="s">
        <v>200</v>
      </c>
      <c r="E211" s="37"/>
      <c r="F211" s="193" t="s">
        <v>3360</v>
      </c>
      <c r="G211" s="37"/>
      <c r="H211" s="37"/>
      <c r="I211" s="194"/>
      <c r="J211" s="37"/>
      <c r="K211" s="37"/>
      <c r="L211" s="40"/>
      <c r="M211" s="195"/>
      <c r="N211" s="196"/>
      <c r="O211" s="65"/>
      <c r="P211" s="65"/>
      <c r="Q211" s="65"/>
      <c r="R211" s="65"/>
      <c r="S211" s="65"/>
      <c r="T211" s="66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200</v>
      </c>
      <c r="AU211" s="18" t="s">
        <v>82</v>
      </c>
    </row>
    <row r="212" spans="1:65" s="2" customFormat="1" ht="37.9" customHeight="1">
      <c r="A212" s="35"/>
      <c r="B212" s="36"/>
      <c r="C212" s="179" t="s">
        <v>764</v>
      </c>
      <c r="D212" s="179" t="s">
        <v>193</v>
      </c>
      <c r="E212" s="180" t="s">
        <v>3361</v>
      </c>
      <c r="F212" s="181" t="s">
        <v>3294</v>
      </c>
      <c r="G212" s="182" t="s">
        <v>265</v>
      </c>
      <c r="H212" s="183">
        <v>1</v>
      </c>
      <c r="I212" s="184"/>
      <c r="J212" s="185">
        <f>ROUND(I212*H212,2)</f>
        <v>0</v>
      </c>
      <c r="K212" s="181" t="s">
        <v>21</v>
      </c>
      <c r="L212" s="40"/>
      <c r="M212" s="186" t="s">
        <v>21</v>
      </c>
      <c r="N212" s="187" t="s">
        <v>43</v>
      </c>
      <c r="O212" s="65"/>
      <c r="P212" s="188">
        <f>O212*H212</f>
        <v>0</v>
      </c>
      <c r="Q212" s="188">
        <v>0</v>
      </c>
      <c r="R212" s="188">
        <f>Q212*H212</f>
        <v>0</v>
      </c>
      <c r="S212" s="188">
        <v>0</v>
      </c>
      <c r="T212" s="189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0" t="s">
        <v>198</v>
      </c>
      <c r="AT212" s="190" t="s">
        <v>193</v>
      </c>
      <c r="AU212" s="190" t="s">
        <v>82</v>
      </c>
      <c r="AY212" s="18" t="s">
        <v>191</v>
      </c>
      <c r="BE212" s="191">
        <f>IF(N212="základní",J212,0)</f>
        <v>0</v>
      </c>
      <c r="BF212" s="191">
        <f>IF(N212="snížená",J212,0)</f>
        <v>0</v>
      </c>
      <c r="BG212" s="191">
        <f>IF(N212="zákl. přenesená",J212,0)</f>
        <v>0</v>
      </c>
      <c r="BH212" s="191">
        <f>IF(N212="sníž. přenesená",J212,0)</f>
        <v>0</v>
      </c>
      <c r="BI212" s="191">
        <f>IF(N212="nulová",J212,0)</f>
        <v>0</v>
      </c>
      <c r="BJ212" s="18" t="s">
        <v>80</v>
      </c>
      <c r="BK212" s="191">
        <f>ROUND(I212*H212,2)</f>
        <v>0</v>
      </c>
      <c r="BL212" s="18" t="s">
        <v>198</v>
      </c>
      <c r="BM212" s="190" t="s">
        <v>1260</v>
      </c>
    </row>
    <row r="213" spans="1:47" s="2" customFormat="1" ht="19.5">
      <c r="A213" s="35"/>
      <c r="B213" s="36"/>
      <c r="C213" s="37"/>
      <c r="D213" s="192" t="s">
        <v>200</v>
      </c>
      <c r="E213" s="37"/>
      <c r="F213" s="193" t="s">
        <v>3294</v>
      </c>
      <c r="G213" s="37"/>
      <c r="H213" s="37"/>
      <c r="I213" s="194"/>
      <c r="J213" s="37"/>
      <c r="K213" s="37"/>
      <c r="L213" s="40"/>
      <c r="M213" s="195"/>
      <c r="N213" s="196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200</v>
      </c>
      <c r="AU213" s="18" t="s">
        <v>82</v>
      </c>
    </row>
    <row r="214" spans="1:65" s="2" customFormat="1" ht="24.2" customHeight="1">
      <c r="A214" s="35"/>
      <c r="B214" s="36"/>
      <c r="C214" s="179" t="s">
        <v>771</v>
      </c>
      <c r="D214" s="179" t="s">
        <v>193</v>
      </c>
      <c r="E214" s="180" t="s">
        <v>3362</v>
      </c>
      <c r="F214" s="181" t="s">
        <v>3304</v>
      </c>
      <c r="G214" s="182" t="s">
        <v>265</v>
      </c>
      <c r="H214" s="183">
        <v>1</v>
      </c>
      <c r="I214" s="184"/>
      <c r="J214" s="185">
        <f>ROUND(I214*H214,2)</f>
        <v>0</v>
      </c>
      <c r="K214" s="181" t="s">
        <v>21</v>
      </c>
      <c r="L214" s="40"/>
      <c r="M214" s="186" t="s">
        <v>21</v>
      </c>
      <c r="N214" s="187" t="s">
        <v>43</v>
      </c>
      <c r="O214" s="65"/>
      <c r="P214" s="188">
        <f>O214*H214</f>
        <v>0</v>
      </c>
      <c r="Q214" s="188">
        <v>0</v>
      </c>
      <c r="R214" s="188">
        <f>Q214*H214</f>
        <v>0</v>
      </c>
      <c r="S214" s="188">
        <v>0</v>
      </c>
      <c r="T214" s="189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0" t="s">
        <v>198</v>
      </c>
      <c r="AT214" s="190" t="s">
        <v>193</v>
      </c>
      <c r="AU214" s="190" t="s">
        <v>82</v>
      </c>
      <c r="AY214" s="18" t="s">
        <v>191</v>
      </c>
      <c r="BE214" s="191">
        <f>IF(N214="základní",J214,0)</f>
        <v>0</v>
      </c>
      <c r="BF214" s="191">
        <f>IF(N214="snížená",J214,0)</f>
        <v>0</v>
      </c>
      <c r="BG214" s="191">
        <f>IF(N214="zákl. přenesená",J214,0)</f>
        <v>0</v>
      </c>
      <c r="BH214" s="191">
        <f>IF(N214="sníž. přenesená",J214,0)</f>
        <v>0</v>
      </c>
      <c r="BI214" s="191">
        <f>IF(N214="nulová",J214,0)</f>
        <v>0</v>
      </c>
      <c r="BJ214" s="18" t="s">
        <v>80</v>
      </c>
      <c r="BK214" s="191">
        <f>ROUND(I214*H214,2)</f>
        <v>0</v>
      </c>
      <c r="BL214" s="18" t="s">
        <v>198</v>
      </c>
      <c r="BM214" s="190" t="s">
        <v>1272</v>
      </c>
    </row>
    <row r="215" spans="1:47" s="2" customFormat="1" ht="19.5">
      <c r="A215" s="35"/>
      <c r="B215" s="36"/>
      <c r="C215" s="37"/>
      <c r="D215" s="192" t="s">
        <v>200</v>
      </c>
      <c r="E215" s="37"/>
      <c r="F215" s="193" t="s">
        <v>3304</v>
      </c>
      <c r="G215" s="37"/>
      <c r="H215" s="37"/>
      <c r="I215" s="194"/>
      <c r="J215" s="37"/>
      <c r="K215" s="37"/>
      <c r="L215" s="40"/>
      <c r="M215" s="195"/>
      <c r="N215" s="196"/>
      <c r="O215" s="65"/>
      <c r="P215" s="65"/>
      <c r="Q215" s="65"/>
      <c r="R215" s="65"/>
      <c r="S215" s="65"/>
      <c r="T215" s="66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8" t="s">
        <v>200</v>
      </c>
      <c r="AU215" s="18" t="s">
        <v>82</v>
      </c>
    </row>
    <row r="216" spans="1:65" s="2" customFormat="1" ht="33" customHeight="1">
      <c r="A216" s="35"/>
      <c r="B216" s="36"/>
      <c r="C216" s="179" t="s">
        <v>781</v>
      </c>
      <c r="D216" s="179" t="s">
        <v>193</v>
      </c>
      <c r="E216" s="180" t="s">
        <v>3363</v>
      </c>
      <c r="F216" s="181" t="s">
        <v>3287</v>
      </c>
      <c r="G216" s="182" t="s">
        <v>265</v>
      </c>
      <c r="H216" s="183">
        <v>1</v>
      </c>
      <c r="I216" s="184"/>
      <c r="J216" s="185">
        <f>ROUND(I216*H216,2)</f>
        <v>0</v>
      </c>
      <c r="K216" s="181" t="s">
        <v>21</v>
      </c>
      <c r="L216" s="40"/>
      <c r="M216" s="186" t="s">
        <v>21</v>
      </c>
      <c r="N216" s="187" t="s">
        <v>43</v>
      </c>
      <c r="O216" s="65"/>
      <c r="P216" s="188">
        <f>O216*H216</f>
        <v>0</v>
      </c>
      <c r="Q216" s="188">
        <v>0</v>
      </c>
      <c r="R216" s="188">
        <f>Q216*H216</f>
        <v>0</v>
      </c>
      <c r="S216" s="188">
        <v>0</v>
      </c>
      <c r="T216" s="189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0" t="s">
        <v>198</v>
      </c>
      <c r="AT216" s="190" t="s">
        <v>193</v>
      </c>
      <c r="AU216" s="190" t="s">
        <v>82</v>
      </c>
      <c r="AY216" s="18" t="s">
        <v>191</v>
      </c>
      <c r="BE216" s="191">
        <f>IF(N216="základní",J216,0)</f>
        <v>0</v>
      </c>
      <c r="BF216" s="191">
        <f>IF(N216="snížená",J216,0)</f>
        <v>0</v>
      </c>
      <c r="BG216" s="191">
        <f>IF(N216="zákl. přenesená",J216,0)</f>
        <v>0</v>
      </c>
      <c r="BH216" s="191">
        <f>IF(N216="sníž. přenesená",J216,0)</f>
        <v>0</v>
      </c>
      <c r="BI216" s="191">
        <f>IF(N216="nulová",J216,0)</f>
        <v>0</v>
      </c>
      <c r="BJ216" s="18" t="s">
        <v>80</v>
      </c>
      <c r="BK216" s="191">
        <f>ROUND(I216*H216,2)</f>
        <v>0</v>
      </c>
      <c r="BL216" s="18" t="s">
        <v>198</v>
      </c>
      <c r="BM216" s="190" t="s">
        <v>1284</v>
      </c>
    </row>
    <row r="217" spans="1:47" s="2" customFormat="1" ht="19.5">
      <c r="A217" s="35"/>
      <c r="B217" s="36"/>
      <c r="C217" s="37"/>
      <c r="D217" s="192" t="s">
        <v>200</v>
      </c>
      <c r="E217" s="37"/>
      <c r="F217" s="193" t="s">
        <v>3287</v>
      </c>
      <c r="G217" s="37"/>
      <c r="H217" s="37"/>
      <c r="I217" s="194"/>
      <c r="J217" s="37"/>
      <c r="K217" s="37"/>
      <c r="L217" s="40"/>
      <c r="M217" s="195"/>
      <c r="N217" s="196"/>
      <c r="O217" s="65"/>
      <c r="P217" s="65"/>
      <c r="Q217" s="65"/>
      <c r="R217" s="65"/>
      <c r="S217" s="65"/>
      <c r="T217" s="66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200</v>
      </c>
      <c r="AU217" s="18" t="s">
        <v>82</v>
      </c>
    </row>
    <row r="218" spans="1:65" s="2" customFormat="1" ht="44.25" customHeight="1">
      <c r="A218" s="35"/>
      <c r="B218" s="36"/>
      <c r="C218" s="179" t="s">
        <v>791</v>
      </c>
      <c r="D218" s="179" t="s">
        <v>193</v>
      </c>
      <c r="E218" s="180" t="s">
        <v>3364</v>
      </c>
      <c r="F218" s="181" t="s">
        <v>3308</v>
      </c>
      <c r="G218" s="182" t="s">
        <v>265</v>
      </c>
      <c r="H218" s="183">
        <v>1</v>
      </c>
      <c r="I218" s="184"/>
      <c r="J218" s="185">
        <f>ROUND(I218*H218,2)</f>
        <v>0</v>
      </c>
      <c r="K218" s="181" t="s">
        <v>21</v>
      </c>
      <c r="L218" s="40"/>
      <c r="M218" s="186" t="s">
        <v>21</v>
      </c>
      <c r="N218" s="187" t="s">
        <v>43</v>
      </c>
      <c r="O218" s="65"/>
      <c r="P218" s="188">
        <f>O218*H218</f>
        <v>0</v>
      </c>
      <c r="Q218" s="188">
        <v>0</v>
      </c>
      <c r="R218" s="188">
        <f>Q218*H218</f>
        <v>0</v>
      </c>
      <c r="S218" s="188">
        <v>0</v>
      </c>
      <c r="T218" s="189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0" t="s">
        <v>198</v>
      </c>
      <c r="AT218" s="190" t="s">
        <v>193</v>
      </c>
      <c r="AU218" s="190" t="s">
        <v>82</v>
      </c>
      <c r="AY218" s="18" t="s">
        <v>191</v>
      </c>
      <c r="BE218" s="191">
        <f>IF(N218="základní",J218,0)</f>
        <v>0</v>
      </c>
      <c r="BF218" s="191">
        <f>IF(N218="snížená",J218,0)</f>
        <v>0</v>
      </c>
      <c r="BG218" s="191">
        <f>IF(N218="zákl. přenesená",J218,0)</f>
        <v>0</v>
      </c>
      <c r="BH218" s="191">
        <f>IF(N218="sníž. přenesená",J218,0)</f>
        <v>0</v>
      </c>
      <c r="BI218" s="191">
        <f>IF(N218="nulová",J218,0)</f>
        <v>0</v>
      </c>
      <c r="BJ218" s="18" t="s">
        <v>80</v>
      </c>
      <c r="BK218" s="191">
        <f>ROUND(I218*H218,2)</f>
        <v>0</v>
      </c>
      <c r="BL218" s="18" t="s">
        <v>198</v>
      </c>
      <c r="BM218" s="190" t="s">
        <v>1292</v>
      </c>
    </row>
    <row r="219" spans="1:47" s="2" customFormat="1" ht="29.25">
      <c r="A219" s="35"/>
      <c r="B219" s="36"/>
      <c r="C219" s="37"/>
      <c r="D219" s="192" t="s">
        <v>200</v>
      </c>
      <c r="E219" s="37"/>
      <c r="F219" s="193" t="s">
        <v>3308</v>
      </c>
      <c r="G219" s="37"/>
      <c r="H219" s="37"/>
      <c r="I219" s="194"/>
      <c r="J219" s="37"/>
      <c r="K219" s="37"/>
      <c r="L219" s="40"/>
      <c r="M219" s="195"/>
      <c r="N219" s="196"/>
      <c r="O219" s="65"/>
      <c r="P219" s="65"/>
      <c r="Q219" s="65"/>
      <c r="R219" s="65"/>
      <c r="S219" s="65"/>
      <c r="T219" s="66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8" t="s">
        <v>200</v>
      </c>
      <c r="AU219" s="18" t="s">
        <v>82</v>
      </c>
    </row>
    <row r="220" spans="1:65" s="2" customFormat="1" ht="24.2" customHeight="1">
      <c r="A220" s="35"/>
      <c r="B220" s="36"/>
      <c r="C220" s="179" t="s">
        <v>800</v>
      </c>
      <c r="D220" s="179" t="s">
        <v>193</v>
      </c>
      <c r="E220" s="180" t="s">
        <v>3365</v>
      </c>
      <c r="F220" s="181" t="s">
        <v>3338</v>
      </c>
      <c r="G220" s="182" t="s">
        <v>265</v>
      </c>
      <c r="H220" s="183">
        <v>1</v>
      </c>
      <c r="I220" s="184"/>
      <c r="J220" s="185">
        <f>ROUND(I220*H220,2)</f>
        <v>0</v>
      </c>
      <c r="K220" s="181" t="s">
        <v>21</v>
      </c>
      <c r="L220" s="40"/>
      <c r="M220" s="186" t="s">
        <v>21</v>
      </c>
      <c r="N220" s="187" t="s">
        <v>43</v>
      </c>
      <c r="O220" s="65"/>
      <c r="P220" s="188">
        <f>O220*H220</f>
        <v>0</v>
      </c>
      <c r="Q220" s="188">
        <v>0</v>
      </c>
      <c r="R220" s="188">
        <f>Q220*H220</f>
        <v>0</v>
      </c>
      <c r="S220" s="188">
        <v>0</v>
      </c>
      <c r="T220" s="189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0" t="s">
        <v>198</v>
      </c>
      <c r="AT220" s="190" t="s">
        <v>193</v>
      </c>
      <c r="AU220" s="190" t="s">
        <v>82</v>
      </c>
      <c r="AY220" s="18" t="s">
        <v>191</v>
      </c>
      <c r="BE220" s="191">
        <f>IF(N220="základní",J220,0)</f>
        <v>0</v>
      </c>
      <c r="BF220" s="191">
        <f>IF(N220="snížená",J220,0)</f>
        <v>0</v>
      </c>
      <c r="BG220" s="191">
        <f>IF(N220="zákl. přenesená",J220,0)</f>
        <v>0</v>
      </c>
      <c r="BH220" s="191">
        <f>IF(N220="sníž. přenesená",J220,0)</f>
        <v>0</v>
      </c>
      <c r="BI220" s="191">
        <f>IF(N220="nulová",J220,0)</f>
        <v>0</v>
      </c>
      <c r="BJ220" s="18" t="s">
        <v>80</v>
      </c>
      <c r="BK220" s="191">
        <f>ROUND(I220*H220,2)</f>
        <v>0</v>
      </c>
      <c r="BL220" s="18" t="s">
        <v>198</v>
      </c>
      <c r="BM220" s="190" t="s">
        <v>1301</v>
      </c>
    </row>
    <row r="221" spans="1:47" s="2" customFormat="1" ht="19.5">
      <c r="A221" s="35"/>
      <c r="B221" s="36"/>
      <c r="C221" s="37"/>
      <c r="D221" s="192" t="s">
        <v>200</v>
      </c>
      <c r="E221" s="37"/>
      <c r="F221" s="193" t="s">
        <v>3338</v>
      </c>
      <c r="G221" s="37"/>
      <c r="H221" s="37"/>
      <c r="I221" s="194"/>
      <c r="J221" s="37"/>
      <c r="K221" s="37"/>
      <c r="L221" s="40"/>
      <c r="M221" s="195"/>
      <c r="N221" s="196"/>
      <c r="O221" s="65"/>
      <c r="P221" s="65"/>
      <c r="Q221" s="65"/>
      <c r="R221" s="65"/>
      <c r="S221" s="65"/>
      <c r="T221" s="66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200</v>
      </c>
      <c r="AU221" s="18" t="s">
        <v>82</v>
      </c>
    </row>
    <row r="222" spans="1:65" s="2" customFormat="1" ht="24.2" customHeight="1">
      <c r="A222" s="35"/>
      <c r="B222" s="36"/>
      <c r="C222" s="179" t="s">
        <v>813</v>
      </c>
      <c r="D222" s="179" t="s">
        <v>193</v>
      </c>
      <c r="E222" s="180" t="s">
        <v>3366</v>
      </c>
      <c r="F222" s="181" t="s">
        <v>3290</v>
      </c>
      <c r="G222" s="182" t="s">
        <v>265</v>
      </c>
      <c r="H222" s="183">
        <v>1</v>
      </c>
      <c r="I222" s="184"/>
      <c r="J222" s="185">
        <f>ROUND(I222*H222,2)</f>
        <v>0</v>
      </c>
      <c r="K222" s="181" t="s">
        <v>21</v>
      </c>
      <c r="L222" s="40"/>
      <c r="M222" s="186" t="s">
        <v>21</v>
      </c>
      <c r="N222" s="187" t="s">
        <v>43</v>
      </c>
      <c r="O222" s="65"/>
      <c r="P222" s="188">
        <f>O222*H222</f>
        <v>0</v>
      </c>
      <c r="Q222" s="188">
        <v>0</v>
      </c>
      <c r="R222" s="188">
        <f>Q222*H222</f>
        <v>0</v>
      </c>
      <c r="S222" s="188">
        <v>0</v>
      </c>
      <c r="T222" s="189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0" t="s">
        <v>198</v>
      </c>
      <c r="AT222" s="190" t="s">
        <v>193</v>
      </c>
      <c r="AU222" s="190" t="s">
        <v>82</v>
      </c>
      <c r="AY222" s="18" t="s">
        <v>191</v>
      </c>
      <c r="BE222" s="191">
        <f>IF(N222="základní",J222,0)</f>
        <v>0</v>
      </c>
      <c r="BF222" s="191">
        <f>IF(N222="snížená",J222,0)</f>
        <v>0</v>
      </c>
      <c r="BG222" s="191">
        <f>IF(N222="zákl. přenesená",J222,0)</f>
        <v>0</v>
      </c>
      <c r="BH222" s="191">
        <f>IF(N222="sníž. přenesená",J222,0)</f>
        <v>0</v>
      </c>
      <c r="BI222" s="191">
        <f>IF(N222="nulová",J222,0)</f>
        <v>0</v>
      </c>
      <c r="BJ222" s="18" t="s">
        <v>80</v>
      </c>
      <c r="BK222" s="191">
        <f>ROUND(I222*H222,2)</f>
        <v>0</v>
      </c>
      <c r="BL222" s="18" t="s">
        <v>198</v>
      </c>
      <c r="BM222" s="190" t="s">
        <v>1309</v>
      </c>
    </row>
    <row r="223" spans="1:47" s="2" customFormat="1" ht="19.5">
      <c r="A223" s="35"/>
      <c r="B223" s="36"/>
      <c r="C223" s="37"/>
      <c r="D223" s="192" t="s">
        <v>200</v>
      </c>
      <c r="E223" s="37"/>
      <c r="F223" s="193" t="s">
        <v>3290</v>
      </c>
      <c r="G223" s="37"/>
      <c r="H223" s="37"/>
      <c r="I223" s="194"/>
      <c r="J223" s="37"/>
      <c r="K223" s="37"/>
      <c r="L223" s="40"/>
      <c r="M223" s="195"/>
      <c r="N223" s="196"/>
      <c r="O223" s="65"/>
      <c r="P223" s="65"/>
      <c r="Q223" s="65"/>
      <c r="R223" s="65"/>
      <c r="S223" s="65"/>
      <c r="T223" s="66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200</v>
      </c>
      <c r="AU223" s="18" t="s">
        <v>82</v>
      </c>
    </row>
    <row r="224" spans="1:65" s="2" customFormat="1" ht="55.5" customHeight="1">
      <c r="A224" s="35"/>
      <c r="B224" s="36"/>
      <c r="C224" s="179" t="s">
        <v>819</v>
      </c>
      <c r="D224" s="179" t="s">
        <v>193</v>
      </c>
      <c r="E224" s="180" t="s">
        <v>3367</v>
      </c>
      <c r="F224" s="181" t="s">
        <v>3368</v>
      </c>
      <c r="G224" s="182" t="s">
        <v>265</v>
      </c>
      <c r="H224" s="183">
        <v>1</v>
      </c>
      <c r="I224" s="184"/>
      <c r="J224" s="185">
        <f>ROUND(I224*H224,2)</f>
        <v>0</v>
      </c>
      <c r="K224" s="181" t="s">
        <v>21</v>
      </c>
      <c r="L224" s="40"/>
      <c r="M224" s="186" t="s">
        <v>21</v>
      </c>
      <c r="N224" s="187" t="s">
        <v>43</v>
      </c>
      <c r="O224" s="65"/>
      <c r="P224" s="188">
        <f>O224*H224</f>
        <v>0</v>
      </c>
      <c r="Q224" s="188">
        <v>0</v>
      </c>
      <c r="R224" s="188">
        <f>Q224*H224</f>
        <v>0</v>
      </c>
      <c r="S224" s="188">
        <v>0</v>
      </c>
      <c r="T224" s="189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0" t="s">
        <v>198</v>
      </c>
      <c r="AT224" s="190" t="s">
        <v>193</v>
      </c>
      <c r="AU224" s="190" t="s">
        <v>82</v>
      </c>
      <c r="AY224" s="18" t="s">
        <v>191</v>
      </c>
      <c r="BE224" s="191">
        <f>IF(N224="základní",J224,0)</f>
        <v>0</v>
      </c>
      <c r="BF224" s="191">
        <f>IF(N224="snížená",J224,0)</f>
        <v>0</v>
      </c>
      <c r="BG224" s="191">
        <f>IF(N224="zákl. přenesená",J224,0)</f>
        <v>0</v>
      </c>
      <c r="BH224" s="191">
        <f>IF(N224="sníž. přenesená",J224,0)</f>
        <v>0</v>
      </c>
      <c r="BI224" s="191">
        <f>IF(N224="nulová",J224,0)</f>
        <v>0</v>
      </c>
      <c r="BJ224" s="18" t="s">
        <v>80</v>
      </c>
      <c r="BK224" s="191">
        <f>ROUND(I224*H224,2)</f>
        <v>0</v>
      </c>
      <c r="BL224" s="18" t="s">
        <v>198</v>
      </c>
      <c r="BM224" s="190" t="s">
        <v>1318</v>
      </c>
    </row>
    <row r="225" spans="1:47" s="2" customFormat="1" ht="39">
      <c r="A225" s="35"/>
      <c r="B225" s="36"/>
      <c r="C225" s="37"/>
      <c r="D225" s="192" t="s">
        <v>200</v>
      </c>
      <c r="E225" s="37"/>
      <c r="F225" s="193" t="s">
        <v>3369</v>
      </c>
      <c r="G225" s="37"/>
      <c r="H225" s="37"/>
      <c r="I225" s="194"/>
      <c r="J225" s="37"/>
      <c r="K225" s="37"/>
      <c r="L225" s="40"/>
      <c r="M225" s="195"/>
      <c r="N225" s="196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200</v>
      </c>
      <c r="AU225" s="18" t="s">
        <v>82</v>
      </c>
    </row>
    <row r="226" spans="1:65" s="2" customFormat="1" ht="37.9" customHeight="1">
      <c r="A226" s="35"/>
      <c r="B226" s="36"/>
      <c r="C226" s="179" t="s">
        <v>832</v>
      </c>
      <c r="D226" s="179" t="s">
        <v>193</v>
      </c>
      <c r="E226" s="180" t="s">
        <v>3370</v>
      </c>
      <c r="F226" s="181" t="s">
        <v>3371</v>
      </c>
      <c r="G226" s="182" t="s">
        <v>265</v>
      </c>
      <c r="H226" s="183">
        <v>1</v>
      </c>
      <c r="I226" s="184"/>
      <c r="J226" s="185">
        <f>ROUND(I226*H226,2)</f>
        <v>0</v>
      </c>
      <c r="K226" s="181" t="s">
        <v>21</v>
      </c>
      <c r="L226" s="40"/>
      <c r="M226" s="186" t="s">
        <v>21</v>
      </c>
      <c r="N226" s="187" t="s">
        <v>43</v>
      </c>
      <c r="O226" s="65"/>
      <c r="P226" s="188">
        <f>O226*H226</f>
        <v>0</v>
      </c>
      <c r="Q226" s="188">
        <v>0</v>
      </c>
      <c r="R226" s="188">
        <f>Q226*H226</f>
        <v>0</v>
      </c>
      <c r="S226" s="188">
        <v>0</v>
      </c>
      <c r="T226" s="189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0" t="s">
        <v>198</v>
      </c>
      <c r="AT226" s="190" t="s">
        <v>193</v>
      </c>
      <c r="AU226" s="190" t="s">
        <v>82</v>
      </c>
      <c r="AY226" s="18" t="s">
        <v>191</v>
      </c>
      <c r="BE226" s="191">
        <f>IF(N226="základní",J226,0)</f>
        <v>0</v>
      </c>
      <c r="BF226" s="191">
        <f>IF(N226="snížená",J226,0)</f>
        <v>0</v>
      </c>
      <c r="BG226" s="191">
        <f>IF(N226="zákl. přenesená",J226,0)</f>
        <v>0</v>
      </c>
      <c r="BH226" s="191">
        <f>IF(N226="sníž. přenesená",J226,0)</f>
        <v>0</v>
      </c>
      <c r="BI226" s="191">
        <f>IF(N226="nulová",J226,0)</f>
        <v>0</v>
      </c>
      <c r="BJ226" s="18" t="s">
        <v>80</v>
      </c>
      <c r="BK226" s="191">
        <f>ROUND(I226*H226,2)</f>
        <v>0</v>
      </c>
      <c r="BL226" s="18" t="s">
        <v>198</v>
      </c>
      <c r="BM226" s="190" t="s">
        <v>1329</v>
      </c>
    </row>
    <row r="227" spans="1:47" s="2" customFormat="1" ht="19.5">
      <c r="A227" s="35"/>
      <c r="B227" s="36"/>
      <c r="C227" s="37"/>
      <c r="D227" s="192" t="s">
        <v>200</v>
      </c>
      <c r="E227" s="37"/>
      <c r="F227" s="193" t="s">
        <v>3371</v>
      </c>
      <c r="G227" s="37"/>
      <c r="H227" s="37"/>
      <c r="I227" s="194"/>
      <c r="J227" s="37"/>
      <c r="K227" s="37"/>
      <c r="L227" s="40"/>
      <c r="M227" s="195"/>
      <c r="N227" s="196"/>
      <c r="O227" s="65"/>
      <c r="P227" s="65"/>
      <c r="Q227" s="65"/>
      <c r="R227" s="65"/>
      <c r="S227" s="65"/>
      <c r="T227" s="66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8" t="s">
        <v>200</v>
      </c>
      <c r="AU227" s="18" t="s">
        <v>82</v>
      </c>
    </row>
    <row r="228" spans="1:65" s="2" customFormat="1" ht="55.5" customHeight="1">
      <c r="A228" s="35"/>
      <c r="B228" s="36"/>
      <c r="C228" s="179" t="s">
        <v>838</v>
      </c>
      <c r="D228" s="179" t="s">
        <v>193</v>
      </c>
      <c r="E228" s="180" t="s">
        <v>3372</v>
      </c>
      <c r="F228" s="181" t="s">
        <v>3373</v>
      </c>
      <c r="G228" s="182" t="s">
        <v>265</v>
      </c>
      <c r="H228" s="183">
        <v>1</v>
      </c>
      <c r="I228" s="184"/>
      <c r="J228" s="185">
        <f>ROUND(I228*H228,2)</f>
        <v>0</v>
      </c>
      <c r="K228" s="181" t="s">
        <v>21</v>
      </c>
      <c r="L228" s="40"/>
      <c r="M228" s="186" t="s">
        <v>21</v>
      </c>
      <c r="N228" s="187" t="s">
        <v>43</v>
      </c>
      <c r="O228" s="65"/>
      <c r="P228" s="188">
        <f>O228*H228</f>
        <v>0</v>
      </c>
      <c r="Q228" s="188">
        <v>0</v>
      </c>
      <c r="R228" s="188">
        <f>Q228*H228</f>
        <v>0</v>
      </c>
      <c r="S228" s="188">
        <v>0</v>
      </c>
      <c r="T228" s="189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0" t="s">
        <v>198</v>
      </c>
      <c r="AT228" s="190" t="s">
        <v>193</v>
      </c>
      <c r="AU228" s="190" t="s">
        <v>82</v>
      </c>
      <c r="AY228" s="18" t="s">
        <v>191</v>
      </c>
      <c r="BE228" s="191">
        <f>IF(N228="základní",J228,0)</f>
        <v>0</v>
      </c>
      <c r="BF228" s="191">
        <f>IF(N228="snížená",J228,0)</f>
        <v>0</v>
      </c>
      <c r="BG228" s="191">
        <f>IF(N228="zákl. přenesená",J228,0)</f>
        <v>0</v>
      </c>
      <c r="BH228" s="191">
        <f>IF(N228="sníž. přenesená",J228,0)</f>
        <v>0</v>
      </c>
      <c r="BI228" s="191">
        <f>IF(N228="nulová",J228,0)</f>
        <v>0</v>
      </c>
      <c r="BJ228" s="18" t="s">
        <v>80</v>
      </c>
      <c r="BK228" s="191">
        <f>ROUND(I228*H228,2)</f>
        <v>0</v>
      </c>
      <c r="BL228" s="18" t="s">
        <v>198</v>
      </c>
      <c r="BM228" s="190" t="s">
        <v>1342</v>
      </c>
    </row>
    <row r="229" spans="1:47" s="2" customFormat="1" ht="29.25">
      <c r="A229" s="35"/>
      <c r="B229" s="36"/>
      <c r="C229" s="37"/>
      <c r="D229" s="192" t="s">
        <v>200</v>
      </c>
      <c r="E229" s="37"/>
      <c r="F229" s="193" t="s">
        <v>3373</v>
      </c>
      <c r="G229" s="37"/>
      <c r="H229" s="37"/>
      <c r="I229" s="194"/>
      <c r="J229" s="37"/>
      <c r="K229" s="37"/>
      <c r="L229" s="40"/>
      <c r="M229" s="195"/>
      <c r="N229" s="196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200</v>
      </c>
      <c r="AU229" s="18" t="s">
        <v>82</v>
      </c>
    </row>
    <row r="230" spans="1:65" s="2" customFormat="1" ht="49.15" customHeight="1">
      <c r="A230" s="35"/>
      <c r="B230" s="36"/>
      <c r="C230" s="179" t="s">
        <v>867</v>
      </c>
      <c r="D230" s="179" t="s">
        <v>193</v>
      </c>
      <c r="E230" s="180" t="s">
        <v>3374</v>
      </c>
      <c r="F230" s="181" t="s">
        <v>3375</v>
      </c>
      <c r="G230" s="182" t="s">
        <v>265</v>
      </c>
      <c r="H230" s="183">
        <v>1</v>
      </c>
      <c r="I230" s="184"/>
      <c r="J230" s="185">
        <f>ROUND(I230*H230,2)</f>
        <v>0</v>
      </c>
      <c r="K230" s="181" t="s">
        <v>21</v>
      </c>
      <c r="L230" s="40"/>
      <c r="M230" s="186" t="s">
        <v>21</v>
      </c>
      <c r="N230" s="187" t="s">
        <v>43</v>
      </c>
      <c r="O230" s="65"/>
      <c r="P230" s="188">
        <f>O230*H230</f>
        <v>0</v>
      </c>
      <c r="Q230" s="188">
        <v>0</v>
      </c>
      <c r="R230" s="188">
        <f>Q230*H230</f>
        <v>0</v>
      </c>
      <c r="S230" s="188">
        <v>0</v>
      </c>
      <c r="T230" s="189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0" t="s">
        <v>198</v>
      </c>
      <c r="AT230" s="190" t="s">
        <v>193</v>
      </c>
      <c r="AU230" s="190" t="s">
        <v>82</v>
      </c>
      <c r="AY230" s="18" t="s">
        <v>191</v>
      </c>
      <c r="BE230" s="191">
        <f>IF(N230="základní",J230,0)</f>
        <v>0</v>
      </c>
      <c r="BF230" s="191">
        <f>IF(N230="snížená",J230,0)</f>
        <v>0</v>
      </c>
      <c r="BG230" s="191">
        <f>IF(N230="zákl. přenesená",J230,0)</f>
        <v>0</v>
      </c>
      <c r="BH230" s="191">
        <f>IF(N230="sníž. přenesená",J230,0)</f>
        <v>0</v>
      </c>
      <c r="BI230" s="191">
        <f>IF(N230="nulová",J230,0)</f>
        <v>0</v>
      </c>
      <c r="BJ230" s="18" t="s">
        <v>80</v>
      </c>
      <c r="BK230" s="191">
        <f>ROUND(I230*H230,2)</f>
        <v>0</v>
      </c>
      <c r="BL230" s="18" t="s">
        <v>198</v>
      </c>
      <c r="BM230" s="190" t="s">
        <v>1354</v>
      </c>
    </row>
    <row r="231" spans="1:47" s="2" customFormat="1" ht="29.25">
      <c r="A231" s="35"/>
      <c r="B231" s="36"/>
      <c r="C231" s="37"/>
      <c r="D231" s="192" t="s">
        <v>200</v>
      </c>
      <c r="E231" s="37"/>
      <c r="F231" s="193" t="s">
        <v>3375</v>
      </c>
      <c r="G231" s="37"/>
      <c r="H231" s="37"/>
      <c r="I231" s="194"/>
      <c r="J231" s="37"/>
      <c r="K231" s="37"/>
      <c r="L231" s="40"/>
      <c r="M231" s="195"/>
      <c r="N231" s="196"/>
      <c r="O231" s="65"/>
      <c r="P231" s="65"/>
      <c r="Q231" s="65"/>
      <c r="R231" s="65"/>
      <c r="S231" s="65"/>
      <c r="T231" s="66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200</v>
      </c>
      <c r="AU231" s="18" t="s">
        <v>82</v>
      </c>
    </row>
    <row r="232" spans="1:65" s="2" customFormat="1" ht="24.2" customHeight="1">
      <c r="A232" s="35"/>
      <c r="B232" s="36"/>
      <c r="C232" s="179" t="s">
        <v>885</v>
      </c>
      <c r="D232" s="179" t="s">
        <v>193</v>
      </c>
      <c r="E232" s="180" t="s">
        <v>3376</v>
      </c>
      <c r="F232" s="181" t="s">
        <v>3377</v>
      </c>
      <c r="G232" s="182" t="s">
        <v>265</v>
      </c>
      <c r="H232" s="183">
        <v>1</v>
      </c>
      <c r="I232" s="184"/>
      <c r="J232" s="185">
        <f>ROUND(I232*H232,2)</f>
        <v>0</v>
      </c>
      <c r="K232" s="181" t="s">
        <v>21</v>
      </c>
      <c r="L232" s="40"/>
      <c r="M232" s="186" t="s">
        <v>21</v>
      </c>
      <c r="N232" s="187" t="s">
        <v>43</v>
      </c>
      <c r="O232" s="65"/>
      <c r="P232" s="188">
        <f>O232*H232</f>
        <v>0</v>
      </c>
      <c r="Q232" s="188">
        <v>0</v>
      </c>
      <c r="R232" s="188">
        <f>Q232*H232</f>
        <v>0</v>
      </c>
      <c r="S232" s="188">
        <v>0</v>
      </c>
      <c r="T232" s="189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0" t="s">
        <v>198</v>
      </c>
      <c r="AT232" s="190" t="s">
        <v>193</v>
      </c>
      <c r="AU232" s="190" t="s">
        <v>82</v>
      </c>
      <c r="AY232" s="18" t="s">
        <v>191</v>
      </c>
      <c r="BE232" s="191">
        <f>IF(N232="základní",J232,0)</f>
        <v>0</v>
      </c>
      <c r="BF232" s="191">
        <f>IF(N232="snížená",J232,0)</f>
        <v>0</v>
      </c>
      <c r="BG232" s="191">
        <f>IF(N232="zákl. přenesená",J232,0)</f>
        <v>0</v>
      </c>
      <c r="BH232" s="191">
        <f>IF(N232="sníž. přenesená",J232,0)</f>
        <v>0</v>
      </c>
      <c r="BI232" s="191">
        <f>IF(N232="nulová",J232,0)</f>
        <v>0</v>
      </c>
      <c r="BJ232" s="18" t="s">
        <v>80</v>
      </c>
      <c r="BK232" s="191">
        <f>ROUND(I232*H232,2)</f>
        <v>0</v>
      </c>
      <c r="BL232" s="18" t="s">
        <v>198</v>
      </c>
      <c r="BM232" s="190" t="s">
        <v>1362</v>
      </c>
    </row>
    <row r="233" spans="1:47" s="2" customFormat="1" ht="19.5">
      <c r="A233" s="35"/>
      <c r="B233" s="36"/>
      <c r="C233" s="37"/>
      <c r="D233" s="192" t="s">
        <v>200</v>
      </c>
      <c r="E233" s="37"/>
      <c r="F233" s="193" t="s">
        <v>3377</v>
      </c>
      <c r="G233" s="37"/>
      <c r="H233" s="37"/>
      <c r="I233" s="194"/>
      <c r="J233" s="37"/>
      <c r="K233" s="37"/>
      <c r="L233" s="40"/>
      <c r="M233" s="195"/>
      <c r="N233" s="196"/>
      <c r="O233" s="65"/>
      <c r="P233" s="65"/>
      <c r="Q233" s="65"/>
      <c r="R233" s="65"/>
      <c r="S233" s="65"/>
      <c r="T233" s="66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200</v>
      </c>
      <c r="AU233" s="18" t="s">
        <v>82</v>
      </c>
    </row>
    <row r="234" spans="1:65" s="2" customFormat="1" ht="44.25" customHeight="1">
      <c r="A234" s="35"/>
      <c r="B234" s="36"/>
      <c r="C234" s="179" t="s">
        <v>892</v>
      </c>
      <c r="D234" s="179" t="s">
        <v>193</v>
      </c>
      <c r="E234" s="180" t="s">
        <v>3378</v>
      </c>
      <c r="F234" s="181" t="s">
        <v>3379</v>
      </c>
      <c r="G234" s="182" t="s">
        <v>265</v>
      </c>
      <c r="H234" s="183">
        <v>1</v>
      </c>
      <c r="I234" s="184"/>
      <c r="J234" s="185">
        <f>ROUND(I234*H234,2)</f>
        <v>0</v>
      </c>
      <c r="K234" s="181" t="s">
        <v>21</v>
      </c>
      <c r="L234" s="40"/>
      <c r="M234" s="186" t="s">
        <v>21</v>
      </c>
      <c r="N234" s="187" t="s">
        <v>43</v>
      </c>
      <c r="O234" s="65"/>
      <c r="P234" s="188">
        <f>O234*H234</f>
        <v>0</v>
      </c>
      <c r="Q234" s="188">
        <v>0</v>
      </c>
      <c r="R234" s="188">
        <f>Q234*H234</f>
        <v>0</v>
      </c>
      <c r="S234" s="188">
        <v>0</v>
      </c>
      <c r="T234" s="189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0" t="s">
        <v>198</v>
      </c>
      <c r="AT234" s="190" t="s">
        <v>193</v>
      </c>
      <c r="AU234" s="190" t="s">
        <v>82</v>
      </c>
      <c r="AY234" s="18" t="s">
        <v>191</v>
      </c>
      <c r="BE234" s="191">
        <f>IF(N234="základní",J234,0)</f>
        <v>0</v>
      </c>
      <c r="BF234" s="191">
        <f>IF(N234="snížená",J234,0)</f>
        <v>0</v>
      </c>
      <c r="BG234" s="191">
        <f>IF(N234="zákl. přenesená",J234,0)</f>
        <v>0</v>
      </c>
      <c r="BH234" s="191">
        <f>IF(N234="sníž. přenesená",J234,0)</f>
        <v>0</v>
      </c>
      <c r="BI234" s="191">
        <f>IF(N234="nulová",J234,0)</f>
        <v>0</v>
      </c>
      <c r="BJ234" s="18" t="s">
        <v>80</v>
      </c>
      <c r="BK234" s="191">
        <f>ROUND(I234*H234,2)</f>
        <v>0</v>
      </c>
      <c r="BL234" s="18" t="s">
        <v>198</v>
      </c>
      <c r="BM234" s="190" t="s">
        <v>1370</v>
      </c>
    </row>
    <row r="235" spans="1:47" s="2" customFormat="1" ht="29.25">
      <c r="A235" s="35"/>
      <c r="B235" s="36"/>
      <c r="C235" s="37"/>
      <c r="D235" s="192" t="s">
        <v>200</v>
      </c>
      <c r="E235" s="37"/>
      <c r="F235" s="193" t="s">
        <v>3379</v>
      </c>
      <c r="G235" s="37"/>
      <c r="H235" s="37"/>
      <c r="I235" s="194"/>
      <c r="J235" s="37"/>
      <c r="K235" s="37"/>
      <c r="L235" s="40"/>
      <c r="M235" s="195"/>
      <c r="N235" s="196"/>
      <c r="O235" s="65"/>
      <c r="P235" s="65"/>
      <c r="Q235" s="65"/>
      <c r="R235" s="65"/>
      <c r="S235" s="65"/>
      <c r="T235" s="66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8" t="s">
        <v>200</v>
      </c>
      <c r="AU235" s="18" t="s">
        <v>82</v>
      </c>
    </row>
    <row r="236" spans="1:65" s="2" customFormat="1" ht="24.2" customHeight="1">
      <c r="A236" s="35"/>
      <c r="B236" s="36"/>
      <c r="C236" s="179" t="s">
        <v>901</v>
      </c>
      <c r="D236" s="179" t="s">
        <v>193</v>
      </c>
      <c r="E236" s="180" t="s">
        <v>3380</v>
      </c>
      <c r="F236" s="181" t="s">
        <v>3377</v>
      </c>
      <c r="G236" s="182" t="s">
        <v>265</v>
      </c>
      <c r="H236" s="183">
        <v>1</v>
      </c>
      <c r="I236" s="184"/>
      <c r="J236" s="185">
        <f>ROUND(I236*H236,2)</f>
        <v>0</v>
      </c>
      <c r="K236" s="181" t="s">
        <v>21</v>
      </c>
      <c r="L236" s="40"/>
      <c r="M236" s="186" t="s">
        <v>21</v>
      </c>
      <c r="N236" s="187" t="s">
        <v>43</v>
      </c>
      <c r="O236" s="65"/>
      <c r="P236" s="188">
        <f>O236*H236</f>
        <v>0</v>
      </c>
      <c r="Q236" s="188">
        <v>0</v>
      </c>
      <c r="R236" s="188">
        <f>Q236*H236</f>
        <v>0</v>
      </c>
      <c r="S236" s="188">
        <v>0</v>
      </c>
      <c r="T236" s="189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0" t="s">
        <v>198</v>
      </c>
      <c r="AT236" s="190" t="s">
        <v>193</v>
      </c>
      <c r="AU236" s="190" t="s">
        <v>82</v>
      </c>
      <c r="AY236" s="18" t="s">
        <v>191</v>
      </c>
      <c r="BE236" s="191">
        <f>IF(N236="základní",J236,0)</f>
        <v>0</v>
      </c>
      <c r="BF236" s="191">
        <f>IF(N236="snížená",J236,0)</f>
        <v>0</v>
      </c>
      <c r="BG236" s="191">
        <f>IF(N236="zákl. přenesená",J236,0)</f>
        <v>0</v>
      </c>
      <c r="BH236" s="191">
        <f>IF(N236="sníž. přenesená",J236,0)</f>
        <v>0</v>
      </c>
      <c r="BI236" s="191">
        <f>IF(N236="nulová",J236,0)</f>
        <v>0</v>
      </c>
      <c r="BJ236" s="18" t="s">
        <v>80</v>
      </c>
      <c r="BK236" s="191">
        <f>ROUND(I236*H236,2)</f>
        <v>0</v>
      </c>
      <c r="BL236" s="18" t="s">
        <v>198</v>
      </c>
      <c r="BM236" s="190" t="s">
        <v>1378</v>
      </c>
    </row>
    <row r="237" spans="1:47" s="2" customFormat="1" ht="19.5">
      <c r="A237" s="35"/>
      <c r="B237" s="36"/>
      <c r="C237" s="37"/>
      <c r="D237" s="192" t="s">
        <v>200</v>
      </c>
      <c r="E237" s="37"/>
      <c r="F237" s="193" t="s">
        <v>3377</v>
      </c>
      <c r="G237" s="37"/>
      <c r="H237" s="37"/>
      <c r="I237" s="194"/>
      <c r="J237" s="37"/>
      <c r="K237" s="37"/>
      <c r="L237" s="40"/>
      <c r="M237" s="195"/>
      <c r="N237" s="196"/>
      <c r="O237" s="65"/>
      <c r="P237" s="65"/>
      <c r="Q237" s="65"/>
      <c r="R237" s="65"/>
      <c r="S237" s="65"/>
      <c r="T237" s="66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200</v>
      </c>
      <c r="AU237" s="18" t="s">
        <v>82</v>
      </c>
    </row>
    <row r="238" spans="1:65" s="2" customFormat="1" ht="44.25" customHeight="1">
      <c r="A238" s="35"/>
      <c r="B238" s="36"/>
      <c r="C238" s="179" t="s">
        <v>907</v>
      </c>
      <c r="D238" s="179" t="s">
        <v>193</v>
      </c>
      <c r="E238" s="180" t="s">
        <v>3381</v>
      </c>
      <c r="F238" s="181" t="s">
        <v>3379</v>
      </c>
      <c r="G238" s="182" t="s">
        <v>265</v>
      </c>
      <c r="H238" s="183">
        <v>1</v>
      </c>
      <c r="I238" s="184"/>
      <c r="J238" s="185">
        <f>ROUND(I238*H238,2)</f>
        <v>0</v>
      </c>
      <c r="K238" s="181" t="s">
        <v>21</v>
      </c>
      <c r="L238" s="40"/>
      <c r="M238" s="186" t="s">
        <v>21</v>
      </c>
      <c r="N238" s="187" t="s">
        <v>43</v>
      </c>
      <c r="O238" s="65"/>
      <c r="P238" s="188">
        <f>O238*H238</f>
        <v>0</v>
      </c>
      <c r="Q238" s="188">
        <v>0</v>
      </c>
      <c r="R238" s="188">
        <f>Q238*H238</f>
        <v>0</v>
      </c>
      <c r="S238" s="188">
        <v>0</v>
      </c>
      <c r="T238" s="189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0" t="s">
        <v>198</v>
      </c>
      <c r="AT238" s="190" t="s">
        <v>193</v>
      </c>
      <c r="AU238" s="190" t="s">
        <v>82</v>
      </c>
      <c r="AY238" s="18" t="s">
        <v>191</v>
      </c>
      <c r="BE238" s="191">
        <f>IF(N238="základní",J238,0)</f>
        <v>0</v>
      </c>
      <c r="BF238" s="191">
        <f>IF(N238="snížená",J238,0)</f>
        <v>0</v>
      </c>
      <c r="BG238" s="191">
        <f>IF(N238="zákl. přenesená",J238,0)</f>
        <v>0</v>
      </c>
      <c r="BH238" s="191">
        <f>IF(N238="sníž. přenesená",J238,0)</f>
        <v>0</v>
      </c>
      <c r="BI238" s="191">
        <f>IF(N238="nulová",J238,0)</f>
        <v>0</v>
      </c>
      <c r="BJ238" s="18" t="s">
        <v>80</v>
      </c>
      <c r="BK238" s="191">
        <f>ROUND(I238*H238,2)</f>
        <v>0</v>
      </c>
      <c r="BL238" s="18" t="s">
        <v>198</v>
      </c>
      <c r="BM238" s="190" t="s">
        <v>1386</v>
      </c>
    </row>
    <row r="239" spans="1:47" s="2" customFormat="1" ht="29.25">
      <c r="A239" s="35"/>
      <c r="B239" s="36"/>
      <c r="C239" s="37"/>
      <c r="D239" s="192" t="s">
        <v>200</v>
      </c>
      <c r="E239" s="37"/>
      <c r="F239" s="193" t="s">
        <v>3379</v>
      </c>
      <c r="G239" s="37"/>
      <c r="H239" s="37"/>
      <c r="I239" s="194"/>
      <c r="J239" s="37"/>
      <c r="K239" s="37"/>
      <c r="L239" s="40"/>
      <c r="M239" s="195"/>
      <c r="N239" s="196"/>
      <c r="O239" s="65"/>
      <c r="P239" s="65"/>
      <c r="Q239" s="65"/>
      <c r="R239" s="65"/>
      <c r="S239" s="65"/>
      <c r="T239" s="66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8" t="s">
        <v>200</v>
      </c>
      <c r="AU239" s="18" t="s">
        <v>82</v>
      </c>
    </row>
    <row r="240" spans="1:65" s="2" customFormat="1" ht="24.2" customHeight="1">
      <c r="A240" s="35"/>
      <c r="B240" s="36"/>
      <c r="C240" s="179" t="s">
        <v>913</v>
      </c>
      <c r="D240" s="179" t="s">
        <v>193</v>
      </c>
      <c r="E240" s="180" t="s">
        <v>3382</v>
      </c>
      <c r="F240" s="181" t="s">
        <v>3377</v>
      </c>
      <c r="G240" s="182" t="s">
        <v>265</v>
      </c>
      <c r="H240" s="183">
        <v>1</v>
      </c>
      <c r="I240" s="184"/>
      <c r="J240" s="185">
        <f>ROUND(I240*H240,2)</f>
        <v>0</v>
      </c>
      <c r="K240" s="181" t="s">
        <v>21</v>
      </c>
      <c r="L240" s="40"/>
      <c r="M240" s="186" t="s">
        <v>21</v>
      </c>
      <c r="N240" s="187" t="s">
        <v>43</v>
      </c>
      <c r="O240" s="65"/>
      <c r="P240" s="188">
        <f>O240*H240</f>
        <v>0</v>
      </c>
      <c r="Q240" s="188">
        <v>0</v>
      </c>
      <c r="R240" s="188">
        <f>Q240*H240</f>
        <v>0</v>
      </c>
      <c r="S240" s="188">
        <v>0</v>
      </c>
      <c r="T240" s="189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0" t="s">
        <v>198</v>
      </c>
      <c r="AT240" s="190" t="s">
        <v>193</v>
      </c>
      <c r="AU240" s="190" t="s">
        <v>82</v>
      </c>
      <c r="AY240" s="18" t="s">
        <v>191</v>
      </c>
      <c r="BE240" s="191">
        <f>IF(N240="základní",J240,0)</f>
        <v>0</v>
      </c>
      <c r="BF240" s="191">
        <f>IF(N240="snížená",J240,0)</f>
        <v>0</v>
      </c>
      <c r="BG240" s="191">
        <f>IF(N240="zákl. přenesená",J240,0)</f>
        <v>0</v>
      </c>
      <c r="BH240" s="191">
        <f>IF(N240="sníž. přenesená",J240,0)</f>
        <v>0</v>
      </c>
      <c r="BI240" s="191">
        <f>IF(N240="nulová",J240,0)</f>
        <v>0</v>
      </c>
      <c r="BJ240" s="18" t="s">
        <v>80</v>
      </c>
      <c r="BK240" s="191">
        <f>ROUND(I240*H240,2)</f>
        <v>0</v>
      </c>
      <c r="BL240" s="18" t="s">
        <v>198</v>
      </c>
      <c r="BM240" s="190" t="s">
        <v>1394</v>
      </c>
    </row>
    <row r="241" spans="1:47" s="2" customFormat="1" ht="19.5">
      <c r="A241" s="35"/>
      <c r="B241" s="36"/>
      <c r="C241" s="37"/>
      <c r="D241" s="192" t="s">
        <v>200</v>
      </c>
      <c r="E241" s="37"/>
      <c r="F241" s="193" t="s">
        <v>3377</v>
      </c>
      <c r="G241" s="37"/>
      <c r="H241" s="37"/>
      <c r="I241" s="194"/>
      <c r="J241" s="37"/>
      <c r="K241" s="37"/>
      <c r="L241" s="40"/>
      <c r="M241" s="195"/>
      <c r="N241" s="196"/>
      <c r="O241" s="65"/>
      <c r="P241" s="65"/>
      <c r="Q241" s="65"/>
      <c r="R241" s="65"/>
      <c r="S241" s="65"/>
      <c r="T241" s="66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8" t="s">
        <v>200</v>
      </c>
      <c r="AU241" s="18" t="s">
        <v>82</v>
      </c>
    </row>
    <row r="242" spans="1:65" s="2" customFormat="1" ht="44.25" customHeight="1">
      <c r="A242" s="35"/>
      <c r="B242" s="36"/>
      <c r="C242" s="179" t="s">
        <v>920</v>
      </c>
      <c r="D242" s="179" t="s">
        <v>193</v>
      </c>
      <c r="E242" s="180" t="s">
        <v>3383</v>
      </c>
      <c r="F242" s="181" t="s">
        <v>3384</v>
      </c>
      <c r="G242" s="182" t="s">
        <v>265</v>
      </c>
      <c r="H242" s="183">
        <v>1</v>
      </c>
      <c r="I242" s="184"/>
      <c r="J242" s="185">
        <f>ROUND(I242*H242,2)</f>
        <v>0</v>
      </c>
      <c r="K242" s="181" t="s">
        <v>21</v>
      </c>
      <c r="L242" s="40"/>
      <c r="M242" s="186" t="s">
        <v>21</v>
      </c>
      <c r="N242" s="187" t="s">
        <v>43</v>
      </c>
      <c r="O242" s="65"/>
      <c r="P242" s="188">
        <f>O242*H242</f>
        <v>0</v>
      </c>
      <c r="Q242" s="188">
        <v>0</v>
      </c>
      <c r="R242" s="188">
        <f>Q242*H242</f>
        <v>0</v>
      </c>
      <c r="S242" s="188">
        <v>0</v>
      </c>
      <c r="T242" s="189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90" t="s">
        <v>198</v>
      </c>
      <c r="AT242" s="190" t="s">
        <v>193</v>
      </c>
      <c r="AU242" s="190" t="s">
        <v>82</v>
      </c>
      <c r="AY242" s="18" t="s">
        <v>191</v>
      </c>
      <c r="BE242" s="191">
        <f>IF(N242="základní",J242,0)</f>
        <v>0</v>
      </c>
      <c r="BF242" s="191">
        <f>IF(N242="snížená",J242,0)</f>
        <v>0</v>
      </c>
      <c r="BG242" s="191">
        <f>IF(N242="zákl. přenesená",J242,0)</f>
        <v>0</v>
      </c>
      <c r="BH242" s="191">
        <f>IF(N242="sníž. přenesená",J242,0)</f>
        <v>0</v>
      </c>
      <c r="BI242" s="191">
        <f>IF(N242="nulová",J242,0)</f>
        <v>0</v>
      </c>
      <c r="BJ242" s="18" t="s">
        <v>80</v>
      </c>
      <c r="BK242" s="191">
        <f>ROUND(I242*H242,2)</f>
        <v>0</v>
      </c>
      <c r="BL242" s="18" t="s">
        <v>198</v>
      </c>
      <c r="BM242" s="190" t="s">
        <v>1402</v>
      </c>
    </row>
    <row r="243" spans="1:47" s="2" customFormat="1" ht="29.25">
      <c r="A243" s="35"/>
      <c r="B243" s="36"/>
      <c r="C243" s="37"/>
      <c r="D243" s="192" t="s">
        <v>200</v>
      </c>
      <c r="E243" s="37"/>
      <c r="F243" s="193" t="s">
        <v>3385</v>
      </c>
      <c r="G243" s="37"/>
      <c r="H243" s="37"/>
      <c r="I243" s="194"/>
      <c r="J243" s="37"/>
      <c r="K243" s="37"/>
      <c r="L243" s="40"/>
      <c r="M243" s="195"/>
      <c r="N243" s="196"/>
      <c r="O243" s="65"/>
      <c r="P243" s="65"/>
      <c r="Q243" s="65"/>
      <c r="R243" s="65"/>
      <c r="S243" s="65"/>
      <c r="T243" s="66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8" t="s">
        <v>200</v>
      </c>
      <c r="AU243" s="18" t="s">
        <v>82</v>
      </c>
    </row>
    <row r="244" spans="1:65" s="2" customFormat="1" ht="62.65" customHeight="1">
      <c r="A244" s="35"/>
      <c r="B244" s="36"/>
      <c r="C244" s="179" t="s">
        <v>927</v>
      </c>
      <c r="D244" s="179" t="s">
        <v>193</v>
      </c>
      <c r="E244" s="180" t="s">
        <v>3386</v>
      </c>
      <c r="F244" s="181" t="s">
        <v>3387</v>
      </c>
      <c r="G244" s="182" t="s">
        <v>265</v>
      </c>
      <c r="H244" s="183">
        <v>1</v>
      </c>
      <c r="I244" s="184"/>
      <c r="J244" s="185">
        <f>ROUND(I244*H244,2)</f>
        <v>0</v>
      </c>
      <c r="K244" s="181" t="s">
        <v>21</v>
      </c>
      <c r="L244" s="40"/>
      <c r="M244" s="186" t="s">
        <v>21</v>
      </c>
      <c r="N244" s="187" t="s">
        <v>43</v>
      </c>
      <c r="O244" s="65"/>
      <c r="P244" s="188">
        <f>O244*H244</f>
        <v>0</v>
      </c>
      <c r="Q244" s="188">
        <v>0</v>
      </c>
      <c r="R244" s="188">
        <f>Q244*H244</f>
        <v>0</v>
      </c>
      <c r="S244" s="188">
        <v>0</v>
      </c>
      <c r="T244" s="189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0" t="s">
        <v>198</v>
      </c>
      <c r="AT244" s="190" t="s">
        <v>193</v>
      </c>
      <c r="AU244" s="190" t="s">
        <v>82</v>
      </c>
      <c r="AY244" s="18" t="s">
        <v>191</v>
      </c>
      <c r="BE244" s="191">
        <f>IF(N244="základní",J244,0)</f>
        <v>0</v>
      </c>
      <c r="BF244" s="191">
        <f>IF(N244="snížená",J244,0)</f>
        <v>0</v>
      </c>
      <c r="BG244" s="191">
        <f>IF(N244="zákl. přenesená",J244,0)</f>
        <v>0</v>
      </c>
      <c r="BH244" s="191">
        <f>IF(N244="sníž. přenesená",J244,0)</f>
        <v>0</v>
      </c>
      <c r="BI244" s="191">
        <f>IF(N244="nulová",J244,0)</f>
        <v>0</v>
      </c>
      <c r="BJ244" s="18" t="s">
        <v>80</v>
      </c>
      <c r="BK244" s="191">
        <f>ROUND(I244*H244,2)</f>
        <v>0</v>
      </c>
      <c r="BL244" s="18" t="s">
        <v>198</v>
      </c>
      <c r="BM244" s="190" t="s">
        <v>1410</v>
      </c>
    </row>
    <row r="245" spans="1:47" s="2" customFormat="1" ht="39">
      <c r="A245" s="35"/>
      <c r="B245" s="36"/>
      <c r="C245" s="37"/>
      <c r="D245" s="192" t="s">
        <v>200</v>
      </c>
      <c r="E245" s="37"/>
      <c r="F245" s="193" t="s">
        <v>3387</v>
      </c>
      <c r="G245" s="37"/>
      <c r="H245" s="37"/>
      <c r="I245" s="194"/>
      <c r="J245" s="37"/>
      <c r="K245" s="37"/>
      <c r="L245" s="40"/>
      <c r="M245" s="195"/>
      <c r="N245" s="196"/>
      <c r="O245" s="65"/>
      <c r="P245" s="65"/>
      <c r="Q245" s="65"/>
      <c r="R245" s="65"/>
      <c r="S245" s="65"/>
      <c r="T245" s="66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8" t="s">
        <v>200</v>
      </c>
      <c r="AU245" s="18" t="s">
        <v>82</v>
      </c>
    </row>
    <row r="246" spans="1:65" s="2" customFormat="1" ht="49.15" customHeight="1">
      <c r="A246" s="35"/>
      <c r="B246" s="36"/>
      <c r="C246" s="179" t="s">
        <v>934</v>
      </c>
      <c r="D246" s="179" t="s">
        <v>193</v>
      </c>
      <c r="E246" s="180" t="s">
        <v>3388</v>
      </c>
      <c r="F246" s="181" t="s">
        <v>3389</v>
      </c>
      <c r="G246" s="182" t="s">
        <v>265</v>
      </c>
      <c r="H246" s="183">
        <v>1</v>
      </c>
      <c r="I246" s="184"/>
      <c r="J246" s="185">
        <f>ROUND(I246*H246,2)</f>
        <v>0</v>
      </c>
      <c r="K246" s="181" t="s">
        <v>21</v>
      </c>
      <c r="L246" s="40"/>
      <c r="M246" s="186" t="s">
        <v>21</v>
      </c>
      <c r="N246" s="187" t="s">
        <v>43</v>
      </c>
      <c r="O246" s="65"/>
      <c r="P246" s="188">
        <f>O246*H246</f>
        <v>0</v>
      </c>
      <c r="Q246" s="188">
        <v>0</v>
      </c>
      <c r="R246" s="188">
        <f>Q246*H246</f>
        <v>0</v>
      </c>
      <c r="S246" s="188">
        <v>0</v>
      </c>
      <c r="T246" s="189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90" t="s">
        <v>198</v>
      </c>
      <c r="AT246" s="190" t="s">
        <v>193</v>
      </c>
      <c r="AU246" s="190" t="s">
        <v>82</v>
      </c>
      <c r="AY246" s="18" t="s">
        <v>191</v>
      </c>
      <c r="BE246" s="191">
        <f>IF(N246="základní",J246,0)</f>
        <v>0</v>
      </c>
      <c r="BF246" s="191">
        <f>IF(N246="snížená",J246,0)</f>
        <v>0</v>
      </c>
      <c r="BG246" s="191">
        <f>IF(N246="zákl. přenesená",J246,0)</f>
        <v>0</v>
      </c>
      <c r="BH246" s="191">
        <f>IF(N246="sníž. přenesená",J246,0)</f>
        <v>0</v>
      </c>
      <c r="BI246" s="191">
        <f>IF(N246="nulová",J246,0)</f>
        <v>0</v>
      </c>
      <c r="BJ246" s="18" t="s">
        <v>80</v>
      </c>
      <c r="BK246" s="191">
        <f>ROUND(I246*H246,2)</f>
        <v>0</v>
      </c>
      <c r="BL246" s="18" t="s">
        <v>198</v>
      </c>
      <c r="BM246" s="190" t="s">
        <v>1418</v>
      </c>
    </row>
    <row r="247" spans="1:47" s="2" customFormat="1" ht="29.25">
      <c r="A247" s="35"/>
      <c r="B247" s="36"/>
      <c r="C247" s="37"/>
      <c r="D247" s="192" t="s">
        <v>200</v>
      </c>
      <c r="E247" s="37"/>
      <c r="F247" s="193" t="s">
        <v>3389</v>
      </c>
      <c r="G247" s="37"/>
      <c r="H247" s="37"/>
      <c r="I247" s="194"/>
      <c r="J247" s="37"/>
      <c r="K247" s="37"/>
      <c r="L247" s="40"/>
      <c r="M247" s="195"/>
      <c r="N247" s="196"/>
      <c r="O247" s="65"/>
      <c r="P247" s="65"/>
      <c r="Q247" s="65"/>
      <c r="R247" s="65"/>
      <c r="S247" s="65"/>
      <c r="T247" s="66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8" t="s">
        <v>200</v>
      </c>
      <c r="AU247" s="18" t="s">
        <v>82</v>
      </c>
    </row>
    <row r="248" spans="1:65" s="2" customFormat="1" ht="62.65" customHeight="1">
      <c r="A248" s="35"/>
      <c r="B248" s="36"/>
      <c r="C248" s="179" t="s">
        <v>941</v>
      </c>
      <c r="D248" s="179" t="s">
        <v>193</v>
      </c>
      <c r="E248" s="180" t="s">
        <v>3390</v>
      </c>
      <c r="F248" s="181" t="s">
        <v>3391</v>
      </c>
      <c r="G248" s="182" t="s">
        <v>265</v>
      </c>
      <c r="H248" s="183">
        <v>1</v>
      </c>
      <c r="I248" s="184"/>
      <c r="J248" s="185">
        <f>ROUND(I248*H248,2)</f>
        <v>0</v>
      </c>
      <c r="K248" s="181" t="s">
        <v>21</v>
      </c>
      <c r="L248" s="40"/>
      <c r="M248" s="186" t="s">
        <v>21</v>
      </c>
      <c r="N248" s="187" t="s">
        <v>43</v>
      </c>
      <c r="O248" s="65"/>
      <c r="P248" s="188">
        <f>O248*H248</f>
        <v>0</v>
      </c>
      <c r="Q248" s="188">
        <v>0</v>
      </c>
      <c r="R248" s="188">
        <f>Q248*H248</f>
        <v>0</v>
      </c>
      <c r="S248" s="188">
        <v>0</v>
      </c>
      <c r="T248" s="189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0" t="s">
        <v>198</v>
      </c>
      <c r="AT248" s="190" t="s">
        <v>193</v>
      </c>
      <c r="AU248" s="190" t="s">
        <v>82</v>
      </c>
      <c r="AY248" s="18" t="s">
        <v>191</v>
      </c>
      <c r="BE248" s="191">
        <f>IF(N248="základní",J248,0)</f>
        <v>0</v>
      </c>
      <c r="BF248" s="191">
        <f>IF(N248="snížená",J248,0)</f>
        <v>0</v>
      </c>
      <c r="BG248" s="191">
        <f>IF(N248="zákl. přenesená",J248,0)</f>
        <v>0</v>
      </c>
      <c r="BH248" s="191">
        <f>IF(N248="sníž. přenesená",J248,0)</f>
        <v>0</v>
      </c>
      <c r="BI248" s="191">
        <f>IF(N248="nulová",J248,0)</f>
        <v>0</v>
      </c>
      <c r="BJ248" s="18" t="s">
        <v>80</v>
      </c>
      <c r="BK248" s="191">
        <f>ROUND(I248*H248,2)</f>
        <v>0</v>
      </c>
      <c r="BL248" s="18" t="s">
        <v>198</v>
      </c>
      <c r="BM248" s="190" t="s">
        <v>1434</v>
      </c>
    </row>
    <row r="249" spans="1:47" s="2" customFormat="1" ht="39">
      <c r="A249" s="35"/>
      <c r="B249" s="36"/>
      <c r="C249" s="37"/>
      <c r="D249" s="192" t="s">
        <v>200</v>
      </c>
      <c r="E249" s="37"/>
      <c r="F249" s="193" t="s">
        <v>3392</v>
      </c>
      <c r="G249" s="37"/>
      <c r="H249" s="37"/>
      <c r="I249" s="194"/>
      <c r="J249" s="37"/>
      <c r="K249" s="37"/>
      <c r="L249" s="40"/>
      <c r="M249" s="195"/>
      <c r="N249" s="196"/>
      <c r="O249" s="65"/>
      <c r="P249" s="65"/>
      <c r="Q249" s="65"/>
      <c r="R249" s="65"/>
      <c r="S249" s="65"/>
      <c r="T249" s="66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8" t="s">
        <v>200</v>
      </c>
      <c r="AU249" s="18" t="s">
        <v>82</v>
      </c>
    </row>
    <row r="250" spans="1:65" s="2" customFormat="1" ht="49.15" customHeight="1">
      <c r="A250" s="35"/>
      <c r="B250" s="36"/>
      <c r="C250" s="179" t="s">
        <v>948</v>
      </c>
      <c r="D250" s="179" t="s">
        <v>193</v>
      </c>
      <c r="E250" s="180" t="s">
        <v>3393</v>
      </c>
      <c r="F250" s="181" t="s">
        <v>3389</v>
      </c>
      <c r="G250" s="182" t="s">
        <v>265</v>
      </c>
      <c r="H250" s="183">
        <v>1</v>
      </c>
      <c r="I250" s="184"/>
      <c r="J250" s="185">
        <f>ROUND(I250*H250,2)</f>
        <v>0</v>
      </c>
      <c r="K250" s="181" t="s">
        <v>21</v>
      </c>
      <c r="L250" s="40"/>
      <c r="M250" s="186" t="s">
        <v>21</v>
      </c>
      <c r="N250" s="187" t="s">
        <v>43</v>
      </c>
      <c r="O250" s="65"/>
      <c r="P250" s="188">
        <f>O250*H250</f>
        <v>0</v>
      </c>
      <c r="Q250" s="188">
        <v>0</v>
      </c>
      <c r="R250" s="188">
        <f>Q250*H250</f>
        <v>0</v>
      </c>
      <c r="S250" s="188">
        <v>0</v>
      </c>
      <c r="T250" s="189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90" t="s">
        <v>198</v>
      </c>
      <c r="AT250" s="190" t="s">
        <v>193</v>
      </c>
      <c r="AU250" s="190" t="s">
        <v>82</v>
      </c>
      <c r="AY250" s="18" t="s">
        <v>191</v>
      </c>
      <c r="BE250" s="191">
        <f>IF(N250="základní",J250,0)</f>
        <v>0</v>
      </c>
      <c r="BF250" s="191">
        <f>IF(N250="snížená",J250,0)</f>
        <v>0</v>
      </c>
      <c r="BG250" s="191">
        <f>IF(N250="zákl. přenesená",J250,0)</f>
        <v>0</v>
      </c>
      <c r="BH250" s="191">
        <f>IF(N250="sníž. přenesená",J250,0)</f>
        <v>0</v>
      </c>
      <c r="BI250" s="191">
        <f>IF(N250="nulová",J250,0)</f>
        <v>0</v>
      </c>
      <c r="BJ250" s="18" t="s">
        <v>80</v>
      </c>
      <c r="BK250" s="191">
        <f>ROUND(I250*H250,2)</f>
        <v>0</v>
      </c>
      <c r="BL250" s="18" t="s">
        <v>198</v>
      </c>
      <c r="BM250" s="190" t="s">
        <v>1450</v>
      </c>
    </row>
    <row r="251" spans="1:47" s="2" customFormat="1" ht="29.25">
      <c r="A251" s="35"/>
      <c r="B251" s="36"/>
      <c r="C251" s="37"/>
      <c r="D251" s="192" t="s">
        <v>200</v>
      </c>
      <c r="E251" s="37"/>
      <c r="F251" s="193" t="s">
        <v>3389</v>
      </c>
      <c r="G251" s="37"/>
      <c r="H251" s="37"/>
      <c r="I251" s="194"/>
      <c r="J251" s="37"/>
      <c r="K251" s="37"/>
      <c r="L251" s="40"/>
      <c r="M251" s="195"/>
      <c r="N251" s="196"/>
      <c r="O251" s="65"/>
      <c r="P251" s="65"/>
      <c r="Q251" s="65"/>
      <c r="R251" s="65"/>
      <c r="S251" s="65"/>
      <c r="T251" s="66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8" t="s">
        <v>200</v>
      </c>
      <c r="AU251" s="18" t="s">
        <v>82</v>
      </c>
    </row>
    <row r="252" spans="1:65" s="2" customFormat="1" ht="62.65" customHeight="1">
      <c r="A252" s="35"/>
      <c r="B252" s="36"/>
      <c r="C252" s="179" t="s">
        <v>955</v>
      </c>
      <c r="D252" s="179" t="s">
        <v>193</v>
      </c>
      <c r="E252" s="180" t="s">
        <v>3394</v>
      </c>
      <c r="F252" s="181" t="s">
        <v>3395</v>
      </c>
      <c r="G252" s="182" t="s">
        <v>265</v>
      </c>
      <c r="H252" s="183">
        <v>1</v>
      </c>
      <c r="I252" s="184"/>
      <c r="J252" s="185">
        <f>ROUND(I252*H252,2)</f>
        <v>0</v>
      </c>
      <c r="K252" s="181" t="s">
        <v>21</v>
      </c>
      <c r="L252" s="40"/>
      <c r="M252" s="186" t="s">
        <v>21</v>
      </c>
      <c r="N252" s="187" t="s">
        <v>43</v>
      </c>
      <c r="O252" s="65"/>
      <c r="P252" s="188">
        <f>O252*H252</f>
        <v>0</v>
      </c>
      <c r="Q252" s="188">
        <v>0</v>
      </c>
      <c r="R252" s="188">
        <f>Q252*H252</f>
        <v>0</v>
      </c>
      <c r="S252" s="188">
        <v>0</v>
      </c>
      <c r="T252" s="189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0" t="s">
        <v>198</v>
      </c>
      <c r="AT252" s="190" t="s">
        <v>193</v>
      </c>
      <c r="AU252" s="190" t="s">
        <v>82</v>
      </c>
      <c r="AY252" s="18" t="s">
        <v>191</v>
      </c>
      <c r="BE252" s="191">
        <f>IF(N252="základní",J252,0)</f>
        <v>0</v>
      </c>
      <c r="BF252" s="191">
        <f>IF(N252="snížená",J252,0)</f>
        <v>0</v>
      </c>
      <c r="BG252" s="191">
        <f>IF(N252="zákl. přenesená",J252,0)</f>
        <v>0</v>
      </c>
      <c r="BH252" s="191">
        <f>IF(N252="sníž. přenesená",J252,0)</f>
        <v>0</v>
      </c>
      <c r="BI252" s="191">
        <f>IF(N252="nulová",J252,0)</f>
        <v>0</v>
      </c>
      <c r="BJ252" s="18" t="s">
        <v>80</v>
      </c>
      <c r="BK252" s="191">
        <f>ROUND(I252*H252,2)</f>
        <v>0</v>
      </c>
      <c r="BL252" s="18" t="s">
        <v>198</v>
      </c>
      <c r="BM252" s="190" t="s">
        <v>1462</v>
      </c>
    </row>
    <row r="253" spans="1:47" s="2" customFormat="1" ht="39">
      <c r="A253" s="35"/>
      <c r="B253" s="36"/>
      <c r="C253" s="37"/>
      <c r="D253" s="192" t="s">
        <v>200</v>
      </c>
      <c r="E253" s="37"/>
      <c r="F253" s="193" t="s">
        <v>3395</v>
      </c>
      <c r="G253" s="37"/>
      <c r="H253" s="37"/>
      <c r="I253" s="194"/>
      <c r="J253" s="37"/>
      <c r="K253" s="37"/>
      <c r="L253" s="40"/>
      <c r="M253" s="195"/>
      <c r="N253" s="196"/>
      <c r="O253" s="65"/>
      <c r="P253" s="65"/>
      <c r="Q253" s="65"/>
      <c r="R253" s="65"/>
      <c r="S253" s="65"/>
      <c r="T253" s="66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200</v>
      </c>
      <c r="AU253" s="18" t="s">
        <v>82</v>
      </c>
    </row>
    <row r="254" spans="1:65" s="2" customFormat="1" ht="49.15" customHeight="1">
      <c r="A254" s="35"/>
      <c r="B254" s="36"/>
      <c r="C254" s="179" t="s">
        <v>962</v>
      </c>
      <c r="D254" s="179" t="s">
        <v>193</v>
      </c>
      <c r="E254" s="180" t="s">
        <v>3396</v>
      </c>
      <c r="F254" s="181" t="s">
        <v>3389</v>
      </c>
      <c r="G254" s="182" t="s">
        <v>265</v>
      </c>
      <c r="H254" s="183">
        <v>1</v>
      </c>
      <c r="I254" s="184"/>
      <c r="J254" s="185">
        <f>ROUND(I254*H254,2)</f>
        <v>0</v>
      </c>
      <c r="K254" s="181" t="s">
        <v>21</v>
      </c>
      <c r="L254" s="40"/>
      <c r="M254" s="186" t="s">
        <v>21</v>
      </c>
      <c r="N254" s="187" t="s">
        <v>43</v>
      </c>
      <c r="O254" s="65"/>
      <c r="P254" s="188">
        <f>O254*H254</f>
        <v>0</v>
      </c>
      <c r="Q254" s="188">
        <v>0</v>
      </c>
      <c r="R254" s="188">
        <f>Q254*H254</f>
        <v>0</v>
      </c>
      <c r="S254" s="188">
        <v>0</v>
      </c>
      <c r="T254" s="189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90" t="s">
        <v>198</v>
      </c>
      <c r="AT254" s="190" t="s">
        <v>193</v>
      </c>
      <c r="AU254" s="190" t="s">
        <v>82</v>
      </c>
      <c r="AY254" s="18" t="s">
        <v>191</v>
      </c>
      <c r="BE254" s="191">
        <f>IF(N254="základní",J254,0)</f>
        <v>0</v>
      </c>
      <c r="BF254" s="191">
        <f>IF(N254="snížená",J254,0)</f>
        <v>0</v>
      </c>
      <c r="BG254" s="191">
        <f>IF(N254="zákl. přenesená",J254,0)</f>
        <v>0</v>
      </c>
      <c r="BH254" s="191">
        <f>IF(N254="sníž. přenesená",J254,0)</f>
        <v>0</v>
      </c>
      <c r="BI254" s="191">
        <f>IF(N254="nulová",J254,0)</f>
        <v>0</v>
      </c>
      <c r="BJ254" s="18" t="s">
        <v>80</v>
      </c>
      <c r="BK254" s="191">
        <f>ROUND(I254*H254,2)</f>
        <v>0</v>
      </c>
      <c r="BL254" s="18" t="s">
        <v>198</v>
      </c>
      <c r="BM254" s="190" t="s">
        <v>1477</v>
      </c>
    </row>
    <row r="255" spans="1:47" s="2" customFormat="1" ht="29.25">
      <c r="A255" s="35"/>
      <c r="B255" s="36"/>
      <c r="C255" s="37"/>
      <c r="D255" s="192" t="s">
        <v>200</v>
      </c>
      <c r="E255" s="37"/>
      <c r="F255" s="193" t="s">
        <v>3389</v>
      </c>
      <c r="G255" s="37"/>
      <c r="H255" s="37"/>
      <c r="I255" s="194"/>
      <c r="J255" s="37"/>
      <c r="K255" s="37"/>
      <c r="L255" s="40"/>
      <c r="M255" s="195"/>
      <c r="N255" s="196"/>
      <c r="O255" s="65"/>
      <c r="P255" s="65"/>
      <c r="Q255" s="65"/>
      <c r="R255" s="65"/>
      <c r="S255" s="65"/>
      <c r="T255" s="66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8" t="s">
        <v>200</v>
      </c>
      <c r="AU255" s="18" t="s">
        <v>82</v>
      </c>
    </row>
    <row r="256" spans="1:65" s="2" customFormat="1" ht="66.75" customHeight="1">
      <c r="A256" s="35"/>
      <c r="B256" s="36"/>
      <c r="C256" s="179" t="s">
        <v>968</v>
      </c>
      <c r="D256" s="179" t="s">
        <v>193</v>
      </c>
      <c r="E256" s="180" t="s">
        <v>3397</v>
      </c>
      <c r="F256" s="181" t="s">
        <v>3398</v>
      </c>
      <c r="G256" s="182" t="s">
        <v>265</v>
      </c>
      <c r="H256" s="183">
        <v>110</v>
      </c>
      <c r="I256" s="184"/>
      <c r="J256" s="185">
        <f>ROUND(I256*H256,2)</f>
        <v>0</v>
      </c>
      <c r="K256" s="181" t="s">
        <v>21</v>
      </c>
      <c r="L256" s="40"/>
      <c r="M256" s="186" t="s">
        <v>21</v>
      </c>
      <c r="N256" s="187" t="s">
        <v>43</v>
      </c>
      <c r="O256" s="65"/>
      <c r="P256" s="188">
        <f>O256*H256</f>
        <v>0</v>
      </c>
      <c r="Q256" s="188">
        <v>0</v>
      </c>
      <c r="R256" s="188">
        <f>Q256*H256</f>
        <v>0</v>
      </c>
      <c r="S256" s="188">
        <v>0</v>
      </c>
      <c r="T256" s="189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0" t="s">
        <v>198</v>
      </c>
      <c r="AT256" s="190" t="s">
        <v>193</v>
      </c>
      <c r="AU256" s="190" t="s">
        <v>82</v>
      </c>
      <c r="AY256" s="18" t="s">
        <v>191</v>
      </c>
      <c r="BE256" s="191">
        <f>IF(N256="základní",J256,0)</f>
        <v>0</v>
      </c>
      <c r="BF256" s="191">
        <f>IF(N256="snížená",J256,0)</f>
        <v>0</v>
      </c>
      <c r="BG256" s="191">
        <f>IF(N256="zákl. přenesená",J256,0)</f>
        <v>0</v>
      </c>
      <c r="BH256" s="191">
        <f>IF(N256="sníž. přenesená",J256,0)</f>
        <v>0</v>
      </c>
      <c r="BI256" s="191">
        <f>IF(N256="nulová",J256,0)</f>
        <v>0</v>
      </c>
      <c r="BJ256" s="18" t="s">
        <v>80</v>
      </c>
      <c r="BK256" s="191">
        <f>ROUND(I256*H256,2)</f>
        <v>0</v>
      </c>
      <c r="BL256" s="18" t="s">
        <v>198</v>
      </c>
      <c r="BM256" s="190" t="s">
        <v>1491</v>
      </c>
    </row>
    <row r="257" spans="1:47" s="2" customFormat="1" ht="39">
      <c r="A257" s="35"/>
      <c r="B257" s="36"/>
      <c r="C257" s="37"/>
      <c r="D257" s="192" t="s">
        <v>200</v>
      </c>
      <c r="E257" s="37"/>
      <c r="F257" s="193" t="s">
        <v>3398</v>
      </c>
      <c r="G257" s="37"/>
      <c r="H257" s="37"/>
      <c r="I257" s="194"/>
      <c r="J257" s="37"/>
      <c r="K257" s="37"/>
      <c r="L257" s="40"/>
      <c r="M257" s="195"/>
      <c r="N257" s="196"/>
      <c r="O257" s="65"/>
      <c r="P257" s="65"/>
      <c r="Q257" s="65"/>
      <c r="R257" s="65"/>
      <c r="S257" s="65"/>
      <c r="T257" s="66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8" t="s">
        <v>200</v>
      </c>
      <c r="AU257" s="18" t="s">
        <v>82</v>
      </c>
    </row>
    <row r="258" spans="1:65" s="2" customFormat="1" ht="37.9" customHeight="1">
      <c r="A258" s="35"/>
      <c r="B258" s="36"/>
      <c r="C258" s="179" t="s">
        <v>976</v>
      </c>
      <c r="D258" s="179" t="s">
        <v>193</v>
      </c>
      <c r="E258" s="180" t="s">
        <v>3399</v>
      </c>
      <c r="F258" s="181" t="s">
        <v>3400</v>
      </c>
      <c r="G258" s="182" t="s">
        <v>265</v>
      </c>
      <c r="H258" s="183">
        <v>110</v>
      </c>
      <c r="I258" s="184"/>
      <c r="J258" s="185">
        <f>ROUND(I258*H258,2)</f>
        <v>0</v>
      </c>
      <c r="K258" s="181" t="s">
        <v>21</v>
      </c>
      <c r="L258" s="40"/>
      <c r="M258" s="186" t="s">
        <v>21</v>
      </c>
      <c r="N258" s="187" t="s">
        <v>43</v>
      </c>
      <c r="O258" s="65"/>
      <c r="P258" s="188">
        <f>O258*H258</f>
        <v>0</v>
      </c>
      <c r="Q258" s="188">
        <v>0</v>
      </c>
      <c r="R258" s="188">
        <f>Q258*H258</f>
        <v>0</v>
      </c>
      <c r="S258" s="188">
        <v>0</v>
      </c>
      <c r="T258" s="189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90" t="s">
        <v>198</v>
      </c>
      <c r="AT258" s="190" t="s">
        <v>193</v>
      </c>
      <c r="AU258" s="190" t="s">
        <v>82</v>
      </c>
      <c r="AY258" s="18" t="s">
        <v>191</v>
      </c>
      <c r="BE258" s="191">
        <f>IF(N258="základní",J258,0)</f>
        <v>0</v>
      </c>
      <c r="BF258" s="191">
        <f>IF(N258="snížená",J258,0)</f>
        <v>0</v>
      </c>
      <c r="BG258" s="191">
        <f>IF(N258="zákl. přenesená",J258,0)</f>
        <v>0</v>
      </c>
      <c r="BH258" s="191">
        <f>IF(N258="sníž. přenesená",J258,0)</f>
        <v>0</v>
      </c>
      <c r="BI258" s="191">
        <f>IF(N258="nulová",J258,0)</f>
        <v>0</v>
      </c>
      <c r="BJ258" s="18" t="s">
        <v>80</v>
      </c>
      <c r="BK258" s="191">
        <f>ROUND(I258*H258,2)</f>
        <v>0</v>
      </c>
      <c r="BL258" s="18" t="s">
        <v>198</v>
      </c>
      <c r="BM258" s="190" t="s">
        <v>1511</v>
      </c>
    </row>
    <row r="259" spans="1:47" s="2" customFormat="1" ht="19.5">
      <c r="A259" s="35"/>
      <c r="B259" s="36"/>
      <c r="C259" s="37"/>
      <c r="D259" s="192" t="s">
        <v>200</v>
      </c>
      <c r="E259" s="37"/>
      <c r="F259" s="193" t="s">
        <v>3400</v>
      </c>
      <c r="G259" s="37"/>
      <c r="H259" s="37"/>
      <c r="I259" s="194"/>
      <c r="J259" s="37"/>
      <c r="K259" s="37"/>
      <c r="L259" s="40"/>
      <c r="M259" s="195"/>
      <c r="N259" s="196"/>
      <c r="O259" s="65"/>
      <c r="P259" s="65"/>
      <c r="Q259" s="65"/>
      <c r="R259" s="65"/>
      <c r="S259" s="65"/>
      <c r="T259" s="66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8" t="s">
        <v>200</v>
      </c>
      <c r="AU259" s="18" t="s">
        <v>82</v>
      </c>
    </row>
    <row r="260" spans="1:65" s="2" customFormat="1" ht="49.15" customHeight="1">
      <c r="A260" s="35"/>
      <c r="B260" s="36"/>
      <c r="C260" s="179" t="s">
        <v>986</v>
      </c>
      <c r="D260" s="179" t="s">
        <v>193</v>
      </c>
      <c r="E260" s="180" t="s">
        <v>3401</v>
      </c>
      <c r="F260" s="181" t="s">
        <v>3402</v>
      </c>
      <c r="G260" s="182" t="s">
        <v>265</v>
      </c>
      <c r="H260" s="183">
        <v>110</v>
      </c>
      <c r="I260" s="184"/>
      <c r="J260" s="185">
        <f>ROUND(I260*H260,2)</f>
        <v>0</v>
      </c>
      <c r="K260" s="181" t="s">
        <v>21</v>
      </c>
      <c r="L260" s="40"/>
      <c r="M260" s="186" t="s">
        <v>21</v>
      </c>
      <c r="N260" s="187" t="s">
        <v>43</v>
      </c>
      <c r="O260" s="65"/>
      <c r="P260" s="188">
        <f>O260*H260</f>
        <v>0</v>
      </c>
      <c r="Q260" s="188">
        <v>0</v>
      </c>
      <c r="R260" s="188">
        <f>Q260*H260</f>
        <v>0</v>
      </c>
      <c r="S260" s="188">
        <v>0</v>
      </c>
      <c r="T260" s="189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90" t="s">
        <v>198</v>
      </c>
      <c r="AT260" s="190" t="s">
        <v>193</v>
      </c>
      <c r="AU260" s="190" t="s">
        <v>82</v>
      </c>
      <c r="AY260" s="18" t="s">
        <v>191</v>
      </c>
      <c r="BE260" s="191">
        <f>IF(N260="základní",J260,0)</f>
        <v>0</v>
      </c>
      <c r="BF260" s="191">
        <f>IF(N260="snížená",J260,0)</f>
        <v>0</v>
      </c>
      <c r="BG260" s="191">
        <f>IF(N260="zákl. přenesená",J260,0)</f>
        <v>0</v>
      </c>
      <c r="BH260" s="191">
        <f>IF(N260="sníž. přenesená",J260,0)</f>
        <v>0</v>
      </c>
      <c r="BI260" s="191">
        <f>IF(N260="nulová",J260,0)</f>
        <v>0</v>
      </c>
      <c r="BJ260" s="18" t="s">
        <v>80</v>
      </c>
      <c r="BK260" s="191">
        <f>ROUND(I260*H260,2)</f>
        <v>0</v>
      </c>
      <c r="BL260" s="18" t="s">
        <v>198</v>
      </c>
      <c r="BM260" s="190" t="s">
        <v>1532</v>
      </c>
    </row>
    <row r="261" spans="1:47" s="2" customFormat="1" ht="29.25">
      <c r="A261" s="35"/>
      <c r="B261" s="36"/>
      <c r="C261" s="37"/>
      <c r="D261" s="192" t="s">
        <v>200</v>
      </c>
      <c r="E261" s="37"/>
      <c r="F261" s="193" t="s">
        <v>3402</v>
      </c>
      <c r="G261" s="37"/>
      <c r="H261" s="37"/>
      <c r="I261" s="194"/>
      <c r="J261" s="37"/>
      <c r="K261" s="37"/>
      <c r="L261" s="40"/>
      <c r="M261" s="195"/>
      <c r="N261" s="196"/>
      <c r="O261" s="65"/>
      <c r="P261" s="65"/>
      <c r="Q261" s="65"/>
      <c r="R261" s="65"/>
      <c r="S261" s="65"/>
      <c r="T261" s="66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8" t="s">
        <v>200</v>
      </c>
      <c r="AU261" s="18" t="s">
        <v>82</v>
      </c>
    </row>
    <row r="262" spans="1:65" s="2" customFormat="1" ht="49.15" customHeight="1">
      <c r="A262" s="35"/>
      <c r="B262" s="36"/>
      <c r="C262" s="179" t="s">
        <v>992</v>
      </c>
      <c r="D262" s="179" t="s">
        <v>193</v>
      </c>
      <c r="E262" s="180" t="s">
        <v>3403</v>
      </c>
      <c r="F262" s="181" t="s">
        <v>3404</v>
      </c>
      <c r="G262" s="182" t="s">
        <v>265</v>
      </c>
      <c r="H262" s="183">
        <v>110</v>
      </c>
      <c r="I262" s="184"/>
      <c r="J262" s="185">
        <f>ROUND(I262*H262,2)</f>
        <v>0</v>
      </c>
      <c r="K262" s="181" t="s">
        <v>21</v>
      </c>
      <c r="L262" s="40"/>
      <c r="M262" s="186" t="s">
        <v>21</v>
      </c>
      <c r="N262" s="187" t="s">
        <v>43</v>
      </c>
      <c r="O262" s="65"/>
      <c r="P262" s="188">
        <f>O262*H262</f>
        <v>0</v>
      </c>
      <c r="Q262" s="188">
        <v>0</v>
      </c>
      <c r="R262" s="188">
        <f>Q262*H262</f>
        <v>0</v>
      </c>
      <c r="S262" s="188">
        <v>0</v>
      </c>
      <c r="T262" s="189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0" t="s">
        <v>198</v>
      </c>
      <c r="AT262" s="190" t="s">
        <v>193</v>
      </c>
      <c r="AU262" s="190" t="s">
        <v>82</v>
      </c>
      <c r="AY262" s="18" t="s">
        <v>191</v>
      </c>
      <c r="BE262" s="191">
        <f>IF(N262="základní",J262,0)</f>
        <v>0</v>
      </c>
      <c r="BF262" s="191">
        <f>IF(N262="snížená",J262,0)</f>
        <v>0</v>
      </c>
      <c r="BG262" s="191">
        <f>IF(N262="zákl. přenesená",J262,0)</f>
        <v>0</v>
      </c>
      <c r="BH262" s="191">
        <f>IF(N262="sníž. přenesená",J262,0)</f>
        <v>0</v>
      </c>
      <c r="BI262" s="191">
        <f>IF(N262="nulová",J262,0)</f>
        <v>0</v>
      </c>
      <c r="BJ262" s="18" t="s">
        <v>80</v>
      </c>
      <c r="BK262" s="191">
        <f>ROUND(I262*H262,2)</f>
        <v>0</v>
      </c>
      <c r="BL262" s="18" t="s">
        <v>198</v>
      </c>
      <c r="BM262" s="190" t="s">
        <v>1545</v>
      </c>
    </row>
    <row r="263" spans="1:47" s="2" customFormat="1" ht="29.25">
      <c r="A263" s="35"/>
      <c r="B263" s="36"/>
      <c r="C263" s="37"/>
      <c r="D263" s="192" t="s">
        <v>200</v>
      </c>
      <c r="E263" s="37"/>
      <c r="F263" s="193" t="s">
        <v>3404</v>
      </c>
      <c r="G263" s="37"/>
      <c r="H263" s="37"/>
      <c r="I263" s="194"/>
      <c r="J263" s="37"/>
      <c r="K263" s="37"/>
      <c r="L263" s="40"/>
      <c r="M263" s="195"/>
      <c r="N263" s="196"/>
      <c r="O263" s="65"/>
      <c r="P263" s="65"/>
      <c r="Q263" s="65"/>
      <c r="R263" s="65"/>
      <c r="S263" s="65"/>
      <c r="T263" s="66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200</v>
      </c>
      <c r="AU263" s="18" t="s">
        <v>82</v>
      </c>
    </row>
    <row r="264" spans="1:65" s="2" customFormat="1" ht="44.25" customHeight="1">
      <c r="A264" s="35"/>
      <c r="B264" s="36"/>
      <c r="C264" s="179" t="s">
        <v>997</v>
      </c>
      <c r="D264" s="179" t="s">
        <v>193</v>
      </c>
      <c r="E264" s="180" t="s">
        <v>3405</v>
      </c>
      <c r="F264" s="181" t="s">
        <v>3406</v>
      </c>
      <c r="G264" s="182" t="s">
        <v>265</v>
      </c>
      <c r="H264" s="183">
        <v>110</v>
      </c>
      <c r="I264" s="184"/>
      <c r="J264" s="185">
        <f>ROUND(I264*H264,2)</f>
        <v>0</v>
      </c>
      <c r="K264" s="181" t="s">
        <v>21</v>
      </c>
      <c r="L264" s="40"/>
      <c r="M264" s="186" t="s">
        <v>21</v>
      </c>
      <c r="N264" s="187" t="s">
        <v>43</v>
      </c>
      <c r="O264" s="65"/>
      <c r="P264" s="188">
        <f>O264*H264</f>
        <v>0</v>
      </c>
      <c r="Q264" s="188">
        <v>0</v>
      </c>
      <c r="R264" s="188">
        <f>Q264*H264</f>
        <v>0</v>
      </c>
      <c r="S264" s="188">
        <v>0</v>
      </c>
      <c r="T264" s="189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90" t="s">
        <v>198</v>
      </c>
      <c r="AT264" s="190" t="s">
        <v>193</v>
      </c>
      <c r="AU264" s="190" t="s">
        <v>82</v>
      </c>
      <c r="AY264" s="18" t="s">
        <v>191</v>
      </c>
      <c r="BE264" s="191">
        <f>IF(N264="základní",J264,0)</f>
        <v>0</v>
      </c>
      <c r="BF264" s="191">
        <f>IF(N264="snížená",J264,0)</f>
        <v>0</v>
      </c>
      <c r="BG264" s="191">
        <f>IF(N264="zákl. přenesená",J264,0)</f>
        <v>0</v>
      </c>
      <c r="BH264" s="191">
        <f>IF(N264="sníž. přenesená",J264,0)</f>
        <v>0</v>
      </c>
      <c r="BI264" s="191">
        <f>IF(N264="nulová",J264,0)</f>
        <v>0</v>
      </c>
      <c r="BJ264" s="18" t="s">
        <v>80</v>
      </c>
      <c r="BK264" s="191">
        <f>ROUND(I264*H264,2)</f>
        <v>0</v>
      </c>
      <c r="BL264" s="18" t="s">
        <v>198</v>
      </c>
      <c r="BM264" s="190" t="s">
        <v>1557</v>
      </c>
    </row>
    <row r="265" spans="1:47" s="2" customFormat="1" ht="29.25">
      <c r="A265" s="35"/>
      <c r="B265" s="36"/>
      <c r="C265" s="37"/>
      <c r="D265" s="192" t="s">
        <v>200</v>
      </c>
      <c r="E265" s="37"/>
      <c r="F265" s="193" t="s">
        <v>3407</v>
      </c>
      <c r="G265" s="37"/>
      <c r="H265" s="37"/>
      <c r="I265" s="194"/>
      <c r="J265" s="37"/>
      <c r="K265" s="37"/>
      <c r="L265" s="40"/>
      <c r="M265" s="195"/>
      <c r="N265" s="196"/>
      <c r="O265" s="65"/>
      <c r="P265" s="65"/>
      <c r="Q265" s="65"/>
      <c r="R265" s="65"/>
      <c r="S265" s="65"/>
      <c r="T265" s="66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8" t="s">
        <v>200</v>
      </c>
      <c r="AU265" s="18" t="s">
        <v>82</v>
      </c>
    </row>
    <row r="266" spans="1:65" s="2" customFormat="1" ht="37.9" customHeight="1">
      <c r="A266" s="35"/>
      <c r="B266" s="36"/>
      <c r="C266" s="179" t="s">
        <v>1003</v>
      </c>
      <c r="D266" s="179" t="s">
        <v>193</v>
      </c>
      <c r="E266" s="180" t="s">
        <v>3408</v>
      </c>
      <c r="F266" s="181" t="s">
        <v>3409</v>
      </c>
      <c r="G266" s="182" t="s">
        <v>265</v>
      </c>
      <c r="H266" s="183">
        <v>110</v>
      </c>
      <c r="I266" s="184"/>
      <c r="J266" s="185">
        <f>ROUND(I266*H266,2)</f>
        <v>0</v>
      </c>
      <c r="K266" s="181" t="s">
        <v>21</v>
      </c>
      <c r="L266" s="40"/>
      <c r="M266" s="186" t="s">
        <v>21</v>
      </c>
      <c r="N266" s="187" t="s">
        <v>43</v>
      </c>
      <c r="O266" s="65"/>
      <c r="P266" s="188">
        <f>O266*H266</f>
        <v>0</v>
      </c>
      <c r="Q266" s="188">
        <v>0</v>
      </c>
      <c r="R266" s="188">
        <f>Q266*H266</f>
        <v>0</v>
      </c>
      <c r="S266" s="188">
        <v>0</v>
      </c>
      <c r="T266" s="189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90" t="s">
        <v>198</v>
      </c>
      <c r="AT266" s="190" t="s">
        <v>193</v>
      </c>
      <c r="AU266" s="190" t="s">
        <v>82</v>
      </c>
      <c r="AY266" s="18" t="s">
        <v>191</v>
      </c>
      <c r="BE266" s="191">
        <f>IF(N266="základní",J266,0)</f>
        <v>0</v>
      </c>
      <c r="BF266" s="191">
        <f>IF(N266="snížená",J266,0)</f>
        <v>0</v>
      </c>
      <c r="BG266" s="191">
        <f>IF(N266="zákl. přenesená",J266,0)</f>
        <v>0</v>
      </c>
      <c r="BH266" s="191">
        <f>IF(N266="sníž. přenesená",J266,0)</f>
        <v>0</v>
      </c>
      <c r="BI266" s="191">
        <f>IF(N266="nulová",J266,0)</f>
        <v>0</v>
      </c>
      <c r="BJ266" s="18" t="s">
        <v>80</v>
      </c>
      <c r="BK266" s="191">
        <f>ROUND(I266*H266,2)</f>
        <v>0</v>
      </c>
      <c r="BL266" s="18" t="s">
        <v>198</v>
      </c>
      <c r="BM266" s="190" t="s">
        <v>1572</v>
      </c>
    </row>
    <row r="267" spans="1:47" s="2" customFormat="1" ht="29.25">
      <c r="A267" s="35"/>
      <c r="B267" s="36"/>
      <c r="C267" s="37"/>
      <c r="D267" s="192" t="s">
        <v>200</v>
      </c>
      <c r="E267" s="37"/>
      <c r="F267" s="193" t="s">
        <v>3409</v>
      </c>
      <c r="G267" s="37"/>
      <c r="H267" s="37"/>
      <c r="I267" s="194"/>
      <c r="J267" s="37"/>
      <c r="K267" s="37"/>
      <c r="L267" s="40"/>
      <c r="M267" s="195"/>
      <c r="N267" s="196"/>
      <c r="O267" s="65"/>
      <c r="P267" s="65"/>
      <c r="Q267" s="65"/>
      <c r="R267" s="65"/>
      <c r="S267" s="65"/>
      <c r="T267" s="66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8" t="s">
        <v>200</v>
      </c>
      <c r="AU267" s="18" t="s">
        <v>82</v>
      </c>
    </row>
    <row r="268" spans="1:65" s="2" customFormat="1" ht="44.25" customHeight="1">
      <c r="A268" s="35"/>
      <c r="B268" s="36"/>
      <c r="C268" s="179" t="s">
        <v>1010</v>
      </c>
      <c r="D268" s="179" t="s">
        <v>193</v>
      </c>
      <c r="E268" s="180" t="s">
        <v>3410</v>
      </c>
      <c r="F268" s="181" t="s">
        <v>3411</v>
      </c>
      <c r="G268" s="182" t="s">
        <v>265</v>
      </c>
      <c r="H268" s="183">
        <v>110</v>
      </c>
      <c r="I268" s="184"/>
      <c r="J268" s="185">
        <f>ROUND(I268*H268,2)</f>
        <v>0</v>
      </c>
      <c r="K268" s="181" t="s">
        <v>21</v>
      </c>
      <c r="L268" s="40"/>
      <c r="M268" s="186" t="s">
        <v>21</v>
      </c>
      <c r="N268" s="187" t="s">
        <v>43</v>
      </c>
      <c r="O268" s="65"/>
      <c r="P268" s="188">
        <f>O268*H268</f>
        <v>0</v>
      </c>
      <c r="Q268" s="188">
        <v>0</v>
      </c>
      <c r="R268" s="188">
        <f>Q268*H268</f>
        <v>0</v>
      </c>
      <c r="S268" s="188">
        <v>0</v>
      </c>
      <c r="T268" s="189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90" t="s">
        <v>198</v>
      </c>
      <c r="AT268" s="190" t="s">
        <v>193</v>
      </c>
      <c r="AU268" s="190" t="s">
        <v>82</v>
      </c>
      <c r="AY268" s="18" t="s">
        <v>191</v>
      </c>
      <c r="BE268" s="191">
        <f>IF(N268="základní",J268,0)</f>
        <v>0</v>
      </c>
      <c r="BF268" s="191">
        <f>IF(N268="snížená",J268,0)</f>
        <v>0</v>
      </c>
      <c r="BG268" s="191">
        <f>IF(N268="zákl. přenesená",J268,0)</f>
        <v>0</v>
      </c>
      <c r="BH268" s="191">
        <f>IF(N268="sníž. přenesená",J268,0)</f>
        <v>0</v>
      </c>
      <c r="BI268" s="191">
        <f>IF(N268="nulová",J268,0)</f>
        <v>0</v>
      </c>
      <c r="BJ268" s="18" t="s">
        <v>80</v>
      </c>
      <c r="BK268" s="191">
        <f>ROUND(I268*H268,2)</f>
        <v>0</v>
      </c>
      <c r="BL268" s="18" t="s">
        <v>198</v>
      </c>
      <c r="BM268" s="190" t="s">
        <v>1584</v>
      </c>
    </row>
    <row r="269" spans="1:47" s="2" customFormat="1" ht="29.25">
      <c r="A269" s="35"/>
      <c r="B269" s="36"/>
      <c r="C269" s="37"/>
      <c r="D269" s="192" t="s">
        <v>200</v>
      </c>
      <c r="E269" s="37"/>
      <c r="F269" s="193" t="s">
        <v>3411</v>
      </c>
      <c r="G269" s="37"/>
      <c r="H269" s="37"/>
      <c r="I269" s="194"/>
      <c r="J269" s="37"/>
      <c r="K269" s="37"/>
      <c r="L269" s="40"/>
      <c r="M269" s="195"/>
      <c r="N269" s="196"/>
      <c r="O269" s="65"/>
      <c r="P269" s="65"/>
      <c r="Q269" s="65"/>
      <c r="R269" s="65"/>
      <c r="S269" s="65"/>
      <c r="T269" s="66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8" t="s">
        <v>200</v>
      </c>
      <c r="AU269" s="18" t="s">
        <v>82</v>
      </c>
    </row>
    <row r="270" spans="1:65" s="2" customFormat="1" ht="24.2" customHeight="1">
      <c r="A270" s="35"/>
      <c r="B270" s="36"/>
      <c r="C270" s="179" t="s">
        <v>1015</v>
      </c>
      <c r="D270" s="179" t="s">
        <v>193</v>
      </c>
      <c r="E270" s="180" t="s">
        <v>3412</v>
      </c>
      <c r="F270" s="181" t="s">
        <v>3413</v>
      </c>
      <c r="G270" s="182" t="s">
        <v>265</v>
      </c>
      <c r="H270" s="183">
        <v>110</v>
      </c>
      <c r="I270" s="184"/>
      <c r="J270" s="185">
        <f>ROUND(I270*H270,2)</f>
        <v>0</v>
      </c>
      <c r="K270" s="181" t="s">
        <v>21</v>
      </c>
      <c r="L270" s="40"/>
      <c r="M270" s="186" t="s">
        <v>21</v>
      </c>
      <c r="N270" s="187" t="s">
        <v>43</v>
      </c>
      <c r="O270" s="65"/>
      <c r="P270" s="188">
        <f>O270*H270</f>
        <v>0</v>
      </c>
      <c r="Q270" s="188">
        <v>0</v>
      </c>
      <c r="R270" s="188">
        <f>Q270*H270</f>
        <v>0</v>
      </c>
      <c r="S270" s="188">
        <v>0</v>
      </c>
      <c r="T270" s="189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90" t="s">
        <v>198</v>
      </c>
      <c r="AT270" s="190" t="s">
        <v>193</v>
      </c>
      <c r="AU270" s="190" t="s">
        <v>82</v>
      </c>
      <c r="AY270" s="18" t="s">
        <v>191</v>
      </c>
      <c r="BE270" s="191">
        <f>IF(N270="základní",J270,0)</f>
        <v>0</v>
      </c>
      <c r="BF270" s="191">
        <f>IF(N270="snížená",J270,0)</f>
        <v>0</v>
      </c>
      <c r="BG270" s="191">
        <f>IF(N270="zákl. přenesená",J270,0)</f>
        <v>0</v>
      </c>
      <c r="BH270" s="191">
        <f>IF(N270="sníž. přenesená",J270,0)</f>
        <v>0</v>
      </c>
      <c r="BI270" s="191">
        <f>IF(N270="nulová",J270,0)</f>
        <v>0</v>
      </c>
      <c r="BJ270" s="18" t="s">
        <v>80</v>
      </c>
      <c r="BK270" s="191">
        <f>ROUND(I270*H270,2)</f>
        <v>0</v>
      </c>
      <c r="BL270" s="18" t="s">
        <v>198</v>
      </c>
      <c r="BM270" s="190" t="s">
        <v>1596</v>
      </c>
    </row>
    <row r="271" spans="1:47" s="2" customFormat="1" ht="19.5">
      <c r="A271" s="35"/>
      <c r="B271" s="36"/>
      <c r="C271" s="37"/>
      <c r="D271" s="192" t="s">
        <v>200</v>
      </c>
      <c r="E271" s="37"/>
      <c r="F271" s="193" t="s">
        <v>3413</v>
      </c>
      <c r="G271" s="37"/>
      <c r="H271" s="37"/>
      <c r="I271" s="194"/>
      <c r="J271" s="37"/>
      <c r="K271" s="37"/>
      <c r="L271" s="40"/>
      <c r="M271" s="195"/>
      <c r="N271" s="196"/>
      <c r="O271" s="65"/>
      <c r="P271" s="65"/>
      <c r="Q271" s="65"/>
      <c r="R271" s="65"/>
      <c r="S271" s="65"/>
      <c r="T271" s="66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8" t="s">
        <v>200</v>
      </c>
      <c r="AU271" s="18" t="s">
        <v>82</v>
      </c>
    </row>
    <row r="272" spans="1:65" s="2" customFormat="1" ht="44.25" customHeight="1">
      <c r="A272" s="35"/>
      <c r="B272" s="36"/>
      <c r="C272" s="179" t="s">
        <v>1024</v>
      </c>
      <c r="D272" s="179" t="s">
        <v>193</v>
      </c>
      <c r="E272" s="180" t="s">
        <v>3414</v>
      </c>
      <c r="F272" s="181" t="s">
        <v>3415</v>
      </c>
      <c r="G272" s="182" t="s">
        <v>265</v>
      </c>
      <c r="H272" s="183">
        <v>4</v>
      </c>
      <c r="I272" s="184"/>
      <c r="J272" s="185">
        <f>ROUND(I272*H272,2)</f>
        <v>0</v>
      </c>
      <c r="K272" s="181" t="s">
        <v>21</v>
      </c>
      <c r="L272" s="40"/>
      <c r="M272" s="186" t="s">
        <v>21</v>
      </c>
      <c r="N272" s="187" t="s">
        <v>43</v>
      </c>
      <c r="O272" s="65"/>
      <c r="P272" s="188">
        <f>O272*H272</f>
        <v>0</v>
      </c>
      <c r="Q272" s="188">
        <v>0</v>
      </c>
      <c r="R272" s="188">
        <f>Q272*H272</f>
        <v>0</v>
      </c>
      <c r="S272" s="188">
        <v>0</v>
      </c>
      <c r="T272" s="189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90" t="s">
        <v>198</v>
      </c>
      <c r="AT272" s="190" t="s">
        <v>193</v>
      </c>
      <c r="AU272" s="190" t="s">
        <v>82</v>
      </c>
      <c r="AY272" s="18" t="s">
        <v>191</v>
      </c>
      <c r="BE272" s="191">
        <f>IF(N272="základní",J272,0)</f>
        <v>0</v>
      </c>
      <c r="BF272" s="191">
        <f>IF(N272="snížená",J272,0)</f>
        <v>0</v>
      </c>
      <c r="BG272" s="191">
        <f>IF(N272="zákl. přenesená",J272,0)</f>
        <v>0</v>
      </c>
      <c r="BH272" s="191">
        <f>IF(N272="sníž. přenesená",J272,0)</f>
        <v>0</v>
      </c>
      <c r="BI272" s="191">
        <f>IF(N272="nulová",J272,0)</f>
        <v>0</v>
      </c>
      <c r="BJ272" s="18" t="s">
        <v>80</v>
      </c>
      <c r="BK272" s="191">
        <f>ROUND(I272*H272,2)</f>
        <v>0</v>
      </c>
      <c r="BL272" s="18" t="s">
        <v>198</v>
      </c>
      <c r="BM272" s="190" t="s">
        <v>1607</v>
      </c>
    </row>
    <row r="273" spans="1:47" s="2" customFormat="1" ht="29.25">
      <c r="A273" s="35"/>
      <c r="B273" s="36"/>
      <c r="C273" s="37"/>
      <c r="D273" s="192" t="s">
        <v>200</v>
      </c>
      <c r="E273" s="37"/>
      <c r="F273" s="193" t="s">
        <v>3416</v>
      </c>
      <c r="G273" s="37"/>
      <c r="H273" s="37"/>
      <c r="I273" s="194"/>
      <c r="J273" s="37"/>
      <c r="K273" s="37"/>
      <c r="L273" s="40"/>
      <c r="M273" s="195"/>
      <c r="N273" s="196"/>
      <c r="O273" s="65"/>
      <c r="P273" s="65"/>
      <c r="Q273" s="65"/>
      <c r="R273" s="65"/>
      <c r="S273" s="65"/>
      <c r="T273" s="66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8" t="s">
        <v>200</v>
      </c>
      <c r="AU273" s="18" t="s">
        <v>82</v>
      </c>
    </row>
    <row r="274" spans="1:65" s="2" customFormat="1" ht="55.5" customHeight="1">
      <c r="A274" s="35"/>
      <c r="B274" s="36"/>
      <c r="C274" s="179" t="s">
        <v>1032</v>
      </c>
      <c r="D274" s="179" t="s">
        <v>193</v>
      </c>
      <c r="E274" s="180" t="s">
        <v>3417</v>
      </c>
      <c r="F274" s="181" t="s">
        <v>3418</v>
      </c>
      <c r="G274" s="182" t="s">
        <v>265</v>
      </c>
      <c r="H274" s="183">
        <v>2</v>
      </c>
      <c r="I274" s="184"/>
      <c r="J274" s="185">
        <f>ROUND(I274*H274,2)</f>
        <v>0</v>
      </c>
      <c r="K274" s="181" t="s">
        <v>21</v>
      </c>
      <c r="L274" s="40"/>
      <c r="M274" s="186" t="s">
        <v>21</v>
      </c>
      <c r="N274" s="187" t="s">
        <v>43</v>
      </c>
      <c r="O274" s="65"/>
      <c r="P274" s="188">
        <f>O274*H274</f>
        <v>0</v>
      </c>
      <c r="Q274" s="188">
        <v>0</v>
      </c>
      <c r="R274" s="188">
        <f>Q274*H274</f>
        <v>0</v>
      </c>
      <c r="S274" s="188">
        <v>0</v>
      </c>
      <c r="T274" s="189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90" t="s">
        <v>198</v>
      </c>
      <c r="AT274" s="190" t="s">
        <v>193</v>
      </c>
      <c r="AU274" s="190" t="s">
        <v>82</v>
      </c>
      <c r="AY274" s="18" t="s">
        <v>191</v>
      </c>
      <c r="BE274" s="191">
        <f>IF(N274="základní",J274,0)</f>
        <v>0</v>
      </c>
      <c r="BF274" s="191">
        <f>IF(N274="snížená",J274,0)</f>
        <v>0</v>
      </c>
      <c r="BG274" s="191">
        <f>IF(N274="zákl. přenesená",J274,0)</f>
        <v>0</v>
      </c>
      <c r="BH274" s="191">
        <f>IF(N274="sníž. přenesená",J274,0)</f>
        <v>0</v>
      </c>
      <c r="BI274" s="191">
        <f>IF(N274="nulová",J274,0)</f>
        <v>0</v>
      </c>
      <c r="BJ274" s="18" t="s">
        <v>80</v>
      </c>
      <c r="BK274" s="191">
        <f>ROUND(I274*H274,2)</f>
        <v>0</v>
      </c>
      <c r="BL274" s="18" t="s">
        <v>198</v>
      </c>
      <c r="BM274" s="190" t="s">
        <v>1621</v>
      </c>
    </row>
    <row r="275" spans="1:47" s="2" customFormat="1" ht="39">
      <c r="A275" s="35"/>
      <c r="B275" s="36"/>
      <c r="C275" s="37"/>
      <c r="D275" s="192" t="s">
        <v>200</v>
      </c>
      <c r="E275" s="37"/>
      <c r="F275" s="193" t="s">
        <v>3418</v>
      </c>
      <c r="G275" s="37"/>
      <c r="H275" s="37"/>
      <c r="I275" s="194"/>
      <c r="J275" s="37"/>
      <c r="K275" s="37"/>
      <c r="L275" s="40"/>
      <c r="M275" s="195"/>
      <c r="N275" s="196"/>
      <c r="O275" s="65"/>
      <c r="P275" s="65"/>
      <c r="Q275" s="65"/>
      <c r="R275" s="65"/>
      <c r="S275" s="65"/>
      <c r="T275" s="66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8" t="s">
        <v>200</v>
      </c>
      <c r="AU275" s="18" t="s">
        <v>82</v>
      </c>
    </row>
    <row r="276" spans="1:65" s="2" customFormat="1" ht="37.9" customHeight="1">
      <c r="A276" s="35"/>
      <c r="B276" s="36"/>
      <c r="C276" s="179" t="s">
        <v>1035</v>
      </c>
      <c r="D276" s="179" t="s">
        <v>193</v>
      </c>
      <c r="E276" s="180" t="s">
        <v>3419</v>
      </c>
      <c r="F276" s="181" t="s">
        <v>3420</v>
      </c>
      <c r="G276" s="182" t="s">
        <v>265</v>
      </c>
      <c r="H276" s="183">
        <v>1</v>
      </c>
      <c r="I276" s="184"/>
      <c r="J276" s="185">
        <f>ROUND(I276*H276,2)</f>
        <v>0</v>
      </c>
      <c r="K276" s="181" t="s">
        <v>21</v>
      </c>
      <c r="L276" s="40"/>
      <c r="M276" s="186" t="s">
        <v>21</v>
      </c>
      <c r="N276" s="187" t="s">
        <v>43</v>
      </c>
      <c r="O276" s="65"/>
      <c r="P276" s="188">
        <f>O276*H276</f>
        <v>0</v>
      </c>
      <c r="Q276" s="188">
        <v>0</v>
      </c>
      <c r="R276" s="188">
        <f>Q276*H276</f>
        <v>0</v>
      </c>
      <c r="S276" s="188">
        <v>0</v>
      </c>
      <c r="T276" s="189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90" t="s">
        <v>198</v>
      </c>
      <c r="AT276" s="190" t="s">
        <v>193</v>
      </c>
      <c r="AU276" s="190" t="s">
        <v>82</v>
      </c>
      <c r="AY276" s="18" t="s">
        <v>191</v>
      </c>
      <c r="BE276" s="191">
        <f>IF(N276="základní",J276,0)</f>
        <v>0</v>
      </c>
      <c r="BF276" s="191">
        <f>IF(N276="snížená",J276,0)</f>
        <v>0</v>
      </c>
      <c r="BG276" s="191">
        <f>IF(N276="zákl. přenesená",J276,0)</f>
        <v>0</v>
      </c>
      <c r="BH276" s="191">
        <f>IF(N276="sníž. přenesená",J276,0)</f>
        <v>0</v>
      </c>
      <c r="BI276" s="191">
        <f>IF(N276="nulová",J276,0)</f>
        <v>0</v>
      </c>
      <c r="BJ276" s="18" t="s">
        <v>80</v>
      </c>
      <c r="BK276" s="191">
        <f>ROUND(I276*H276,2)</f>
        <v>0</v>
      </c>
      <c r="BL276" s="18" t="s">
        <v>198</v>
      </c>
      <c r="BM276" s="190" t="s">
        <v>1632</v>
      </c>
    </row>
    <row r="277" spans="1:47" s="2" customFormat="1" ht="29.25">
      <c r="A277" s="35"/>
      <c r="B277" s="36"/>
      <c r="C277" s="37"/>
      <c r="D277" s="192" t="s">
        <v>200</v>
      </c>
      <c r="E277" s="37"/>
      <c r="F277" s="193" t="s">
        <v>3421</v>
      </c>
      <c r="G277" s="37"/>
      <c r="H277" s="37"/>
      <c r="I277" s="194"/>
      <c r="J277" s="37"/>
      <c r="K277" s="37"/>
      <c r="L277" s="40"/>
      <c r="M277" s="195"/>
      <c r="N277" s="196"/>
      <c r="O277" s="65"/>
      <c r="P277" s="65"/>
      <c r="Q277" s="65"/>
      <c r="R277" s="65"/>
      <c r="S277" s="65"/>
      <c r="T277" s="66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8" t="s">
        <v>200</v>
      </c>
      <c r="AU277" s="18" t="s">
        <v>82</v>
      </c>
    </row>
    <row r="278" spans="1:65" s="2" customFormat="1" ht="37.9" customHeight="1">
      <c r="A278" s="35"/>
      <c r="B278" s="36"/>
      <c r="C278" s="179" t="s">
        <v>1041</v>
      </c>
      <c r="D278" s="179" t="s">
        <v>193</v>
      </c>
      <c r="E278" s="180" t="s">
        <v>3422</v>
      </c>
      <c r="F278" s="181" t="s">
        <v>3423</v>
      </c>
      <c r="G278" s="182" t="s">
        <v>265</v>
      </c>
      <c r="H278" s="183">
        <v>1</v>
      </c>
      <c r="I278" s="184"/>
      <c r="J278" s="185">
        <f>ROUND(I278*H278,2)</f>
        <v>0</v>
      </c>
      <c r="K278" s="181" t="s">
        <v>21</v>
      </c>
      <c r="L278" s="40"/>
      <c r="M278" s="186" t="s">
        <v>21</v>
      </c>
      <c r="N278" s="187" t="s">
        <v>43</v>
      </c>
      <c r="O278" s="65"/>
      <c r="P278" s="188">
        <f>O278*H278</f>
        <v>0</v>
      </c>
      <c r="Q278" s="188">
        <v>0</v>
      </c>
      <c r="R278" s="188">
        <f>Q278*H278</f>
        <v>0</v>
      </c>
      <c r="S278" s="188">
        <v>0</v>
      </c>
      <c r="T278" s="189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90" t="s">
        <v>198</v>
      </c>
      <c r="AT278" s="190" t="s">
        <v>193</v>
      </c>
      <c r="AU278" s="190" t="s">
        <v>82</v>
      </c>
      <c r="AY278" s="18" t="s">
        <v>191</v>
      </c>
      <c r="BE278" s="191">
        <f>IF(N278="základní",J278,0)</f>
        <v>0</v>
      </c>
      <c r="BF278" s="191">
        <f>IF(N278="snížená",J278,0)</f>
        <v>0</v>
      </c>
      <c r="BG278" s="191">
        <f>IF(N278="zákl. přenesená",J278,0)</f>
        <v>0</v>
      </c>
      <c r="BH278" s="191">
        <f>IF(N278="sníž. přenesená",J278,0)</f>
        <v>0</v>
      </c>
      <c r="BI278" s="191">
        <f>IF(N278="nulová",J278,0)</f>
        <v>0</v>
      </c>
      <c r="BJ278" s="18" t="s">
        <v>80</v>
      </c>
      <c r="BK278" s="191">
        <f>ROUND(I278*H278,2)</f>
        <v>0</v>
      </c>
      <c r="BL278" s="18" t="s">
        <v>198</v>
      </c>
      <c r="BM278" s="190" t="s">
        <v>1641</v>
      </c>
    </row>
    <row r="279" spans="1:47" s="2" customFormat="1" ht="19.5">
      <c r="A279" s="35"/>
      <c r="B279" s="36"/>
      <c r="C279" s="37"/>
      <c r="D279" s="192" t="s">
        <v>200</v>
      </c>
      <c r="E279" s="37"/>
      <c r="F279" s="193" t="s">
        <v>3424</v>
      </c>
      <c r="G279" s="37"/>
      <c r="H279" s="37"/>
      <c r="I279" s="194"/>
      <c r="J279" s="37"/>
      <c r="K279" s="37"/>
      <c r="L279" s="40"/>
      <c r="M279" s="195"/>
      <c r="N279" s="196"/>
      <c r="O279" s="65"/>
      <c r="P279" s="65"/>
      <c r="Q279" s="65"/>
      <c r="R279" s="65"/>
      <c r="S279" s="65"/>
      <c r="T279" s="66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8" t="s">
        <v>200</v>
      </c>
      <c r="AU279" s="18" t="s">
        <v>82</v>
      </c>
    </row>
    <row r="280" spans="1:65" s="2" customFormat="1" ht="33" customHeight="1">
      <c r="A280" s="35"/>
      <c r="B280" s="36"/>
      <c r="C280" s="179" t="s">
        <v>1048</v>
      </c>
      <c r="D280" s="179" t="s">
        <v>193</v>
      </c>
      <c r="E280" s="180" t="s">
        <v>3425</v>
      </c>
      <c r="F280" s="181" t="s">
        <v>3426</v>
      </c>
      <c r="G280" s="182" t="s">
        <v>265</v>
      </c>
      <c r="H280" s="183">
        <v>20</v>
      </c>
      <c r="I280" s="184"/>
      <c r="J280" s="185">
        <f>ROUND(I280*H280,2)</f>
        <v>0</v>
      </c>
      <c r="K280" s="181" t="s">
        <v>21</v>
      </c>
      <c r="L280" s="40"/>
      <c r="M280" s="186" t="s">
        <v>21</v>
      </c>
      <c r="N280" s="187" t="s">
        <v>43</v>
      </c>
      <c r="O280" s="65"/>
      <c r="P280" s="188">
        <f>O280*H280</f>
        <v>0</v>
      </c>
      <c r="Q280" s="188">
        <v>0</v>
      </c>
      <c r="R280" s="188">
        <f>Q280*H280</f>
        <v>0</v>
      </c>
      <c r="S280" s="188">
        <v>0</v>
      </c>
      <c r="T280" s="189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90" t="s">
        <v>198</v>
      </c>
      <c r="AT280" s="190" t="s">
        <v>193</v>
      </c>
      <c r="AU280" s="190" t="s">
        <v>82</v>
      </c>
      <c r="AY280" s="18" t="s">
        <v>191</v>
      </c>
      <c r="BE280" s="191">
        <f>IF(N280="základní",J280,0)</f>
        <v>0</v>
      </c>
      <c r="BF280" s="191">
        <f>IF(N280="snížená",J280,0)</f>
        <v>0</v>
      </c>
      <c r="BG280" s="191">
        <f>IF(N280="zákl. přenesená",J280,0)</f>
        <v>0</v>
      </c>
      <c r="BH280" s="191">
        <f>IF(N280="sníž. přenesená",J280,0)</f>
        <v>0</v>
      </c>
      <c r="BI280" s="191">
        <f>IF(N280="nulová",J280,0)</f>
        <v>0</v>
      </c>
      <c r="BJ280" s="18" t="s">
        <v>80</v>
      </c>
      <c r="BK280" s="191">
        <f>ROUND(I280*H280,2)</f>
        <v>0</v>
      </c>
      <c r="BL280" s="18" t="s">
        <v>198</v>
      </c>
      <c r="BM280" s="190" t="s">
        <v>1652</v>
      </c>
    </row>
    <row r="281" spans="1:47" s="2" customFormat="1" ht="19.5">
      <c r="A281" s="35"/>
      <c r="B281" s="36"/>
      <c r="C281" s="37"/>
      <c r="D281" s="192" t="s">
        <v>200</v>
      </c>
      <c r="E281" s="37"/>
      <c r="F281" s="193" t="s">
        <v>3427</v>
      </c>
      <c r="G281" s="37"/>
      <c r="H281" s="37"/>
      <c r="I281" s="194"/>
      <c r="J281" s="37"/>
      <c r="K281" s="37"/>
      <c r="L281" s="40"/>
      <c r="M281" s="195"/>
      <c r="N281" s="196"/>
      <c r="O281" s="65"/>
      <c r="P281" s="65"/>
      <c r="Q281" s="65"/>
      <c r="R281" s="65"/>
      <c r="S281" s="65"/>
      <c r="T281" s="66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T281" s="18" t="s">
        <v>200</v>
      </c>
      <c r="AU281" s="18" t="s">
        <v>82</v>
      </c>
    </row>
    <row r="282" spans="1:65" s="2" customFormat="1" ht="44.25" customHeight="1">
      <c r="A282" s="35"/>
      <c r="B282" s="36"/>
      <c r="C282" s="179" t="s">
        <v>1053</v>
      </c>
      <c r="D282" s="179" t="s">
        <v>193</v>
      </c>
      <c r="E282" s="180" t="s">
        <v>3428</v>
      </c>
      <c r="F282" s="181" t="s">
        <v>3429</v>
      </c>
      <c r="G282" s="182" t="s">
        <v>265</v>
      </c>
      <c r="H282" s="183">
        <v>1</v>
      </c>
      <c r="I282" s="184"/>
      <c r="J282" s="185">
        <f>ROUND(I282*H282,2)</f>
        <v>0</v>
      </c>
      <c r="K282" s="181" t="s">
        <v>21</v>
      </c>
      <c r="L282" s="40"/>
      <c r="M282" s="186" t="s">
        <v>21</v>
      </c>
      <c r="N282" s="187" t="s">
        <v>43</v>
      </c>
      <c r="O282" s="65"/>
      <c r="P282" s="188">
        <f>O282*H282</f>
        <v>0</v>
      </c>
      <c r="Q282" s="188">
        <v>0</v>
      </c>
      <c r="R282" s="188">
        <f>Q282*H282</f>
        <v>0</v>
      </c>
      <c r="S282" s="188">
        <v>0</v>
      </c>
      <c r="T282" s="189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90" t="s">
        <v>198</v>
      </c>
      <c r="AT282" s="190" t="s">
        <v>193</v>
      </c>
      <c r="AU282" s="190" t="s">
        <v>82</v>
      </c>
      <c r="AY282" s="18" t="s">
        <v>191</v>
      </c>
      <c r="BE282" s="191">
        <f>IF(N282="základní",J282,0)</f>
        <v>0</v>
      </c>
      <c r="BF282" s="191">
        <f>IF(N282="snížená",J282,0)</f>
        <v>0</v>
      </c>
      <c r="BG282" s="191">
        <f>IF(N282="zákl. přenesená",J282,0)</f>
        <v>0</v>
      </c>
      <c r="BH282" s="191">
        <f>IF(N282="sníž. přenesená",J282,0)</f>
        <v>0</v>
      </c>
      <c r="BI282" s="191">
        <f>IF(N282="nulová",J282,0)</f>
        <v>0</v>
      </c>
      <c r="BJ282" s="18" t="s">
        <v>80</v>
      </c>
      <c r="BK282" s="191">
        <f>ROUND(I282*H282,2)</f>
        <v>0</v>
      </c>
      <c r="BL282" s="18" t="s">
        <v>198</v>
      </c>
      <c r="BM282" s="190" t="s">
        <v>1675</v>
      </c>
    </row>
    <row r="283" spans="1:47" s="2" customFormat="1" ht="29.25">
      <c r="A283" s="35"/>
      <c r="B283" s="36"/>
      <c r="C283" s="37"/>
      <c r="D283" s="192" t="s">
        <v>200</v>
      </c>
      <c r="E283" s="37"/>
      <c r="F283" s="193" t="s">
        <v>3429</v>
      </c>
      <c r="G283" s="37"/>
      <c r="H283" s="37"/>
      <c r="I283" s="194"/>
      <c r="J283" s="37"/>
      <c r="K283" s="37"/>
      <c r="L283" s="40"/>
      <c r="M283" s="195"/>
      <c r="N283" s="196"/>
      <c r="O283" s="65"/>
      <c r="P283" s="65"/>
      <c r="Q283" s="65"/>
      <c r="R283" s="65"/>
      <c r="S283" s="65"/>
      <c r="T283" s="66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8" t="s">
        <v>200</v>
      </c>
      <c r="AU283" s="18" t="s">
        <v>82</v>
      </c>
    </row>
    <row r="284" spans="1:65" s="2" customFormat="1" ht="55.5" customHeight="1">
      <c r="A284" s="35"/>
      <c r="B284" s="36"/>
      <c r="C284" s="179" t="s">
        <v>1060</v>
      </c>
      <c r="D284" s="179" t="s">
        <v>193</v>
      </c>
      <c r="E284" s="180" t="s">
        <v>3430</v>
      </c>
      <c r="F284" s="181" t="s">
        <v>3431</v>
      </c>
      <c r="G284" s="182" t="s">
        <v>265</v>
      </c>
      <c r="H284" s="183">
        <v>2</v>
      </c>
      <c r="I284" s="184"/>
      <c r="J284" s="185">
        <f>ROUND(I284*H284,2)</f>
        <v>0</v>
      </c>
      <c r="K284" s="181" t="s">
        <v>21</v>
      </c>
      <c r="L284" s="40"/>
      <c r="M284" s="186" t="s">
        <v>21</v>
      </c>
      <c r="N284" s="187" t="s">
        <v>43</v>
      </c>
      <c r="O284" s="65"/>
      <c r="P284" s="188">
        <f>O284*H284</f>
        <v>0</v>
      </c>
      <c r="Q284" s="188">
        <v>0</v>
      </c>
      <c r="R284" s="188">
        <f>Q284*H284</f>
        <v>0</v>
      </c>
      <c r="S284" s="188">
        <v>0</v>
      </c>
      <c r="T284" s="189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90" t="s">
        <v>198</v>
      </c>
      <c r="AT284" s="190" t="s">
        <v>193</v>
      </c>
      <c r="AU284" s="190" t="s">
        <v>82</v>
      </c>
      <c r="AY284" s="18" t="s">
        <v>191</v>
      </c>
      <c r="BE284" s="191">
        <f>IF(N284="základní",J284,0)</f>
        <v>0</v>
      </c>
      <c r="BF284" s="191">
        <f>IF(N284="snížená",J284,0)</f>
        <v>0</v>
      </c>
      <c r="BG284" s="191">
        <f>IF(N284="zákl. přenesená",J284,0)</f>
        <v>0</v>
      </c>
      <c r="BH284" s="191">
        <f>IF(N284="sníž. přenesená",J284,0)</f>
        <v>0</v>
      </c>
      <c r="BI284" s="191">
        <f>IF(N284="nulová",J284,0)</f>
        <v>0</v>
      </c>
      <c r="BJ284" s="18" t="s">
        <v>80</v>
      </c>
      <c r="BK284" s="191">
        <f>ROUND(I284*H284,2)</f>
        <v>0</v>
      </c>
      <c r="BL284" s="18" t="s">
        <v>198</v>
      </c>
      <c r="BM284" s="190" t="s">
        <v>1686</v>
      </c>
    </row>
    <row r="285" spans="1:47" s="2" customFormat="1" ht="39">
      <c r="A285" s="35"/>
      <c r="B285" s="36"/>
      <c r="C285" s="37"/>
      <c r="D285" s="192" t="s">
        <v>200</v>
      </c>
      <c r="E285" s="37"/>
      <c r="F285" s="193" t="s">
        <v>3432</v>
      </c>
      <c r="G285" s="37"/>
      <c r="H285" s="37"/>
      <c r="I285" s="194"/>
      <c r="J285" s="37"/>
      <c r="K285" s="37"/>
      <c r="L285" s="40"/>
      <c r="M285" s="195"/>
      <c r="N285" s="196"/>
      <c r="O285" s="65"/>
      <c r="P285" s="65"/>
      <c r="Q285" s="65"/>
      <c r="R285" s="65"/>
      <c r="S285" s="65"/>
      <c r="T285" s="66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8" t="s">
        <v>200</v>
      </c>
      <c r="AU285" s="18" t="s">
        <v>82</v>
      </c>
    </row>
    <row r="286" spans="1:65" s="2" customFormat="1" ht="55.5" customHeight="1">
      <c r="A286" s="35"/>
      <c r="B286" s="36"/>
      <c r="C286" s="179" t="s">
        <v>1064</v>
      </c>
      <c r="D286" s="179" t="s">
        <v>193</v>
      </c>
      <c r="E286" s="180" t="s">
        <v>3433</v>
      </c>
      <c r="F286" s="181" t="s">
        <v>3434</v>
      </c>
      <c r="G286" s="182" t="s">
        <v>265</v>
      </c>
      <c r="H286" s="183">
        <v>2</v>
      </c>
      <c r="I286" s="184"/>
      <c r="J286" s="185">
        <f>ROUND(I286*H286,2)</f>
        <v>0</v>
      </c>
      <c r="K286" s="181" t="s">
        <v>21</v>
      </c>
      <c r="L286" s="40"/>
      <c r="M286" s="186" t="s">
        <v>21</v>
      </c>
      <c r="N286" s="187" t="s">
        <v>43</v>
      </c>
      <c r="O286" s="65"/>
      <c r="P286" s="188">
        <f>O286*H286</f>
        <v>0</v>
      </c>
      <c r="Q286" s="188">
        <v>0</v>
      </c>
      <c r="R286" s="188">
        <f>Q286*H286</f>
        <v>0</v>
      </c>
      <c r="S286" s="188">
        <v>0</v>
      </c>
      <c r="T286" s="189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90" t="s">
        <v>198</v>
      </c>
      <c r="AT286" s="190" t="s">
        <v>193</v>
      </c>
      <c r="AU286" s="190" t="s">
        <v>82</v>
      </c>
      <c r="AY286" s="18" t="s">
        <v>191</v>
      </c>
      <c r="BE286" s="191">
        <f>IF(N286="základní",J286,0)</f>
        <v>0</v>
      </c>
      <c r="BF286" s="191">
        <f>IF(N286="snížená",J286,0)</f>
        <v>0</v>
      </c>
      <c r="BG286" s="191">
        <f>IF(N286="zákl. přenesená",J286,0)</f>
        <v>0</v>
      </c>
      <c r="BH286" s="191">
        <f>IF(N286="sníž. přenesená",J286,0)</f>
        <v>0</v>
      </c>
      <c r="BI286" s="191">
        <f>IF(N286="nulová",J286,0)</f>
        <v>0</v>
      </c>
      <c r="BJ286" s="18" t="s">
        <v>80</v>
      </c>
      <c r="BK286" s="191">
        <f>ROUND(I286*H286,2)</f>
        <v>0</v>
      </c>
      <c r="BL286" s="18" t="s">
        <v>198</v>
      </c>
      <c r="BM286" s="190" t="s">
        <v>1702</v>
      </c>
    </row>
    <row r="287" spans="1:47" s="2" customFormat="1" ht="39">
      <c r="A287" s="35"/>
      <c r="B287" s="36"/>
      <c r="C287" s="37"/>
      <c r="D287" s="192" t="s">
        <v>200</v>
      </c>
      <c r="E287" s="37"/>
      <c r="F287" s="193" t="s">
        <v>3434</v>
      </c>
      <c r="G287" s="37"/>
      <c r="H287" s="37"/>
      <c r="I287" s="194"/>
      <c r="J287" s="37"/>
      <c r="K287" s="37"/>
      <c r="L287" s="40"/>
      <c r="M287" s="195"/>
      <c r="N287" s="196"/>
      <c r="O287" s="65"/>
      <c r="P287" s="65"/>
      <c r="Q287" s="65"/>
      <c r="R287" s="65"/>
      <c r="S287" s="65"/>
      <c r="T287" s="66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8" t="s">
        <v>200</v>
      </c>
      <c r="AU287" s="18" t="s">
        <v>82</v>
      </c>
    </row>
    <row r="288" spans="1:65" s="2" customFormat="1" ht="49.15" customHeight="1">
      <c r="A288" s="35"/>
      <c r="B288" s="36"/>
      <c r="C288" s="179" t="s">
        <v>1070</v>
      </c>
      <c r="D288" s="179" t="s">
        <v>193</v>
      </c>
      <c r="E288" s="180" t="s">
        <v>3435</v>
      </c>
      <c r="F288" s="181" t="s">
        <v>3436</v>
      </c>
      <c r="G288" s="182" t="s">
        <v>265</v>
      </c>
      <c r="H288" s="183">
        <v>2</v>
      </c>
      <c r="I288" s="184"/>
      <c r="J288" s="185">
        <f>ROUND(I288*H288,2)</f>
        <v>0</v>
      </c>
      <c r="K288" s="181" t="s">
        <v>21</v>
      </c>
      <c r="L288" s="40"/>
      <c r="M288" s="186" t="s">
        <v>21</v>
      </c>
      <c r="N288" s="187" t="s">
        <v>43</v>
      </c>
      <c r="O288" s="65"/>
      <c r="P288" s="188">
        <f>O288*H288</f>
        <v>0</v>
      </c>
      <c r="Q288" s="188">
        <v>0</v>
      </c>
      <c r="R288" s="188">
        <f>Q288*H288</f>
        <v>0</v>
      </c>
      <c r="S288" s="188">
        <v>0</v>
      </c>
      <c r="T288" s="189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90" t="s">
        <v>198</v>
      </c>
      <c r="AT288" s="190" t="s">
        <v>193</v>
      </c>
      <c r="AU288" s="190" t="s">
        <v>82</v>
      </c>
      <c r="AY288" s="18" t="s">
        <v>191</v>
      </c>
      <c r="BE288" s="191">
        <f>IF(N288="základní",J288,0)</f>
        <v>0</v>
      </c>
      <c r="BF288" s="191">
        <f>IF(N288="snížená",J288,0)</f>
        <v>0</v>
      </c>
      <c r="BG288" s="191">
        <f>IF(N288="zákl. přenesená",J288,0)</f>
        <v>0</v>
      </c>
      <c r="BH288" s="191">
        <f>IF(N288="sníž. přenesená",J288,0)</f>
        <v>0</v>
      </c>
      <c r="BI288" s="191">
        <f>IF(N288="nulová",J288,0)</f>
        <v>0</v>
      </c>
      <c r="BJ288" s="18" t="s">
        <v>80</v>
      </c>
      <c r="BK288" s="191">
        <f>ROUND(I288*H288,2)</f>
        <v>0</v>
      </c>
      <c r="BL288" s="18" t="s">
        <v>198</v>
      </c>
      <c r="BM288" s="190" t="s">
        <v>1714</v>
      </c>
    </row>
    <row r="289" spans="1:47" s="2" customFormat="1" ht="29.25">
      <c r="A289" s="35"/>
      <c r="B289" s="36"/>
      <c r="C289" s="37"/>
      <c r="D289" s="192" t="s">
        <v>200</v>
      </c>
      <c r="E289" s="37"/>
      <c r="F289" s="193" t="s">
        <v>3436</v>
      </c>
      <c r="G289" s="37"/>
      <c r="H289" s="37"/>
      <c r="I289" s="194"/>
      <c r="J289" s="37"/>
      <c r="K289" s="37"/>
      <c r="L289" s="40"/>
      <c r="M289" s="195"/>
      <c r="N289" s="196"/>
      <c r="O289" s="65"/>
      <c r="P289" s="65"/>
      <c r="Q289" s="65"/>
      <c r="R289" s="65"/>
      <c r="S289" s="65"/>
      <c r="T289" s="66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8" t="s">
        <v>200</v>
      </c>
      <c r="AU289" s="18" t="s">
        <v>82</v>
      </c>
    </row>
    <row r="290" spans="1:65" s="2" customFormat="1" ht="49.15" customHeight="1">
      <c r="A290" s="35"/>
      <c r="B290" s="36"/>
      <c r="C290" s="179" t="s">
        <v>1078</v>
      </c>
      <c r="D290" s="179" t="s">
        <v>193</v>
      </c>
      <c r="E290" s="180" t="s">
        <v>3437</v>
      </c>
      <c r="F290" s="181" t="s">
        <v>3438</v>
      </c>
      <c r="G290" s="182" t="s">
        <v>265</v>
      </c>
      <c r="H290" s="183">
        <v>1</v>
      </c>
      <c r="I290" s="184"/>
      <c r="J290" s="185">
        <f>ROUND(I290*H290,2)</f>
        <v>0</v>
      </c>
      <c r="K290" s="181" t="s">
        <v>21</v>
      </c>
      <c r="L290" s="40"/>
      <c r="M290" s="186" t="s">
        <v>21</v>
      </c>
      <c r="N290" s="187" t="s">
        <v>43</v>
      </c>
      <c r="O290" s="65"/>
      <c r="P290" s="188">
        <f>O290*H290</f>
        <v>0</v>
      </c>
      <c r="Q290" s="188">
        <v>0</v>
      </c>
      <c r="R290" s="188">
        <f>Q290*H290</f>
        <v>0</v>
      </c>
      <c r="S290" s="188">
        <v>0</v>
      </c>
      <c r="T290" s="189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90" t="s">
        <v>198</v>
      </c>
      <c r="AT290" s="190" t="s">
        <v>193</v>
      </c>
      <c r="AU290" s="190" t="s">
        <v>82</v>
      </c>
      <c r="AY290" s="18" t="s">
        <v>191</v>
      </c>
      <c r="BE290" s="191">
        <f>IF(N290="základní",J290,0)</f>
        <v>0</v>
      </c>
      <c r="BF290" s="191">
        <f>IF(N290="snížená",J290,0)</f>
        <v>0</v>
      </c>
      <c r="BG290" s="191">
        <f>IF(N290="zákl. přenesená",J290,0)</f>
        <v>0</v>
      </c>
      <c r="BH290" s="191">
        <f>IF(N290="sníž. přenesená",J290,0)</f>
        <v>0</v>
      </c>
      <c r="BI290" s="191">
        <f>IF(N290="nulová",J290,0)</f>
        <v>0</v>
      </c>
      <c r="BJ290" s="18" t="s">
        <v>80</v>
      </c>
      <c r="BK290" s="191">
        <f>ROUND(I290*H290,2)</f>
        <v>0</v>
      </c>
      <c r="BL290" s="18" t="s">
        <v>198</v>
      </c>
      <c r="BM290" s="190" t="s">
        <v>1734</v>
      </c>
    </row>
    <row r="291" spans="1:47" s="2" customFormat="1" ht="29.25">
      <c r="A291" s="35"/>
      <c r="B291" s="36"/>
      <c r="C291" s="37"/>
      <c r="D291" s="192" t="s">
        <v>200</v>
      </c>
      <c r="E291" s="37"/>
      <c r="F291" s="193" t="s">
        <v>3438</v>
      </c>
      <c r="G291" s="37"/>
      <c r="H291" s="37"/>
      <c r="I291" s="194"/>
      <c r="J291" s="37"/>
      <c r="K291" s="37"/>
      <c r="L291" s="40"/>
      <c r="M291" s="195"/>
      <c r="N291" s="196"/>
      <c r="O291" s="65"/>
      <c r="P291" s="65"/>
      <c r="Q291" s="65"/>
      <c r="R291" s="65"/>
      <c r="S291" s="65"/>
      <c r="T291" s="66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8" t="s">
        <v>200</v>
      </c>
      <c r="AU291" s="18" t="s">
        <v>82</v>
      </c>
    </row>
    <row r="292" spans="1:65" s="2" customFormat="1" ht="44.25" customHeight="1">
      <c r="A292" s="35"/>
      <c r="B292" s="36"/>
      <c r="C292" s="179" t="s">
        <v>1084</v>
      </c>
      <c r="D292" s="179" t="s">
        <v>193</v>
      </c>
      <c r="E292" s="180" t="s">
        <v>3439</v>
      </c>
      <c r="F292" s="181" t="s">
        <v>3440</v>
      </c>
      <c r="G292" s="182" t="s">
        <v>265</v>
      </c>
      <c r="H292" s="183">
        <v>1</v>
      </c>
      <c r="I292" s="184"/>
      <c r="J292" s="185">
        <f>ROUND(I292*H292,2)</f>
        <v>0</v>
      </c>
      <c r="K292" s="181" t="s">
        <v>21</v>
      </c>
      <c r="L292" s="40"/>
      <c r="M292" s="186" t="s">
        <v>21</v>
      </c>
      <c r="N292" s="187" t="s">
        <v>43</v>
      </c>
      <c r="O292" s="65"/>
      <c r="P292" s="188">
        <f>O292*H292</f>
        <v>0</v>
      </c>
      <c r="Q292" s="188">
        <v>0</v>
      </c>
      <c r="R292" s="188">
        <f>Q292*H292</f>
        <v>0</v>
      </c>
      <c r="S292" s="188">
        <v>0</v>
      </c>
      <c r="T292" s="189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90" t="s">
        <v>198</v>
      </c>
      <c r="AT292" s="190" t="s">
        <v>193</v>
      </c>
      <c r="AU292" s="190" t="s">
        <v>82</v>
      </c>
      <c r="AY292" s="18" t="s">
        <v>191</v>
      </c>
      <c r="BE292" s="191">
        <f>IF(N292="základní",J292,0)</f>
        <v>0</v>
      </c>
      <c r="BF292" s="191">
        <f>IF(N292="snížená",J292,0)</f>
        <v>0</v>
      </c>
      <c r="BG292" s="191">
        <f>IF(N292="zákl. přenesená",J292,0)</f>
        <v>0</v>
      </c>
      <c r="BH292" s="191">
        <f>IF(N292="sníž. přenesená",J292,0)</f>
        <v>0</v>
      </c>
      <c r="BI292" s="191">
        <f>IF(N292="nulová",J292,0)</f>
        <v>0</v>
      </c>
      <c r="BJ292" s="18" t="s">
        <v>80</v>
      </c>
      <c r="BK292" s="191">
        <f>ROUND(I292*H292,2)</f>
        <v>0</v>
      </c>
      <c r="BL292" s="18" t="s">
        <v>198</v>
      </c>
      <c r="BM292" s="190" t="s">
        <v>1752</v>
      </c>
    </row>
    <row r="293" spans="1:47" s="2" customFormat="1" ht="29.25">
      <c r="A293" s="35"/>
      <c r="B293" s="36"/>
      <c r="C293" s="37"/>
      <c r="D293" s="192" t="s">
        <v>200</v>
      </c>
      <c r="E293" s="37"/>
      <c r="F293" s="193" t="s">
        <v>3440</v>
      </c>
      <c r="G293" s="37"/>
      <c r="H293" s="37"/>
      <c r="I293" s="194"/>
      <c r="J293" s="37"/>
      <c r="K293" s="37"/>
      <c r="L293" s="40"/>
      <c r="M293" s="195"/>
      <c r="N293" s="196"/>
      <c r="O293" s="65"/>
      <c r="P293" s="65"/>
      <c r="Q293" s="65"/>
      <c r="R293" s="65"/>
      <c r="S293" s="65"/>
      <c r="T293" s="66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8" t="s">
        <v>200</v>
      </c>
      <c r="AU293" s="18" t="s">
        <v>82</v>
      </c>
    </row>
    <row r="294" spans="1:65" s="2" customFormat="1" ht="24.2" customHeight="1">
      <c r="A294" s="35"/>
      <c r="B294" s="36"/>
      <c r="C294" s="179" t="s">
        <v>1091</v>
      </c>
      <c r="D294" s="179" t="s">
        <v>193</v>
      </c>
      <c r="E294" s="180" t="s">
        <v>3441</v>
      </c>
      <c r="F294" s="181" t="s">
        <v>3442</v>
      </c>
      <c r="G294" s="182" t="s">
        <v>2131</v>
      </c>
      <c r="H294" s="183">
        <v>1</v>
      </c>
      <c r="I294" s="184"/>
      <c r="J294" s="185">
        <f>ROUND(I294*H294,2)</f>
        <v>0</v>
      </c>
      <c r="K294" s="181" t="s">
        <v>21</v>
      </c>
      <c r="L294" s="40"/>
      <c r="M294" s="186" t="s">
        <v>21</v>
      </c>
      <c r="N294" s="187" t="s">
        <v>43</v>
      </c>
      <c r="O294" s="65"/>
      <c r="P294" s="188">
        <f>O294*H294</f>
        <v>0</v>
      </c>
      <c r="Q294" s="188">
        <v>0</v>
      </c>
      <c r="R294" s="188">
        <f>Q294*H294</f>
        <v>0</v>
      </c>
      <c r="S294" s="188">
        <v>0</v>
      </c>
      <c r="T294" s="189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90" t="s">
        <v>198</v>
      </c>
      <c r="AT294" s="190" t="s">
        <v>193</v>
      </c>
      <c r="AU294" s="190" t="s">
        <v>82</v>
      </c>
      <c r="AY294" s="18" t="s">
        <v>191</v>
      </c>
      <c r="BE294" s="191">
        <f>IF(N294="základní",J294,0)</f>
        <v>0</v>
      </c>
      <c r="BF294" s="191">
        <f>IF(N294="snížená",J294,0)</f>
        <v>0</v>
      </c>
      <c r="BG294" s="191">
        <f>IF(N294="zákl. přenesená",J294,0)</f>
        <v>0</v>
      </c>
      <c r="BH294" s="191">
        <f>IF(N294="sníž. přenesená",J294,0)</f>
        <v>0</v>
      </c>
      <c r="BI294" s="191">
        <f>IF(N294="nulová",J294,0)</f>
        <v>0</v>
      </c>
      <c r="BJ294" s="18" t="s">
        <v>80</v>
      </c>
      <c r="BK294" s="191">
        <f>ROUND(I294*H294,2)</f>
        <v>0</v>
      </c>
      <c r="BL294" s="18" t="s">
        <v>198</v>
      </c>
      <c r="BM294" s="190" t="s">
        <v>1764</v>
      </c>
    </row>
    <row r="295" spans="1:47" s="2" customFormat="1" ht="19.5">
      <c r="A295" s="35"/>
      <c r="B295" s="36"/>
      <c r="C295" s="37"/>
      <c r="D295" s="192" t="s">
        <v>200</v>
      </c>
      <c r="E295" s="37"/>
      <c r="F295" s="193" t="s">
        <v>3442</v>
      </c>
      <c r="G295" s="37"/>
      <c r="H295" s="37"/>
      <c r="I295" s="194"/>
      <c r="J295" s="37"/>
      <c r="K295" s="37"/>
      <c r="L295" s="40"/>
      <c r="M295" s="195"/>
      <c r="N295" s="196"/>
      <c r="O295" s="65"/>
      <c r="P295" s="65"/>
      <c r="Q295" s="65"/>
      <c r="R295" s="65"/>
      <c r="S295" s="65"/>
      <c r="T295" s="66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8" t="s">
        <v>200</v>
      </c>
      <c r="AU295" s="18" t="s">
        <v>82</v>
      </c>
    </row>
    <row r="296" spans="1:47" s="2" customFormat="1" ht="126.75">
      <c r="A296" s="35"/>
      <c r="B296" s="36"/>
      <c r="C296" s="37"/>
      <c r="D296" s="192" t="s">
        <v>1941</v>
      </c>
      <c r="E296" s="37"/>
      <c r="F296" s="231" t="s">
        <v>3443</v>
      </c>
      <c r="G296" s="37"/>
      <c r="H296" s="37"/>
      <c r="I296" s="194"/>
      <c r="J296" s="37"/>
      <c r="K296" s="37"/>
      <c r="L296" s="40"/>
      <c r="M296" s="195"/>
      <c r="N296" s="196"/>
      <c r="O296" s="65"/>
      <c r="P296" s="65"/>
      <c r="Q296" s="65"/>
      <c r="R296" s="65"/>
      <c r="S296" s="65"/>
      <c r="T296" s="66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8" t="s">
        <v>1941</v>
      </c>
      <c r="AU296" s="18" t="s">
        <v>82</v>
      </c>
    </row>
    <row r="297" spans="1:65" s="2" customFormat="1" ht="33" customHeight="1">
      <c r="A297" s="35"/>
      <c r="B297" s="36"/>
      <c r="C297" s="179" t="s">
        <v>1096</v>
      </c>
      <c r="D297" s="179" t="s">
        <v>193</v>
      </c>
      <c r="E297" s="180" t="s">
        <v>3444</v>
      </c>
      <c r="F297" s="181" t="s">
        <v>3445</v>
      </c>
      <c r="G297" s="182" t="s">
        <v>2131</v>
      </c>
      <c r="H297" s="183">
        <v>1</v>
      </c>
      <c r="I297" s="184"/>
      <c r="J297" s="185">
        <f>ROUND(I297*H297,2)</f>
        <v>0</v>
      </c>
      <c r="K297" s="181" t="s">
        <v>21</v>
      </c>
      <c r="L297" s="40"/>
      <c r="M297" s="186" t="s">
        <v>21</v>
      </c>
      <c r="N297" s="187" t="s">
        <v>43</v>
      </c>
      <c r="O297" s="65"/>
      <c r="P297" s="188">
        <f>O297*H297</f>
        <v>0</v>
      </c>
      <c r="Q297" s="188">
        <v>0</v>
      </c>
      <c r="R297" s="188">
        <f>Q297*H297</f>
        <v>0</v>
      </c>
      <c r="S297" s="188">
        <v>0</v>
      </c>
      <c r="T297" s="189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90" t="s">
        <v>198</v>
      </c>
      <c r="AT297" s="190" t="s">
        <v>193</v>
      </c>
      <c r="AU297" s="190" t="s">
        <v>82</v>
      </c>
      <c r="AY297" s="18" t="s">
        <v>191</v>
      </c>
      <c r="BE297" s="191">
        <f>IF(N297="základní",J297,0)</f>
        <v>0</v>
      </c>
      <c r="BF297" s="191">
        <f>IF(N297="snížená",J297,0)</f>
        <v>0</v>
      </c>
      <c r="BG297" s="191">
        <f>IF(N297="zákl. přenesená",J297,0)</f>
        <v>0</v>
      </c>
      <c r="BH297" s="191">
        <f>IF(N297="sníž. přenesená",J297,0)</f>
        <v>0</v>
      </c>
      <c r="BI297" s="191">
        <f>IF(N297="nulová",J297,0)</f>
        <v>0</v>
      </c>
      <c r="BJ297" s="18" t="s">
        <v>80</v>
      </c>
      <c r="BK297" s="191">
        <f>ROUND(I297*H297,2)</f>
        <v>0</v>
      </c>
      <c r="BL297" s="18" t="s">
        <v>198</v>
      </c>
      <c r="BM297" s="190" t="s">
        <v>1778</v>
      </c>
    </row>
    <row r="298" spans="1:47" s="2" customFormat="1" ht="19.5">
      <c r="A298" s="35"/>
      <c r="B298" s="36"/>
      <c r="C298" s="37"/>
      <c r="D298" s="192" t="s">
        <v>200</v>
      </c>
      <c r="E298" s="37"/>
      <c r="F298" s="193" t="s">
        <v>3445</v>
      </c>
      <c r="G298" s="37"/>
      <c r="H298" s="37"/>
      <c r="I298" s="194"/>
      <c r="J298" s="37"/>
      <c r="K298" s="37"/>
      <c r="L298" s="40"/>
      <c r="M298" s="195"/>
      <c r="N298" s="196"/>
      <c r="O298" s="65"/>
      <c r="P298" s="65"/>
      <c r="Q298" s="65"/>
      <c r="R298" s="65"/>
      <c r="S298" s="65"/>
      <c r="T298" s="66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8" t="s">
        <v>200</v>
      </c>
      <c r="AU298" s="18" t="s">
        <v>82</v>
      </c>
    </row>
    <row r="299" spans="1:47" s="2" customFormat="1" ht="195">
      <c r="A299" s="35"/>
      <c r="B299" s="36"/>
      <c r="C299" s="37"/>
      <c r="D299" s="192" t="s">
        <v>1941</v>
      </c>
      <c r="E299" s="37"/>
      <c r="F299" s="231" t="s">
        <v>3446</v>
      </c>
      <c r="G299" s="37"/>
      <c r="H299" s="37"/>
      <c r="I299" s="194"/>
      <c r="J299" s="37"/>
      <c r="K299" s="37"/>
      <c r="L299" s="40"/>
      <c r="M299" s="195"/>
      <c r="N299" s="196"/>
      <c r="O299" s="65"/>
      <c r="P299" s="65"/>
      <c r="Q299" s="65"/>
      <c r="R299" s="65"/>
      <c r="S299" s="65"/>
      <c r="T299" s="66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1941</v>
      </c>
      <c r="AU299" s="18" t="s">
        <v>82</v>
      </c>
    </row>
    <row r="300" spans="1:65" s="2" customFormat="1" ht="33" customHeight="1">
      <c r="A300" s="35"/>
      <c r="B300" s="36"/>
      <c r="C300" s="179" t="s">
        <v>1100</v>
      </c>
      <c r="D300" s="179" t="s">
        <v>193</v>
      </c>
      <c r="E300" s="180" t="s">
        <v>3447</v>
      </c>
      <c r="F300" s="181" t="s">
        <v>3448</v>
      </c>
      <c r="G300" s="182" t="s">
        <v>2131</v>
      </c>
      <c r="H300" s="183">
        <v>1</v>
      </c>
      <c r="I300" s="184"/>
      <c r="J300" s="185">
        <f>ROUND(I300*H300,2)</f>
        <v>0</v>
      </c>
      <c r="K300" s="181" t="s">
        <v>21</v>
      </c>
      <c r="L300" s="40"/>
      <c r="M300" s="186" t="s">
        <v>21</v>
      </c>
      <c r="N300" s="187" t="s">
        <v>43</v>
      </c>
      <c r="O300" s="65"/>
      <c r="P300" s="188">
        <f>O300*H300</f>
        <v>0</v>
      </c>
      <c r="Q300" s="188">
        <v>0</v>
      </c>
      <c r="R300" s="188">
        <f>Q300*H300</f>
        <v>0</v>
      </c>
      <c r="S300" s="188">
        <v>0</v>
      </c>
      <c r="T300" s="189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90" t="s">
        <v>198</v>
      </c>
      <c r="AT300" s="190" t="s">
        <v>193</v>
      </c>
      <c r="AU300" s="190" t="s">
        <v>82</v>
      </c>
      <c r="AY300" s="18" t="s">
        <v>191</v>
      </c>
      <c r="BE300" s="191">
        <f>IF(N300="základní",J300,0)</f>
        <v>0</v>
      </c>
      <c r="BF300" s="191">
        <f>IF(N300="snížená",J300,0)</f>
        <v>0</v>
      </c>
      <c r="BG300" s="191">
        <f>IF(N300="zákl. přenesená",J300,0)</f>
        <v>0</v>
      </c>
      <c r="BH300" s="191">
        <f>IF(N300="sníž. přenesená",J300,0)</f>
        <v>0</v>
      </c>
      <c r="BI300" s="191">
        <f>IF(N300="nulová",J300,0)</f>
        <v>0</v>
      </c>
      <c r="BJ300" s="18" t="s">
        <v>80</v>
      </c>
      <c r="BK300" s="191">
        <f>ROUND(I300*H300,2)</f>
        <v>0</v>
      </c>
      <c r="BL300" s="18" t="s">
        <v>198</v>
      </c>
      <c r="BM300" s="190" t="s">
        <v>1790</v>
      </c>
    </row>
    <row r="301" spans="1:47" s="2" customFormat="1" ht="19.5">
      <c r="A301" s="35"/>
      <c r="B301" s="36"/>
      <c r="C301" s="37"/>
      <c r="D301" s="192" t="s">
        <v>200</v>
      </c>
      <c r="E301" s="37"/>
      <c r="F301" s="193" t="s">
        <v>3448</v>
      </c>
      <c r="G301" s="37"/>
      <c r="H301" s="37"/>
      <c r="I301" s="194"/>
      <c r="J301" s="37"/>
      <c r="K301" s="37"/>
      <c r="L301" s="40"/>
      <c r="M301" s="195"/>
      <c r="N301" s="196"/>
      <c r="O301" s="65"/>
      <c r="P301" s="65"/>
      <c r="Q301" s="65"/>
      <c r="R301" s="65"/>
      <c r="S301" s="65"/>
      <c r="T301" s="66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18" t="s">
        <v>200</v>
      </c>
      <c r="AU301" s="18" t="s">
        <v>82</v>
      </c>
    </row>
    <row r="302" spans="1:65" s="2" customFormat="1" ht="24.2" customHeight="1">
      <c r="A302" s="35"/>
      <c r="B302" s="36"/>
      <c r="C302" s="179" t="s">
        <v>1108</v>
      </c>
      <c r="D302" s="179" t="s">
        <v>193</v>
      </c>
      <c r="E302" s="180" t="s">
        <v>3449</v>
      </c>
      <c r="F302" s="181" t="s">
        <v>3450</v>
      </c>
      <c r="G302" s="182" t="s">
        <v>2131</v>
      </c>
      <c r="H302" s="183">
        <v>1</v>
      </c>
      <c r="I302" s="184"/>
      <c r="J302" s="185">
        <f>ROUND(I302*H302,2)</f>
        <v>0</v>
      </c>
      <c r="K302" s="181" t="s">
        <v>21</v>
      </c>
      <c r="L302" s="40"/>
      <c r="M302" s="186" t="s">
        <v>21</v>
      </c>
      <c r="N302" s="187" t="s">
        <v>43</v>
      </c>
      <c r="O302" s="65"/>
      <c r="P302" s="188">
        <f>O302*H302</f>
        <v>0</v>
      </c>
      <c r="Q302" s="188">
        <v>0</v>
      </c>
      <c r="R302" s="188">
        <f>Q302*H302</f>
        <v>0</v>
      </c>
      <c r="S302" s="188">
        <v>0</v>
      </c>
      <c r="T302" s="189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90" t="s">
        <v>198</v>
      </c>
      <c r="AT302" s="190" t="s">
        <v>193</v>
      </c>
      <c r="AU302" s="190" t="s">
        <v>82</v>
      </c>
      <c r="AY302" s="18" t="s">
        <v>191</v>
      </c>
      <c r="BE302" s="191">
        <f>IF(N302="základní",J302,0)</f>
        <v>0</v>
      </c>
      <c r="BF302" s="191">
        <f>IF(N302="snížená",J302,0)</f>
        <v>0</v>
      </c>
      <c r="BG302" s="191">
        <f>IF(N302="zákl. přenesená",J302,0)</f>
        <v>0</v>
      </c>
      <c r="BH302" s="191">
        <f>IF(N302="sníž. přenesená",J302,0)</f>
        <v>0</v>
      </c>
      <c r="BI302" s="191">
        <f>IF(N302="nulová",J302,0)</f>
        <v>0</v>
      </c>
      <c r="BJ302" s="18" t="s">
        <v>80</v>
      </c>
      <c r="BK302" s="191">
        <f>ROUND(I302*H302,2)</f>
        <v>0</v>
      </c>
      <c r="BL302" s="18" t="s">
        <v>198</v>
      </c>
      <c r="BM302" s="190" t="s">
        <v>1804</v>
      </c>
    </row>
    <row r="303" spans="1:47" s="2" customFormat="1" ht="19.5">
      <c r="A303" s="35"/>
      <c r="B303" s="36"/>
      <c r="C303" s="37"/>
      <c r="D303" s="192" t="s">
        <v>200</v>
      </c>
      <c r="E303" s="37"/>
      <c r="F303" s="193" t="s">
        <v>3450</v>
      </c>
      <c r="G303" s="37"/>
      <c r="H303" s="37"/>
      <c r="I303" s="194"/>
      <c r="J303" s="37"/>
      <c r="K303" s="37"/>
      <c r="L303" s="40"/>
      <c r="M303" s="232"/>
      <c r="N303" s="233"/>
      <c r="O303" s="234"/>
      <c r="P303" s="234"/>
      <c r="Q303" s="234"/>
      <c r="R303" s="234"/>
      <c r="S303" s="234"/>
      <c r="T303" s="2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T303" s="18" t="s">
        <v>200</v>
      </c>
      <c r="AU303" s="18" t="s">
        <v>82</v>
      </c>
    </row>
    <row r="304" spans="1:31" s="2" customFormat="1" ht="6.95" customHeight="1">
      <c r="A304" s="35"/>
      <c r="B304" s="48"/>
      <c r="C304" s="49"/>
      <c r="D304" s="49"/>
      <c r="E304" s="49"/>
      <c r="F304" s="49"/>
      <c r="G304" s="49"/>
      <c r="H304" s="49"/>
      <c r="I304" s="49"/>
      <c r="J304" s="49"/>
      <c r="K304" s="49"/>
      <c r="L304" s="40"/>
      <c r="M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</row>
  </sheetData>
  <sheetProtection algorithmName="SHA-512" hashValue="nmxGd5B7RBGzOul4hYgD/DXCBPnFdKGa57Z+bhAUqVKG8AQnb8q8nfy53gO6btQDaucPZRMoXspObA3DmnIByQ==" saltValue="JPSlafaOV6fFVA0OrmXBhW5K6P982tpeQ7bf6W3pnaq0aKFfWn/H26pLGnnCcGdW6e4mtHehWIDG/7BsJcevTg==" spinCount="100000" sheet="1" objects="1" scenarios="1" formatColumns="0" formatRows="0" autoFilter="0"/>
  <autoFilter ref="C80:K303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8" t="s">
        <v>140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2:46" s="1" customFormat="1" ht="24.95" customHeight="1">
      <c r="B4" s="21"/>
      <c r="D4" s="111" t="s">
        <v>141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72" t="str">
        <f>'Rekapitulace stavby'!K6</f>
        <v>Rekonstrukce kuchyně v domově pro seniory v Klatovech</v>
      </c>
      <c r="F7" s="373"/>
      <c r="G7" s="373"/>
      <c r="H7" s="373"/>
      <c r="L7" s="21"/>
    </row>
    <row r="8" spans="1:31" s="2" customFormat="1" ht="12" customHeight="1">
      <c r="A8" s="35"/>
      <c r="B8" s="40"/>
      <c r="C8" s="35"/>
      <c r="D8" s="113" t="s">
        <v>142</v>
      </c>
      <c r="E8" s="35"/>
      <c r="F8" s="35"/>
      <c r="G8" s="35"/>
      <c r="H8" s="35"/>
      <c r="I8" s="35"/>
      <c r="J8" s="35"/>
      <c r="K8" s="35"/>
      <c r="L8" s="114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4" t="s">
        <v>3451</v>
      </c>
      <c r="F9" s="375"/>
      <c r="G9" s="375"/>
      <c r="H9" s="37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04" t="s">
        <v>19</v>
      </c>
      <c r="G11" s="35"/>
      <c r="H11" s="35"/>
      <c r="I11" s="113" t="s">
        <v>20</v>
      </c>
      <c r="J11" s="104" t="s">
        <v>21</v>
      </c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22</v>
      </c>
      <c r="E12" s="35"/>
      <c r="F12" s="104" t="s">
        <v>23</v>
      </c>
      <c r="G12" s="35"/>
      <c r="H12" s="35"/>
      <c r="I12" s="113" t="s">
        <v>24</v>
      </c>
      <c r="J12" s="115" t="str">
        <f>'Rekapitulace stavby'!AN8</f>
        <v>26. 4. 2023</v>
      </c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26</v>
      </c>
      <c r="E14" s="35"/>
      <c r="F14" s="35"/>
      <c r="G14" s="35"/>
      <c r="H14" s="35"/>
      <c r="I14" s="113" t="s">
        <v>27</v>
      </c>
      <c r="J14" s="104" t="str">
        <f>IF('Rekapitulace stavby'!AN10="","",'Rekapitulace stavby'!AN10)</f>
        <v/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tr">
        <f>IF('Rekapitulace stavby'!E11="","",'Rekapitulace stavby'!E11)</f>
        <v xml:space="preserve"> </v>
      </c>
      <c r="F15" s="35"/>
      <c r="G15" s="35"/>
      <c r="H15" s="35"/>
      <c r="I15" s="113" t="s">
        <v>29</v>
      </c>
      <c r="J15" s="104" t="str">
        <f>IF('Rekapitulace stavby'!AN11="","",'Rekapitulace stavby'!AN11)</f>
        <v/>
      </c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27</v>
      </c>
      <c r="J17" s="31" t="str">
        <f>'Rekapitulace stavby'!AN13</f>
        <v>Vyplň údaj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6" t="str">
        <f>'Rekapitulace stavby'!E14</f>
        <v>Vyplň údaj</v>
      </c>
      <c r="F18" s="377"/>
      <c r="G18" s="377"/>
      <c r="H18" s="377"/>
      <c r="I18" s="113" t="s">
        <v>29</v>
      </c>
      <c r="J18" s="31" t="str">
        <f>'Rekapitulace stavby'!AN14</f>
        <v>Vyplň údaj</v>
      </c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27</v>
      </c>
      <c r="J20" s="104" t="s">
        <v>21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33</v>
      </c>
      <c r="F21" s="35"/>
      <c r="G21" s="35"/>
      <c r="H21" s="35"/>
      <c r="I21" s="113" t="s">
        <v>29</v>
      </c>
      <c r="J21" s="104" t="s">
        <v>21</v>
      </c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35</v>
      </c>
      <c r="E23" s="35"/>
      <c r="F23" s="35"/>
      <c r="G23" s="35"/>
      <c r="H23" s="35"/>
      <c r="I23" s="113" t="s">
        <v>27</v>
      </c>
      <c r="J23" s="104" t="str">
        <f>IF('Rekapitulace stavby'!AN19="","",'Rekapitulace stavby'!AN19)</f>
        <v/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tr">
        <f>IF('Rekapitulace stavby'!E20="","",'Rekapitulace stavby'!E20)</f>
        <v xml:space="preserve"> </v>
      </c>
      <c r="F24" s="35"/>
      <c r="G24" s="35"/>
      <c r="H24" s="35"/>
      <c r="I24" s="113" t="s">
        <v>29</v>
      </c>
      <c r="J24" s="104" t="str">
        <f>IF('Rekapitulace stavby'!AN20="","",'Rekapitulace stavby'!AN20)</f>
        <v/>
      </c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36</v>
      </c>
      <c r="E26" s="35"/>
      <c r="F26" s="35"/>
      <c r="G26" s="35"/>
      <c r="H26" s="35"/>
      <c r="I26" s="35"/>
      <c r="J26" s="35"/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78" t="s">
        <v>21</v>
      </c>
      <c r="F27" s="378"/>
      <c r="G27" s="378"/>
      <c r="H27" s="37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114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38</v>
      </c>
      <c r="E30" s="35"/>
      <c r="F30" s="35"/>
      <c r="G30" s="35"/>
      <c r="H30" s="35"/>
      <c r="I30" s="35"/>
      <c r="J30" s="121">
        <f>ROUND(J83,2)</f>
        <v>0</v>
      </c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40</v>
      </c>
      <c r="G32" s="35"/>
      <c r="H32" s="35"/>
      <c r="I32" s="122" t="s">
        <v>39</v>
      </c>
      <c r="J32" s="122" t="s">
        <v>41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42</v>
      </c>
      <c r="E33" s="113" t="s">
        <v>43</v>
      </c>
      <c r="F33" s="124">
        <f>ROUND((SUM(BE83:BE107)),2)</f>
        <v>0</v>
      </c>
      <c r="G33" s="35"/>
      <c r="H33" s="35"/>
      <c r="I33" s="125">
        <v>0.21</v>
      </c>
      <c r="J33" s="124">
        <f>ROUND(((SUM(BE83:BE107))*I33),2)</f>
        <v>0</v>
      </c>
      <c r="K33" s="35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44</v>
      </c>
      <c r="F34" s="124">
        <f>ROUND((SUM(BF83:BF107)),2)</f>
        <v>0</v>
      </c>
      <c r="G34" s="35"/>
      <c r="H34" s="35"/>
      <c r="I34" s="125">
        <v>0.15</v>
      </c>
      <c r="J34" s="124">
        <f>ROUND(((SUM(BF83:BF107))*I34),2)</f>
        <v>0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45</v>
      </c>
      <c r="F35" s="124">
        <f>ROUND((SUM(BG83:BG107)),2)</f>
        <v>0</v>
      </c>
      <c r="G35" s="35"/>
      <c r="H35" s="35"/>
      <c r="I35" s="125">
        <v>0.21</v>
      </c>
      <c r="J35" s="124">
        <f>0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46</v>
      </c>
      <c r="F36" s="124">
        <f>ROUND((SUM(BH83:BH107)),2)</f>
        <v>0</v>
      </c>
      <c r="G36" s="35"/>
      <c r="H36" s="35"/>
      <c r="I36" s="125">
        <v>0.15</v>
      </c>
      <c r="J36" s="124">
        <f>0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47</v>
      </c>
      <c r="F37" s="124">
        <f>ROUND((SUM(BI83:BI107)),2)</f>
        <v>0</v>
      </c>
      <c r="G37" s="35"/>
      <c r="H37" s="35"/>
      <c r="I37" s="125">
        <v>0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48</v>
      </c>
      <c r="E39" s="128"/>
      <c r="F39" s="128"/>
      <c r="G39" s="129" t="s">
        <v>49</v>
      </c>
      <c r="H39" s="130" t="s">
        <v>50</v>
      </c>
      <c r="I39" s="128"/>
      <c r="J39" s="131">
        <f>SUM(J30:J37)</f>
        <v>0</v>
      </c>
      <c r="K39" s="132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4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144</v>
      </c>
      <c r="D45" s="37"/>
      <c r="E45" s="37"/>
      <c r="F45" s="37"/>
      <c r="G45" s="37"/>
      <c r="H45" s="37"/>
      <c r="I45" s="37"/>
      <c r="J45" s="37"/>
      <c r="K45" s="37"/>
      <c r="L45" s="114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9" t="str">
        <f>E7</f>
        <v>Rekonstrukce kuchyně v domově pro seniory v Klatovech</v>
      </c>
      <c r="F48" s="380"/>
      <c r="G48" s="380"/>
      <c r="H48" s="380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142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3" t="str">
        <f>E9</f>
        <v>VRN - Vedlejší rozpočtové náklady</v>
      </c>
      <c r="F50" s="381"/>
      <c r="G50" s="381"/>
      <c r="H50" s="381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14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22</v>
      </c>
      <c r="D52" s="37"/>
      <c r="E52" s="37"/>
      <c r="F52" s="28" t="str">
        <f>F12</f>
        <v>Podhůrecká 815/3</v>
      </c>
      <c r="G52" s="37"/>
      <c r="H52" s="37"/>
      <c r="I52" s="30" t="s">
        <v>24</v>
      </c>
      <c r="J52" s="60" t="str">
        <f>IF(J12="","",J12)</f>
        <v>26. 4. 2023</v>
      </c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26</v>
      </c>
      <c r="D54" s="37"/>
      <c r="E54" s="37"/>
      <c r="F54" s="28" t="str">
        <f>E15</f>
        <v xml:space="preserve"> </v>
      </c>
      <c r="G54" s="37"/>
      <c r="H54" s="37"/>
      <c r="I54" s="30" t="s">
        <v>32</v>
      </c>
      <c r="J54" s="33" t="str">
        <f>E21</f>
        <v>M-PROject CZ s.r.o.</v>
      </c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 xml:space="preserve"> </v>
      </c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7" t="s">
        <v>145</v>
      </c>
      <c r="D57" s="138"/>
      <c r="E57" s="138"/>
      <c r="F57" s="138"/>
      <c r="G57" s="138"/>
      <c r="H57" s="138"/>
      <c r="I57" s="138"/>
      <c r="J57" s="139" t="s">
        <v>146</v>
      </c>
      <c r="K57" s="138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0" t="s">
        <v>70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147</v>
      </c>
    </row>
    <row r="60" spans="2:12" s="9" customFormat="1" ht="24.95" customHeight="1">
      <c r="B60" s="141"/>
      <c r="C60" s="142"/>
      <c r="D60" s="143" t="s">
        <v>3451</v>
      </c>
      <c r="E60" s="144"/>
      <c r="F60" s="144"/>
      <c r="G60" s="144"/>
      <c r="H60" s="144"/>
      <c r="I60" s="144"/>
      <c r="J60" s="145">
        <f>J84</f>
        <v>0</v>
      </c>
      <c r="K60" s="142"/>
      <c r="L60" s="146"/>
    </row>
    <row r="61" spans="2:12" s="10" customFormat="1" ht="19.9" customHeight="1">
      <c r="B61" s="147"/>
      <c r="C61" s="98"/>
      <c r="D61" s="148" t="s">
        <v>3452</v>
      </c>
      <c r="E61" s="149"/>
      <c r="F61" s="149"/>
      <c r="G61" s="149"/>
      <c r="H61" s="149"/>
      <c r="I61" s="149"/>
      <c r="J61" s="150">
        <f>J85</f>
        <v>0</v>
      </c>
      <c r="K61" s="98"/>
      <c r="L61" s="151"/>
    </row>
    <row r="62" spans="2:12" s="10" customFormat="1" ht="19.9" customHeight="1">
      <c r="B62" s="147"/>
      <c r="C62" s="98"/>
      <c r="D62" s="148" t="s">
        <v>3453</v>
      </c>
      <c r="E62" s="149"/>
      <c r="F62" s="149"/>
      <c r="G62" s="149"/>
      <c r="H62" s="149"/>
      <c r="I62" s="149"/>
      <c r="J62" s="150">
        <f>J92</f>
        <v>0</v>
      </c>
      <c r="K62" s="98"/>
      <c r="L62" s="151"/>
    </row>
    <row r="63" spans="2:12" s="10" customFormat="1" ht="19.9" customHeight="1">
      <c r="B63" s="147"/>
      <c r="C63" s="98"/>
      <c r="D63" s="148" t="s">
        <v>3454</v>
      </c>
      <c r="E63" s="149"/>
      <c r="F63" s="149"/>
      <c r="G63" s="149"/>
      <c r="H63" s="149"/>
      <c r="I63" s="149"/>
      <c r="J63" s="150">
        <f>J97</f>
        <v>0</v>
      </c>
      <c r="K63" s="98"/>
      <c r="L63" s="151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14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14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14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176</v>
      </c>
      <c r="D70" s="37"/>
      <c r="E70" s="37"/>
      <c r="F70" s="37"/>
      <c r="G70" s="37"/>
      <c r="H70" s="37"/>
      <c r="I70" s="37"/>
      <c r="J70" s="37"/>
      <c r="K70" s="37"/>
      <c r="L70" s="114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1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1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79" t="str">
        <f>E7</f>
        <v>Rekonstrukce kuchyně v domově pro seniory v Klatovech</v>
      </c>
      <c r="F73" s="380"/>
      <c r="G73" s="380"/>
      <c r="H73" s="380"/>
      <c r="I73" s="37"/>
      <c r="J73" s="37"/>
      <c r="K73" s="37"/>
      <c r="L73" s="11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142</v>
      </c>
      <c r="D74" s="37"/>
      <c r="E74" s="37"/>
      <c r="F74" s="37"/>
      <c r="G74" s="37"/>
      <c r="H74" s="37"/>
      <c r="I74" s="37"/>
      <c r="J74" s="37"/>
      <c r="K74" s="37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33" t="str">
        <f>E9</f>
        <v>VRN - Vedlejší rozpočtové náklady</v>
      </c>
      <c r="F75" s="381"/>
      <c r="G75" s="381"/>
      <c r="H75" s="381"/>
      <c r="I75" s="37"/>
      <c r="J75" s="37"/>
      <c r="K75" s="37"/>
      <c r="L75" s="11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22</v>
      </c>
      <c r="D77" s="37"/>
      <c r="E77" s="37"/>
      <c r="F77" s="28" t="str">
        <f>F12</f>
        <v>Podhůrecká 815/3</v>
      </c>
      <c r="G77" s="37"/>
      <c r="H77" s="37"/>
      <c r="I77" s="30" t="s">
        <v>24</v>
      </c>
      <c r="J77" s="60" t="str">
        <f>IF(J12="","",J12)</f>
        <v>26. 4. 2023</v>
      </c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2" customHeight="1">
      <c r="A79" s="35"/>
      <c r="B79" s="36"/>
      <c r="C79" s="30" t="s">
        <v>26</v>
      </c>
      <c r="D79" s="37"/>
      <c r="E79" s="37"/>
      <c r="F79" s="28" t="str">
        <f>E15</f>
        <v xml:space="preserve"> </v>
      </c>
      <c r="G79" s="37"/>
      <c r="H79" s="37"/>
      <c r="I79" s="30" t="s">
        <v>32</v>
      </c>
      <c r="J79" s="33" t="str">
        <f>E21</f>
        <v>M-PROject CZ s.r.o.</v>
      </c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30" t="s">
        <v>30</v>
      </c>
      <c r="D80" s="37"/>
      <c r="E80" s="37"/>
      <c r="F80" s="28" t="str">
        <f>IF(E18="","",E18)</f>
        <v>Vyplň údaj</v>
      </c>
      <c r="G80" s="37"/>
      <c r="H80" s="37"/>
      <c r="I80" s="30" t="s">
        <v>35</v>
      </c>
      <c r="J80" s="33" t="str">
        <f>E24</f>
        <v xml:space="preserve"> </v>
      </c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52"/>
      <c r="B82" s="153"/>
      <c r="C82" s="154" t="s">
        <v>177</v>
      </c>
      <c r="D82" s="155" t="s">
        <v>57</v>
      </c>
      <c r="E82" s="155" t="s">
        <v>53</v>
      </c>
      <c r="F82" s="155" t="s">
        <v>54</v>
      </c>
      <c r="G82" s="155" t="s">
        <v>178</v>
      </c>
      <c r="H82" s="155" t="s">
        <v>179</v>
      </c>
      <c r="I82" s="155" t="s">
        <v>180</v>
      </c>
      <c r="J82" s="155" t="s">
        <v>146</v>
      </c>
      <c r="K82" s="156" t="s">
        <v>181</v>
      </c>
      <c r="L82" s="157"/>
      <c r="M82" s="69" t="s">
        <v>21</v>
      </c>
      <c r="N82" s="70" t="s">
        <v>42</v>
      </c>
      <c r="O82" s="70" t="s">
        <v>182</v>
      </c>
      <c r="P82" s="70" t="s">
        <v>183</v>
      </c>
      <c r="Q82" s="70" t="s">
        <v>184</v>
      </c>
      <c r="R82" s="70" t="s">
        <v>185</v>
      </c>
      <c r="S82" s="70" t="s">
        <v>186</v>
      </c>
      <c r="T82" s="71" t="s">
        <v>187</v>
      </c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</row>
    <row r="83" spans="1:63" s="2" customFormat="1" ht="22.9" customHeight="1">
      <c r="A83" s="35"/>
      <c r="B83" s="36"/>
      <c r="C83" s="76" t="s">
        <v>188</v>
      </c>
      <c r="D83" s="37"/>
      <c r="E83" s="37"/>
      <c r="F83" s="37"/>
      <c r="G83" s="37"/>
      <c r="H83" s="37"/>
      <c r="I83" s="37"/>
      <c r="J83" s="158">
        <f>BK83</f>
        <v>0</v>
      </c>
      <c r="K83" s="37"/>
      <c r="L83" s="40"/>
      <c r="M83" s="72"/>
      <c r="N83" s="159"/>
      <c r="O83" s="73"/>
      <c r="P83" s="160">
        <f>P84</f>
        <v>0</v>
      </c>
      <c r="Q83" s="73"/>
      <c r="R83" s="160">
        <f>R84</f>
        <v>0</v>
      </c>
      <c r="S83" s="73"/>
      <c r="T83" s="161">
        <f>T84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71</v>
      </c>
      <c r="AU83" s="18" t="s">
        <v>147</v>
      </c>
      <c r="BK83" s="162">
        <f>BK84</f>
        <v>0</v>
      </c>
    </row>
    <row r="84" spans="2:63" s="12" customFormat="1" ht="25.9" customHeight="1">
      <c r="B84" s="163"/>
      <c r="C84" s="164"/>
      <c r="D84" s="165" t="s">
        <v>71</v>
      </c>
      <c r="E84" s="166" t="s">
        <v>138</v>
      </c>
      <c r="F84" s="166" t="s">
        <v>139</v>
      </c>
      <c r="G84" s="164"/>
      <c r="H84" s="164"/>
      <c r="I84" s="167"/>
      <c r="J84" s="168">
        <f>BK84</f>
        <v>0</v>
      </c>
      <c r="K84" s="164"/>
      <c r="L84" s="169"/>
      <c r="M84" s="170"/>
      <c r="N84" s="171"/>
      <c r="O84" s="171"/>
      <c r="P84" s="172">
        <f>P85+P92+P97</f>
        <v>0</v>
      </c>
      <c r="Q84" s="171"/>
      <c r="R84" s="172">
        <f>R85+R92+R97</f>
        <v>0</v>
      </c>
      <c r="S84" s="171"/>
      <c r="T84" s="173">
        <f>T85+T92+T97</f>
        <v>0</v>
      </c>
      <c r="AR84" s="174" t="s">
        <v>227</v>
      </c>
      <c r="AT84" s="175" t="s">
        <v>71</v>
      </c>
      <c r="AU84" s="175" t="s">
        <v>72</v>
      </c>
      <c r="AY84" s="174" t="s">
        <v>191</v>
      </c>
      <c r="BK84" s="176">
        <f>BK85+BK92+BK97</f>
        <v>0</v>
      </c>
    </row>
    <row r="85" spans="2:63" s="12" customFormat="1" ht="22.9" customHeight="1">
      <c r="B85" s="163"/>
      <c r="C85" s="164"/>
      <c r="D85" s="165" t="s">
        <v>71</v>
      </c>
      <c r="E85" s="177" t="s">
        <v>3455</v>
      </c>
      <c r="F85" s="177" t="s">
        <v>3456</v>
      </c>
      <c r="G85" s="164"/>
      <c r="H85" s="164"/>
      <c r="I85" s="167"/>
      <c r="J85" s="178">
        <f>BK85</f>
        <v>0</v>
      </c>
      <c r="K85" s="164"/>
      <c r="L85" s="169"/>
      <c r="M85" s="170"/>
      <c r="N85" s="171"/>
      <c r="O85" s="171"/>
      <c r="P85" s="172">
        <f>SUM(P86:P91)</f>
        <v>0</v>
      </c>
      <c r="Q85" s="171"/>
      <c r="R85" s="172">
        <f>SUM(R86:R91)</f>
        <v>0</v>
      </c>
      <c r="S85" s="171"/>
      <c r="T85" s="173">
        <f>SUM(T86:T91)</f>
        <v>0</v>
      </c>
      <c r="AR85" s="174" t="s">
        <v>227</v>
      </c>
      <c r="AT85" s="175" t="s">
        <v>71</v>
      </c>
      <c r="AU85" s="175" t="s">
        <v>80</v>
      </c>
      <c r="AY85" s="174" t="s">
        <v>191</v>
      </c>
      <c r="BK85" s="176">
        <f>SUM(BK86:BK91)</f>
        <v>0</v>
      </c>
    </row>
    <row r="86" spans="1:65" s="2" customFormat="1" ht="16.5" customHeight="1">
      <c r="A86" s="35"/>
      <c r="B86" s="36"/>
      <c r="C86" s="179" t="s">
        <v>80</v>
      </c>
      <c r="D86" s="179" t="s">
        <v>193</v>
      </c>
      <c r="E86" s="180" t="s">
        <v>3457</v>
      </c>
      <c r="F86" s="181" t="s">
        <v>3458</v>
      </c>
      <c r="G86" s="182" t="s">
        <v>2131</v>
      </c>
      <c r="H86" s="183">
        <v>1</v>
      </c>
      <c r="I86" s="184"/>
      <c r="J86" s="185">
        <f>ROUND(I86*H86,2)</f>
        <v>0</v>
      </c>
      <c r="K86" s="181" t="s">
        <v>197</v>
      </c>
      <c r="L86" s="40"/>
      <c r="M86" s="186" t="s">
        <v>21</v>
      </c>
      <c r="N86" s="187" t="s">
        <v>43</v>
      </c>
      <c r="O86" s="65"/>
      <c r="P86" s="188">
        <f>O86*H86</f>
        <v>0</v>
      </c>
      <c r="Q86" s="188">
        <v>0</v>
      </c>
      <c r="R86" s="188">
        <f>Q86*H86</f>
        <v>0</v>
      </c>
      <c r="S86" s="188">
        <v>0</v>
      </c>
      <c r="T86" s="189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90" t="s">
        <v>3236</v>
      </c>
      <c r="AT86" s="190" t="s">
        <v>193</v>
      </c>
      <c r="AU86" s="190" t="s">
        <v>82</v>
      </c>
      <c r="AY86" s="18" t="s">
        <v>191</v>
      </c>
      <c r="BE86" s="191">
        <f>IF(N86="základní",J86,0)</f>
        <v>0</v>
      </c>
      <c r="BF86" s="191">
        <f>IF(N86="snížená",J86,0)</f>
        <v>0</v>
      </c>
      <c r="BG86" s="191">
        <f>IF(N86="zákl. přenesená",J86,0)</f>
        <v>0</v>
      </c>
      <c r="BH86" s="191">
        <f>IF(N86="sníž. přenesená",J86,0)</f>
        <v>0</v>
      </c>
      <c r="BI86" s="191">
        <f>IF(N86="nulová",J86,0)</f>
        <v>0</v>
      </c>
      <c r="BJ86" s="18" t="s">
        <v>80</v>
      </c>
      <c r="BK86" s="191">
        <f>ROUND(I86*H86,2)</f>
        <v>0</v>
      </c>
      <c r="BL86" s="18" t="s">
        <v>3236</v>
      </c>
      <c r="BM86" s="190" t="s">
        <v>3459</v>
      </c>
    </row>
    <row r="87" spans="1:47" s="2" customFormat="1" ht="11.25">
      <c r="A87" s="35"/>
      <c r="B87" s="36"/>
      <c r="C87" s="37"/>
      <c r="D87" s="192" t="s">
        <v>200</v>
      </c>
      <c r="E87" s="37"/>
      <c r="F87" s="193" t="s">
        <v>3458</v>
      </c>
      <c r="G87" s="37"/>
      <c r="H87" s="37"/>
      <c r="I87" s="194"/>
      <c r="J87" s="37"/>
      <c r="K87" s="37"/>
      <c r="L87" s="40"/>
      <c r="M87" s="195"/>
      <c r="N87" s="196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200</v>
      </c>
      <c r="AU87" s="18" t="s">
        <v>82</v>
      </c>
    </row>
    <row r="88" spans="1:47" s="2" customFormat="1" ht="11.25">
      <c r="A88" s="35"/>
      <c r="B88" s="36"/>
      <c r="C88" s="37"/>
      <c r="D88" s="197" t="s">
        <v>202</v>
      </c>
      <c r="E88" s="37"/>
      <c r="F88" s="198" t="s">
        <v>3460</v>
      </c>
      <c r="G88" s="37"/>
      <c r="H88" s="37"/>
      <c r="I88" s="194"/>
      <c r="J88" s="37"/>
      <c r="K88" s="37"/>
      <c r="L88" s="40"/>
      <c r="M88" s="195"/>
      <c r="N88" s="196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202</v>
      </c>
      <c r="AU88" s="18" t="s">
        <v>82</v>
      </c>
    </row>
    <row r="89" spans="1:47" s="2" customFormat="1" ht="19.5">
      <c r="A89" s="35"/>
      <c r="B89" s="36"/>
      <c r="C89" s="37"/>
      <c r="D89" s="192" t="s">
        <v>1941</v>
      </c>
      <c r="E89" s="37"/>
      <c r="F89" s="231" t="s">
        <v>3461</v>
      </c>
      <c r="G89" s="37"/>
      <c r="H89" s="37"/>
      <c r="I89" s="194"/>
      <c r="J89" s="37"/>
      <c r="K89" s="37"/>
      <c r="L89" s="40"/>
      <c r="M89" s="195"/>
      <c r="N89" s="196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1941</v>
      </c>
      <c r="AU89" s="18" t="s">
        <v>82</v>
      </c>
    </row>
    <row r="90" spans="1:65" s="2" customFormat="1" ht="16.5" customHeight="1">
      <c r="A90" s="35"/>
      <c r="B90" s="36"/>
      <c r="C90" s="179" t="s">
        <v>82</v>
      </c>
      <c r="D90" s="179" t="s">
        <v>193</v>
      </c>
      <c r="E90" s="180" t="s">
        <v>3462</v>
      </c>
      <c r="F90" s="181" t="s">
        <v>3463</v>
      </c>
      <c r="G90" s="182" t="s">
        <v>2131</v>
      </c>
      <c r="H90" s="183">
        <v>1</v>
      </c>
      <c r="I90" s="184"/>
      <c r="J90" s="185">
        <f>ROUND(I90*H90,2)</f>
        <v>0</v>
      </c>
      <c r="K90" s="181" t="s">
        <v>21</v>
      </c>
      <c r="L90" s="40"/>
      <c r="M90" s="186" t="s">
        <v>21</v>
      </c>
      <c r="N90" s="187" t="s">
        <v>43</v>
      </c>
      <c r="O90" s="65"/>
      <c r="P90" s="188">
        <f>O90*H90</f>
        <v>0</v>
      </c>
      <c r="Q90" s="188">
        <v>0</v>
      </c>
      <c r="R90" s="188">
        <f>Q90*H90</f>
        <v>0</v>
      </c>
      <c r="S90" s="188">
        <v>0</v>
      </c>
      <c r="T90" s="189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90" t="s">
        <v>3236</v>
      </c>
      <c r="AT90" s="190" t="s">
        <v>193</v>
      </c>
      <c r="AU90" s="190" t="s">
        <v>82</v>
      </c>
      <c r="AY90" s="18" t="s">
        <v>191</v>
      </c>
      <c r="BE90" s="191">
        <f>IF(N90="základní",J90,0)</f>
        <v>0</v>
      </c>
      <c r="BF90" s="191">
        <f>IF(N90="snížená",J90,0)</f>
        <v>0</v>
      </c>
      <c r="BG90" s="191">
        <f>IF(N90="zákl. přenesená",J90,0)</f>
        <v>0</v>
      </c>
      <c r="BH90" s="191">
        <f>IF(N90="sníž. přenesená",J90,0)</f>
        <v>0</v>
      </c>
      <c r="BI90" s="191">
        <f>IF(N90="nulová",J90,0)</f>
        <v>0</v>
      </c>
      <c r="BJ90" s="18" t="s">
        <v>80</v>
      </c>
      <c r="BK90" s="191">
        <f>ROUND(I90*H90,2)</f>
        <v>0</v>
      </c>
      <c r="BL90" s="18" t="s">
        <v>3236</v>
      </c>
      <c r="BM90" s="190" t="s">
        <v>3464</v>
      </c>
    </row>
    <row r="91" spans="1:47" s="2" customFormat="1" ht="11.25">
      <c r="A91" s="35"/>
      <c r="B91" s="36"/>
      <c r="C91" s="37"/>
      <c r="D91" s="192" t="s">
        <v>200</v>
      </c>
      <c r="E91" s="37"/>
      <c r="F91" s="193" t="s">
        <v>3463</v>
      </c>
      <c r="G91" s="37"/>
      <c r="H91" s="37"/>
      <c r="I91" s="194"/>
      <c r="J91" s="37"/>
      <c r="K91" s="37"/>
      <c r="L91" s="40"/>
      <c r="M91" s="195"/>
      <c r="N91" s="196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200</v>
      </c>
      <c r="AU91" s="18" t="s">
        <v>82</v>
      </c>
    </row>
    <row r="92" spans="2:63" s="12" customFormat="1" ht="22.9" customHeight="1">
      <c r="B92" s="163"/>
      <c r="C92" s="164"/>
      <c r="D92" s="165" t="s">
        <v>71</v>
      </c>
      <c r="E92" s="177" t="s">
        <v>3465</v>
      </c>
      <c r="F92" s="177" t="s">
        <v>3466</v>
      </c>
      <c r="G92" s="164"/>
      <c r="H92" s="164"/>
      <c r="I92" s="167"/>
      <c r="J92" s="178">
        <f>BK92</f>
        <v>0</v>
      </c>
      <c r="K92" s="164"/>
      <c r="L92" s="169"/>
      <c r="M92" s="170"/>
      <c r="N92" s="171"/>
      <c r="O92" s="171"/>
      <c r="P92" s="172">
        <f>SUM(P93:P96)</f>
        <v>0</v>
      </c>
      <c r="Q92" s="171"/>
      <c r="R92" s="172">
        <f>SUM(R93:R96)</f>
        <v>0</v>
      </c>
      <c r="S92" s="171"/>
      <c r="T92" s="173">
        <f>SUM(T93:T96)</f>
        <v>0</v>
      </c>
      <c r="AR92" s="174" t="s">
        <v>227</v>
      </c>
      <c r="AT92" s="175" t="s">
        <v>71</v>
      </c>
      <c r="AU92" s="175" t="s">
        <v>80</v>
      </c>
      <c r="AY92" s="174" t="s">
        <v>191</v>
      </c>
      <c r="BK92" s="176">
        <f>SUM(BK93:BK96)</f>
        <v>0</v>
      </c>
    </row>
    <row r="93" spans="1:65" s="2" customFormat="1" ht="16.5" customHeight="1">
      <c r="A93" s="35"/>
      <c r="B93" s="36"/>
      <c r="C93" s="179" t="s">
        <v>212</v>
      </c>
      <c r="D93" s="179" t="s">
        <v>193</v>
      </c>
      <c r="E93" s="180" t="s">
        <v>3467</v>
      </c>
      <c r="F93" s="181" t="s">
        <v>3466</v>
      </c>
      <c r="G93" s="182" t="s">
        <v>2131</v>
      </c>
      <c r="H93" s="183">
        <v>1</v>
      </c>
      <c r="I93" s="184"/>
      <c r="J93" s="185">
        <f>ROUND(I93*H93,2)</f>
        <v>0</v>
      </c>
      <c r="K93" s="181" t="s">
        <v>197</v>
      </c>
      <c r="L93" s="40"/>
      <c r="M93" s="186" t="s">
        <v>21</v>
      </c>
      <c r="N93" s="187" t="s">
        <v>43</v>
      </c>
      <c r="O93" s="65"/>
      <c r="P93" s="188">
        <f>O93*H93</f>
        <v>0</v>
      </c>
      <c r="Q93" s="188">
        <v>0</v>
      </c>
      <c r="R93" s="188">
        <f>Q93*H93</f>
        <v>0</v>
      </c>
      <c r="S93" s="188">
        <v>0</v>
      </c>
      <c r="T93" s="189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90" t="s">
        <v>3236</v>
      </c>
      <c r="AT93" s="190" t="s">
        <v>193</v>
      </c>
      <c r="AU93" s="190" t="s">
        <v>82</v>
      </c>
      <c r="AY93" s="18" t="s">
        <v>191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8" t="s">
        <v>80</v>
      </c>
      <c r="BK93" s="191">
        <f>ROUND(I93*H93,2)</f>
        <v>0</v>
      </c>
      <c r="BL93" s="18" t="s">
        <v>3236</v>
      </c>
      <c r="BM93" s="190" t="s">
        <v>3468</v>
      </c>
    </row>
    <row r="94" spans="1:47" s="2" customFormat="1" ht="11.25">
      <c r="A94" s="35"/>
      <c r="B94" s="36"/>
      <c r="C94" s="37"/>
      <c r="D94" s="192" t="s">
        <v>200</v>
      </c>
      <c r="E94" s="37"/>
      <c r="F94" s="193" t="s">
        <v>3466</v>
      </c>
      <c r="G94" s="37"/>
      <c r="H94" s="37"/>
      <c r="I94" s="194"/>
      <c r="J94" s="37"/>
      <c r="K94" s="37"/>
      <c r="L94" s="40"/>
      <c r="M94" s="195"/>
      <c r="N94" s="196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200</v>
      </c>
      <c r="AU94" s="18" t="s">
        <v>82</v>
      </c>
    </row>
    <row r="95" spans="1:47" s="2" customFormat="1" ht="11.25">
      <c r="A95" s="35"/>
      <c r="B95" s="36"/>
      <c r="C95" s="37"/>
      <c r="D95" s="197" t="s">
        <v>202</v>
      </c>
      <c r="E95" s="37"/>
      <c r="F95" s="198" t="s">
        <v>3469</v>
      </c>
      <c r="G95" s="37"/>
      <c r="H95" s="37"/>
      <c r="I95" s="194"/>
      <c r="J95" s="37"/>
      <c r="K95" s="37"/>
      <c r="L95" s="40"/>
      <c r="M95" s="195"/>
      <c r="N95" s="196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202</v>
      </c>
      <c r="AU95" s="18" t="s">
        <v>82</v>
      </c>
    </row>
    <row r="96" spans="1:47" s="2" customFormat="1" ht="29.25">
      <c r="A96" s="35"/>
      <c r="B96" s="36"/>
      <c r="C96" s="37"/>
      <c r="D96" s="192" t="s">
        <v>1941</v>
      </c>
      <c r="E96" s="37"/>
      <c r="F96" s="231" t="s">
        <v>3470</v>
      </c>
      <c r="G96" s="37"/>
      <c r="H96" s="37"/>
      <c r="I96" s="194"/>
      <c r="J96" s="37"/>
      <c r="K96" s="37"/>
      <c r="L96" s="40"/>
      <c r="M96" s="195"/>
      <c r="N96" s="196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1941</v>
      </c>
      <c r="AU96" s="18" t="s">
        <v>82</v>
      </c>
    </row>
    <row r="97" spans="2:63" s="12" customFormat="1" ht="22.9" customHeight="1">
      <c r="B97" s="163"/>
      <c r="C97" s="164"/>
      <c r="D97" s="165" t="s">
        <v>71</v>
      </c>
      <c r="E97" s="177" t="s">
        <v>3471</v>
      </c>
      <c r="F97" s="177" t="s">
        <v>3472</v>
      </c>
      <c r="G97" s="164"/>
      <c r="H97" s="164"/>
      <c r="I97" s="167"/>
      <c r="J97" s="178">
        <f>BK97</f>
        <v>0</v>
      </c>
      <c r="K97" s="164"/>
      <c r="L97" s="169"/>
      <c r="M97" s="170"/>
      <c r="N97" s="171"/>
      <c r="O97" s="171"/>
      <c r="P97" s="172">
        <f>SUM(P98:P107)</f>
        <v>0</v>
      </c>
      <c r="Q97" s="171"/>
      <c r="R97" s="172">
        <f>SUM(R98:R107)</f>
        <v>0</v>
      </c>
      <c r="S97" s="171"/>
      <c r="T97" s="173">
        <f>SUM(T98:T107)</f>
        <v>0</v>
      </c>
      <c r="AR97" s="174" t="s">
        <v>227</v>
      </c>
      <c r="AT97" s="175" t="s">
        <v>71</v>
      </c>
      <c r="AU97" s="175" t="s">
        <v>80</v>
      </c>
      <c r="AY97" s="174" t="s">
        <v>191</v>
      </c>
      <c r="BK97" s="176">
        <f>SUM(BK98:BK107)</f>
        <v>0</v>
      </c>
    </row>
    <row r="98" spans="1:65" s="2" customFormat="1" ht="16.5" customHeight="1">
      <c r="A98" s="35"/>
      <c r="B98" s="36"/>
      <c r="C98" s="179" t="s">
        <v>198</v>
      </c>
      <c r="D98" s="179" t="s">
        <v>193</v>
      </c>
      <c r="E98" s="180" t="s">
        <v>3473</v>
      </c>
      <c r="F98" s="181" t="s">
        <v>3474</v>
      </c>
      <c r="G98" s="182" t="s">
        <v>2131</v>
      </c>
      <c r="H98" s="183">
        <v>1</v>
      </c>
      <c r="I98" s="184"/>
      <c r="J98" s="185">
        <f>ROUND(I98*H98,2)</f>
        <v>0</v>
      </c>
      <c r="K98" s="181" t="s">
        <v>197</v>
      </c>
      <c r="L98" s="40"/>
      <c r="M98" s="186" t="s">
        <v>21</v>
      </c>
      <c r="N98" s="187" t="s">
        <v>43</v>
      </c>
      <c r="O98" s="65"/>
      <c r="P98" s="188">
        <f>O98*H98</f>
        <v>0</v>
      </c>
      <c r="Q98" s="188">
        <v>0</v>
      </c>
      <c r="R98" s="188">
        <f>Q98*H98</f>
        <v>0</v>
      </c>
      <c r="S98" s="188">
        <v>0</v>
      </c>
      <c r="T98" s="189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0" t="s">
        <v>3236</v>
      </c>
      <c r="AT98" s="190" t="s">
        <v>193</v>
      </c>
      <c r="AU98" s="190" t="s">
        <v>82</v>
      </c>
      <c r="AY98" s="18" t="s">
        <v>191</v>
      </c>
      <c r="BE98" s="191">
        <f>IF(N98="základní",J98,0)</f>
        <v>0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18" t="s">
        <v>80</v>
      </c>
      <c r="BK98" s="191">
        <f>ROUND(I98*H98,2)</f>
        <v>0</v>
      </c>
      <c r="BL98" s="18" t="s">
        <v>3236</v>
      </c>
      <c r="BM98" s="190" t="s">
        <v>3475</v>
      </c>
    </row>
    <row r="99" spans="1:47" s="2" customFormat="1" ht="11.25">
      <c r="A99" s="35"/>
      <c r="B99" s="36"/>
      <c r="C99" s="37"/>
      <c r="D99" s="192" t="s">
        <v>200</v>
      </c>
      <c r="E99" s="37"/>
      <c r="F99" s="193" t="s">
        <v>3474</v>
      </c>
      <c r="G99" s="37"/>
      <c r="H99" s="37"/>
      <c r="I99" s="194"/>
      <c r="J99" s="37"/>
      <c r="K99" s="37"/>
      <c r="L99" s="40"/>
      <c r="M99" s="195"/>
      <c r="N99" s="196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200</v>
      </c>
      <c r="AU99" s="18" t="s">
        <v>82</v>
      </c>
    </row>
    <row r="100" spans="1:47" s="2" customFormat="1" ht="11.25">
      <c r="A100" s="35"/>
      <c r="B100" s="36"/>
      <c r="C100" s="37"/>
      <c r="D100" s="197" t="s">
        <v>202</v>
      </c>
      <c r="E100" s="37"/>
      <c r="F100" s="198" t="s">
        <v>3476</v>
      </c>
      <c r="G100" s="37"/>
      <c r="H100" s="37"/>
      <c r="I100" s="194"/>
      <c r="J100" s="37"/>
      <c r="K100" s="37"/>
      <c r="L100" s="40"/>
      <c r="M100" s="195"/>
      <c r="N100" s="196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202</v>
      </c>
      <c r="AU100" s="18" t="s">
        <v>82</v>
      </c>
    </row>
    <row r="101" spans="1:65" s="2" customFormat="1" ht="16.5" customHeight="1">
      <c r="A101" s="35"/>
      <c r="B101" s="36"/>
      <c r="C101" s="179" t="s">
        <v>227</v>
      </c>
      <c r="D101" s="179" t="s">
        <v>193</v>
      </c>
      <c r="E101" s="180" t="s">
        <v>3477</v>
      </c>
      <c r="F101" s="181" t="s">
        <v>3478</v>
      </c>
      <c r="G101" s="182" t="s">
        <v>2131</v>
      </c>
      <c r="H101" s="183">
        <v>1</v>
      </c>
      <c r="I101" s="184"/>
      <c r="J101" s="185">
        <f>ROUND(I101*H101,2)</f>
        <v>0</v>
      </c>
      <c r="K101" s="181" t="s">
        <v>197</v>
      </c>
      <c r="L101" s="40"/>
      <c r="M101" s="186" t="s">
        <v>21</v>
      </c>
      <c r="N101" s="187" t="s">
        <v>43</v>
      </c>
      <c r="O101" s="65"/>
      <c r="P101" s="188">
        <f>O101*H101</f>
        <v>0</v>
      </c>
      <c r="Q101" s="188">
        <v>0</v>
      </c>
      <c r="R101" s="188">
        <f>Q101*H101</f>
        <v>0</v>
      </c>
      <c r="S101" s="188">
        <v>0</v>
      </c>
      <c r="T101" s="189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90" t="s">
        <v>3236</v>
      </c>
      <c r="AT101" s="190" t="s">
        <v>193</v>
      </c>
      <c r="AU101" s="190" t="s">
        <v>82</v>
      </c>
      <c r="AY101" s="18" t="s">
        <v>191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18" t="s">
        <v>80</v>
      </c>
      <c r="BK101" s="191">
        <f>ROUND(I101*H101,2)</f>
        <v>0</v>
      </c>
      <c r="BL101" s="18" t="s">
        <v>3236</v>
      </c>
      <c r="BM101" s="190" t="s">
        <v>3479</v>
      </c>
    </row>
    <row r="102" spans="1:47" s="2" customFormat="1" ht="11.25">
      <c r="A102" s="35"/>
      <c r="B102" s="36"/>
      <c r="C102" s="37"/>
      <c r="D102" s="192" t="s">
        <v>200</v>
      </c>
      <c r="E102" s="37"/>
      <c r="F102" s="193" t="s">
        <v>3478</v>
      </c>
      <c r="G102" s="37"/>
      <c r="H102" s="37"/>
      <c r="I102" s="194"/>
      <c r="J102" s="37"/>
      <c r="K102" s="37"/>
      <c r="L102" s="40"/>
      <c r="M102" s="195"/>
      <c r="N102" s="196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200</v>
      </c>
      <c r="AU102" s="18" t="s">
        <v>82</v>
      </c>
    </row>
    <row r="103" spans="1:47" s="2" customFormat="1" ht="11.25">
      <c r="A103" s="35"/>
      <c r="B103" s="36"/>
      <c r="C103" s="37"/>
      <c r="D103" s="197" t="s">
        <v>202</v>
      </c>
      <c r="E103" s="37"/>
      <c r="F103" s="198" t="s">
        <v>3480</v>
      </c>
      <c r="G103" s="37"/>
      <c r="H103" s="37"/>
      <c r="I103" s="194"/>
      <c r="J103" s="37"/>
      <c r="K103" s="37"/>
      <c r="L103" s="40"/>
      <c r="M103" s="195"/>
      <c r="N103" s="196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202</v>
      </c>
      <c r="AU103" s="18" t="s">
        <v>82</v>
      </c>
    </row>
    <row r="104" spans="1:65" s="2" customFormat="1" ht="16.5" customHeight="1">
      <c r="A104" s="35"/>
      <c r="B104" s="36"/>
      <c r="C104" s="179" t="s">
        <v>236</v>
      </c>
      <c r="D104" s="179" t="s">
        <v>193</v>
      </c>
      <c r="E104" s="180" t="s">
        <v>3481</v>
      </c>
      <c r="F104" s="181" t="s">
        <v>3482</v>
      </c>
      <c r="G104" s="182" t="s">
        <v>2131</v>
      </c>
      <c r="H104" s="183">
        <v>1</v>
      </c>
      <c r="I104" s="184"/>
      <c r="J104" s="185">
        <f>ROUND(I104*H104,2)</f>
        <v>0</v>
      </c>
      <c r="K104" s="181" t="s">
        <v>197</v>
      </c>
      <c r="L104" s="40"/>
      <c r="M104" s="186" t="s">
        <v>21</v>
      </c>
      <c r="N104" s="187" t="s">
        <v>43</v>
      </c>
      <c r="O104" s="65"/>
      <c r="P104" s="188">
        <f>O104*H104</f>
        <v>0</v>
      </c>
      <c r="Q104" s="188">
        <v>0</v>
      </c>
      <c r="R104" s="188">
        <f>Q104*H104</f>
        <v>0</v>
      </c>
      <c r="S104" s="188">
        <v>0</v>
      </c>
      <c r="T104" s="189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90" t="s">
        <v>3236</v>
      </c>
      <c r="AT104" s="190" t="s">
        <v>193</v>
      </c>
      <c r="AU104" s="190" t="s">
        <v>82</v>
      </c>
      <c r="AY104" s="18" t="s">
        <v>191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8" t="s">
        <v>80</v>
      </c>
      <c r="BK104" s="191">
        <f>ROUND(I104*H104,2)</f>
        <v>0</v>
      </c>
      <c r="BL104" s="18" t="s">
        <v>3236</v>
      </c>
      <c r="BM104" s="190" t="s">
        <v>3483</v>
      </c>
    </row>
    <row r="105" spans="1:47" s="2" customFormat="1" ht="11.25">
      <c r="A105" s="35"/>
      <c r="B105" s="36"/>
      <c r="C105" s="37"/>
      <c r="D105" s="192" t="s">
        <v>200</v>
      </c>
      <c r="E105" s="37"/>
      <c r="F105" s="193" t="s">
        <v>3482</v>
      </c>
      <c r="G105" s="37"/>
      <c r="H105" s="37"/>
      <c r="I105" s="194"/>
      <c r="J105" s="37"/>
      <c r="K105" s="37"/>
      <c r="L105" s="40"/>
      <c r="M105" s="195"/>
      <c r="N105" s="196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200</v>
      </c>
      <c r="AU105" s="18" t="s">
        <v>82</v>
      </c>
    </row>
    <row r="106" spans="1:47" s="2" customFormat="1" ht="11.25">
      <c r="A106" s="35"/>
      <c r="B106" s="36"/>
      <c r="C106" s="37"/>
      <c r="D106" s="197" t="s">
        <v>202</v>
      </c>
      <c r="E106" s="37"/>
      <c r="F106" s="198" t="s">
        <v>3484</v>
      </c>
      <c r="G106" s="37"/>
      <c r="H106" s="37"/>
      <c r="I106" s="194"/>
      <c r="J106" s="37"/>
      <c r="K106" s="37"/>
      <c r="L106" s="40"/>
      <c r="M106" s="195"/>
      <c r="N106" s="196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202</v>
      </c>
      <c r="AU106" s="18" t="s">
        <v>82</v>
      </c>
    </row>
    <row r="107" spans="1:47" s="2" customFormat="1" ht="29.25">
      <c r="A107" s="35"/>
      <c r="B107" s="36"/>
      <c r="C107" s="37"/>
      <c r="D107" s="192" t="s">
        <v>1941</v>
      </c>
      <c r="E107" s="37"/>
      <c r="F107" s="231" t="s">
        <v>3485</v>
      </c>
      <c r="G107" s="37"/>
      <c r="H107" s="37"/>
      <c r="I107" s="194"/>
      <c r="J107" s="37"/>
      <c r="K107" s="37"/>
      <c r="L107" s="40"/>
      <c r="M107" s="232"/>
      <c r="N107" s="233"/>
      <c r="O107" s="234"/>
      <c r="P107" s="234"/>
      <c r="Q107" s="234"/>
      <c r="R107" s="234"/>
      <c r="S107" s="234"/>
      <c r="T107" s="2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1941</v>
      </c>
      <c r="AU107" s="18" t="s">
        <v>82</v>
      </c>
    </row>
    <row r="108" spans="1:31" s="2" customFormat="1" ht="6.95" customHeight="1">
      <c r="A108" s="35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0"/>
      <c r="M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</sheetData>
  <sheetProtection algorithmName="SHA-512" hashValue="hmMt9IYf8EIuj0KGw0JF+CV4SzU+y2ynx0V1KAB7psEhKInDX8RnGz82hhKq3kWMOptr08TqNVSAtrxqfKBBnA==" saltValue="cWLdVXGE+79a37HxoPx+ZSZIOoRogTtECxY5bG+1Sgy1LwxZboWgK8I+66f7o1zmkQqrYRRR4Uvj6cIo9Zfh9Q==" spinCount="100000" sheet="1" objects="1" scenarios="1" formatColumns="0" formatRows="0" autoFilter="0"/>
  <autoFilter ref="C82:K10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3_01/013254000"/>
    <hyperlink ref="F95" r:id="rId2" display="https://podminky.urs.cz/item/CS_URS_2023_01/030001000"/>
    <hyperlink ref="F100" r:id="rId3" display="https://podminky.urs.cz/item/CS_URS_2023_01/045203000"/>
    <hyperlink ref="F103" r:id="rId4" display="https://podminky.urs.cz/item/CS_URS_2023_01/045303000"/>
    <hyperlink ref="F106" r:id="rId5" display="https://podminky.urs.cz/item/CS_URS_2023_01/049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7" customWidth="1"/>
    <col min="2" max="2" width="1.7109375" style="247" customWidth="1"/>
    <col min="3" max="4" width="5.00390625" style="247" customWidth="1"/>
    <col min="5" max="5" width="11.7109375" style="247" customWidth="1"/>
    <col min="6" max="6" width="9.140625" style="247" customWidth="1"/>
    <col min="7" max="7" width="5.00390625" style="247" customWidth="1"/>
    <col min="8" max="8" width="77.8515625" style="247" customWidth="1"/>
    <col min="9" max="10" width="20.00390625" style="247" customWidth="1"/>
    <col min="11" max="11" width="1.7109375" style="247" customWidth="1"/>
  </cols>
  <sheetData>
    <row r="1" s="1" customFormat="1" ht="37.5" customHeight="1"/>
    <row r="2" spans="2:11" s="1" customFormat="1" ht="7.5" customHeight="1">
      <c r="B2" s="248"/>
      <c r="C2" s="249"/>
      <c r="D2" s="249"/>
      <c r="E2" s="249"/>
      <c r="F2" s="249"/>
      <c r="G2" s="249"/>
      <c r="H2" s="249"/>
      <c r="I2" s="249"/>
      <c r="J2" s="249"/>
      <c r="K2" s="250"/>
    </row>
    <row r="3" spans="2:11" s="16" customFormat="1" ht="45" customHeight="1">
      <c r="B3" s="251"/>
      <c r="C3" s="383" t="s">
        <v>3486</v>
      </c>
      <c r="D3" s="383"/>
      <c r="E3" s="383"/>
      <c r="F3" s="383"/>
      <c r="G3" s="383"/>
      <c r="H3" s="383"/>
      <c r="I3" s="383"/>
      <c r="J3" s="383"/>
      <c r="K3" s="252"/>
    </row>
    <row r="4" spans="2:11" s="1" customFormat="1" ht="25.5" customHeight="1">
      <c r="B4" s="253"/>
      <c r="C4" s="388" t="s">
        <v>3487</v>
      </c>
      <c r="D4" s="388"/>
      <c r="E4" s="388"/>
      <c r="F4" s="388"/>
      <c r="G4" s="388"/>
      <c r="H4" s="388"/>
      <c r="I4" s="388"/>
      <c r="J4" s="388"/>
      <c r="K4" s="254"/>
    </row>
    <row r="5" spans="2:11" s="1" customFormat="1" ht="5.25" customHeight="1">
      <c r="B5" s="253"/>
      <c r="C5" s="255"/>
      <c r="D5" s="255"/>
      <c r="E5" s="255"/>
      <c r="F5" s="255"/>
      <c r="G5" s="255"/>
      <c r="H5" s="255"/>
      <c r="I5" s="255"/>
      <c r="J5" s="255"/>
      <c r="K5" s="254"/>
    </row>
    <row r="6" spans="2:11" s="1" customFormat="1" ht="15" customHeight="1">
      <c r="B6" s="253"/>
      <c r="C6" s="387" t="s">
        <v>3488</v>
      </c>
      <c r="D6" s="387"/>
      <c r="E6" s="387"/>
      <c r="F6" s="387"/>
      <c r="G6" s="387"/>
      <c r="H6" s="387"/>
      <c r="I6" s="387"/>
      <c r="J6" s="387"/>
      <c r="K6" s="254"/>
    </row>
    <row r="7" spans="2:11" s="1" customFormat="1" ht="15" customHeight="1">
      <c r="B7" s="257"/>
      <c r="C7" s="387" t="s">
        <v>3489</v>
      </c>
      <c r="D7" s="387"/>
      <c r="E7" s="387"/>
      <c r="F7" s="387"/>
      <c r="G7" s="387"/>
      <c r="H7" s="387"/>
      <c r="I7" s="387"/>
      <c r="J7" s="387"/>
      <c r="K7" s="254"/>
    </row>
    <row r="8" spans="2:11" s="1" customFormat="1" ht="12.75" customHeight="1">
      <c r="B8" s="257"/>
      <c r="C8" s="256"/>
      <c r="D8" s="256"/>
      <c r="E8" s="256"/>
      <c r="F8" s="256"/>
      <c r="G8" s="256"/>
      <c r="H8" s="256"/>
      <c r="I8" s="256"/>
      <c r="J8" s="256"/>
      <c r="K8" s="254"/>
    </row>
    <row r="9" spans="2:11" s="1" customFormat="1" ht="15" customHeight="1">
      <c r="B9" s="257"/>
      <c r="C9" s="387" t="s">
        <v>3490</v>
      </c>
      <c r="D9" s="387"/>
      <c r="E9" s="387"/>
      <c r="F9" s="387"/>
      <c r="G9" s="387"/>
      <c r="H9" s="387"/>
      <c r="I9" s="387"/>
      <c r="J9" s="387"/>
      <c r="K9" s="254"/>
    </row>
    <row r="10" spans="2:11" s="1" customFormat="1" ht="15" customHeight="1">
      <c r="B10" s="257"/>
      <c r="C10" s="256"/>
      <c r="D10" s="387" t="s">
        <v>3491</v>
      </c>
      <c r="E10" s="387"/>
      <c r="F10" s="387"/>
      <c r="G10" s="387"/>
      <c r="H10" s="387"/>
      <c r="I10" s="387"/>
      <c r="J10" s="387"/>
      <c r="K10" s="254"/>
    </row>
    <row r="11" spans="2:11" s="1" customFormat="1" ht="15" customHeight="1">
      <c r="B11" s="257"/>
      <c r="C11" s="258"/>
      <c r="D11" s="387" t="s">
        <v>3492</v>
      </c>
      <c r="E11" s="387"/>
      <c r="F11" s="387"/>
      <c r="G11" s="387"/>
      <c r="H11" s="387"/>
      <c r="I11" s="387"/>
      <c r="J11" s="387"/>
      <c r="K11" s="254"/>
    </row>
    <row r="12" spans="2:11" s="1" customFormat="1" ht="15" customHeight="1">
      <c r="B12" s="257"/>
      <c r="C12" s="258"/>
      <c r="D12" s="256"/>
      <c r="E12" s="256"/>
      <c r="F12" s="256"/>
      <c r="G12" s="256"/>
      <c r="H12" s="256"/>
      <c r="I12" s="256"/>
      <c r="J12" s="256"/>
      <c r="K12" s="254"/>
    </row>
    <row r="13" spans="2:11" s="1" customFormat="1" ht="15" customHeight="1">
      <c r="B13" s="257"/>
      <c r="C13" s="258"/>
      <c r="D13" s="259" t="s">
        <v>3493</v>
      </c>
      <c r="E13" s="256"/>
      <c r="F13" s="256"/>
      <c r="G13" s="256"/>
      <c r="H13" s="256"/>
      <c r="I13" s="256"/>
      <c r="J13" s="256"/>
      <c r="K13" s="254"/>
    </row>
    <row r="14" spans="2:11" s="1" customFormat="1" ht="12.75" customHeight="1">
      <c r="B14" s="257"/>
      <c r="C14" s="258"/>
      <c r="D14" s="258"/>
      <c r="E14" s="258"/>
      <c r="F14" s="258"/>
      <c r="G14" s="258"/>
      <c r="H14" s="258"/>
      <c r="I14" s="258"/>
      <c r="J14" s="258"/>
      <c r="K14" s="254"/>
    </row>
    <row r="15" spans="2:11" s="1" customFormat="1" ht="15" customHeight="1">
      <c r="B15" s="257"/>
      <c r="C15" s="258"/>
      <c r="D15" s="387" t="s">
        <v>3494</v>
      </c>
      <c r="E15" s="387"/>
      <c r="F15" s="387"/>
      <c r="G15" s="387"/>
      <c r="H15" s="387"/>
      <c r="I15" s="387"/>
      <c r="J15" s="387"/>
      <c r="K15" s="254"/>
    </row>
    <row r="16" spans="2:11" s="1" customFormat="1" ht="15" customHeight="1">
      <c r="B16" s="257"/>
      <c r="C16" s="258"/>
      <c r="D16" s="387" t="s">
        <v>3495</v>
      </c>
      <c r="E16" s="387"/>
      <c r="F16" s="387"/>
      <c r="G16" s="387"/>
      <c r="H16" s="387"/>
      <c r="I16" s="387"/>
      <c r="J16" s="387"/>
      <c r="K16" s="254"/>
    </row>
    <row r="17" spans="2:11" s="1" customFormat="1" ht="15" customHeight="1">
      <c r="B17" s="257"/>
      <c r="C17" s="258"/>
      <c r="D17" s="387" t="s">
        <v>3496</v>
      </c>
      <c r="E17" s="387"/>
      <c r="F17" s="387"/>
      <c r="G17" s="387"/>
      <c r="H17" s="387"/>
      <c r="I17" s="387"/>
      <c r="J17" s="387"/>
      <c r="K17" s="254"/>
    </row>
    <row r="18" spans="2:11" s="1" customFormat="1" ht="15" customHeight="1">
      <c r="B18" s="257"/>
      <c r="C18" s="258"/>
      <c r="D18" s="258"/>
      <c r="E18" s="260" t="s">
        <v>79</v>
      </c>
      <c r="F18" s="387" t="s">
        <v>3497</v>
      </c>
      <c r="G18" s="387"/>
      <c r="H18" s="387"/>
      <c r="I18" s="387"/>
      <c r="J18" s="387"/>
      <c r="K18" s="254"/>
    </row>
    <row r="19" spans="2:11" s="1" customFormat="1" ht="15" customHeight="1">
      <c r="B19" s="257"/>
      <c r="C19" s="258"/>
      <c r="D19" s="258"/>
      <c r="E19" s="260" t="s">
        <v>3498</v>
      </c>
      <c r="F19" s="387" t="s">
        <v>3499</v>
      </c>
      <c r="G19" s="387"/>
      <c r="H19" s="387"/>
      <c r="I19" s="387"/>
      <c r="J19" s="387"/>
      <c r="K19" s="254"/>
    </row>
    <row r="20" spans="2:11" s="1" customFormat="1" ht="15" customHeight="1">
      <c r="B20" s="257"/>
      <c r="C20" s="258"/>
      <c r="D20" s="258"/>
      <c r="E20" s="260" t="s">
        <v>3500</v>
      </c>
      <c r="F20" s="387" t="s">
        <v>3501</v>
      </c>
      <c r="G20" s="387"/>
      <c r="H20" s="387"/>
      <c r="I20" s="387"/>
      <c r="J20" s="387"/>
      <c r="K20" s="254"/>
    </row>
    <row r="21" spans="2:11" s="1" customFormat="1" ht="15" customHeight="1">
      <c r="B21" s="257"/>
      <c r="C21" s="258"/>
      <c r="D21" s="258"/>
      <c r="E21" s="260" t="s">
        <v>3502</v>
      </c>
      <c r="F21" s="387" t="s">
        <v>3503</v>
      </c>
      <c r="G21" s="387"/>
      <c r="H21" s="387"/>
      <c r="I21" s="387"/>
      <c r="J21" s="387"/>
      <c r="K21" s="254"/>
    </row>
    <row r="22" spans="2:11" s="1" customFormat="1" ht="15" customHeight="1">
      <c r="B22" s="257"/>
      <c r="C22" s="258"/>
      <c r="D22" s="258"/>
      <c r="E22" s="260" t="s">
        <v>1935</v>
      </c>
      <c r="F22" s="387" t="s">
        <v>1936</v>
      </c>
      <c r="G22" s="387"/>
      <c r="H22" s="387"/>
      <c r="I22" s="387"/>
      <c r="J22" s="387"/>
      <c r="K22" s="254"/>
    </row>
    <row r="23" spans="2:11" s="1" customFormat="1" ht="15" customHeight="1">
      <c r="B23" s="257"/>
      <c r="C23" s="258"/>
      <c r="D23" s="258"/>
      <c r="E23" s="260" t="s">
        <v>88</v>
      </c>
      <c r="F23" s="387" t="s">
        <v>3504</v>
      </c>
      <c r="G23" s="387"/>
      <c r="H23" s="387"/>
      <c r="I23" s="387"/>
      <c r="J23" s="387"/>
      <c r="K23" s="254"/>
    </row>
    <row r="24" spans="2:11" s="1" customFormat="1" ht="12.75" customHeight="1">
      <c r="B24" s="257"/>
      <c r="C24" s="258"/>
      <c r="D24" s="258"/>
      <c r="E24" s="258"/>
      <c r="F24" s="258"/>
      <c r="G24" s="258"/>
      <c r="H24" s="258"/>
      <c r="I24" s="258"/>
      <c r="J24" s="258"/>
      <c r="K24" s="254"/>
    </row>
    <row r="25" spans="2:11" s="1" customFormat="1" ht="15" customHeight="1">
      <c r="B25" s="257"/>
      <c r="C25" s="387" t="s">
        <v>3505</v>
      </c>
      <c r="D25" s="387"/>
      <c r="E25" s="387"/>
      <c r="F25" s="387"/>
      <c r="G25" s="387"/>
      <c r="H25" s="387"/>
      <c r="I25" s="387"/>
      <c r="J25" s="387"/>
      <c r="K25" s="254"/>
    </row>
    <row r="26" spans="2:11" s="1" customFormat="1" ht="15" customHeight="1">
      <c r="B26" s="257"/>
      <c r="C26" s="387" t="s">
        <v>3506</v>
      </c>
      <c r="D26" s="387"/>
      <c r="E26" s="387"/>
      <c r="F26" s="387"/>
      <c r="G26" s="387"/>
      <c r="H26" s="387"/>
      <c r="I26" s="387"/>
      <c r="J26" s="387"/>
      <c r="K26" s="254"/>
    </row>
    <row r="27" spans="2:11" s="1" customFormat="1" ht="15" customHeight="1">
      <c r="B27" s="257"/>
      <c r="C27" s="256"/>
      <c r="D27" s="387" t="s">
        <v>3507</v>
      </c>
      <c r="E27" s="387"/>
      <c r="F27" s="387"/>
      <c r="G27" s="387"/>
      <c r="H27" s="387"/>
      <c r="I27" s="387"/>
      <c r="J27" s="387"/>
      <c r="K27" s="254"/>
    </row>
    <row r="28" spans="2:11" s="1" customFormat="1" ht="15" customHeight="1">
      <c r="B28" s="257"/>
      <c r="C28" s="258"/>
      <c r="D28" s="387" t="s">
        <v>3508</v>
      </c>
      <c r="E28" s="387"/>
      <c r="F28" s="387"/>
      <c r="G28" s="387"/>
      <c r="H28" s="387"/>
      <c r="I28" s="387"/>
      <c r="J28" s="387"/>
      <c r="K28" s="254"/>
    </row>
    <row r="29" spans="2:11" s="1" customFormat="1" ht="12.75" customHeight="1">
      <c r="B29" s="257"/>
      <c r="C29" s="258"/>
      <c r="D29" s="258"/>
      <c r="E29" s="258"/>
      <c r="F29" s="258"/>
      <c r="G29" s="258"/>
      <c r="H29" s="258"/>
      <c r="I29" s="258"/>
      <c r="J29" s="258"/>
      <c r="K29" s="254"/>
    </row>
    <row r="30" spans="2:11" s="1" customFormat="1" ht="15" customHeight="1">
      <c r="B30" s="257"/>
      <c r="C30" s="258"/>
      <c r="D30" s="387" t="s">
        <v>3509</v>
      </c>
      <c r="E30" s="387"/>
      <c r="F30" s="387"/>
      <c r="G30" s="387"/>
      <c r="H30" s="387"/>
      <c r="I30" s="387"/>
      <c r="J30" s="387"/>
      <c r="K30" s="254"/>
    </row>
    <row r="31" spans="2:11" s="1" customFormat="1" ht="15" customHeight="1">
      <c r="B31" s="257"/>
      <c r="C31" s="258"/>
      <c r="D31" s="387" t="s">
        <v>3510</v>
      </c>
      <c r="E31" s="387"/>
      <c r="F31" s="387"/>
      <c r="G31" s="387"/>
      <c r="H31" s="387"/>
      <c r="I31" s="387"/>
      <c r="J31" s="387"/>
      <c r="K31" s="254"/>
    </row>
    <row r="32" spans="2:11" s="1" customFormat="1" ht="12.75" customHeight="1">
      <c r="B32" s="257"/>
      <c r="C32" s="258"/>
      <c r="D32" s="258"/>
      <c r="E32" s="258"/>
      <c r="F32" s="258"/>
      <c r="G32" s="258"/>
      <c r="H32" s="258"/>
      <c r="I32" s="258"/>
      <c r="J32" s="258"/>
      <c r="K32" s="254"/>
    </row>
    <row r="33" spans="2:11" s="1" customFormat="1" ht="15" customHeight="1">
      <c r="B33" s="257"/>
      <c r="C33" s="258"/>
      <c r="D33" s="387" t="s">
        <v>3511</v>
      </c>
      <c r="E33" s="387"/>
      <c r="F33" s="387"/>
      <c r="G33" s="387"/>
      <c r="H33" s="387"/>
      <c r="I33" s="387"/>
      <c r="J33" s="387"/>
      <c r="K33" s="254"/>
    </row>
    <row r="34" spans="2:11" s="1" customFormat="1" ht="15" customHeight="1">
      <c r="B34" s="257"/>
      <c r="C34" s="258"/>
      <c r="D34" s="387" t="s">
        <v>3512</v>
      </c>
      <c r="E34" s="387"/>
      <c r="F34" s="387"/>
      <c r="G34" s="387"/>
      <c r="H34" s="387"/>
      <c r="I34" s="387"/>
      <c r="J34" s="387"/>
      <c r="K34" s="254"/>
    </row>
    <row r="35" spans="2:11" s="1" customFormat="1" ht="15" customHeight="1">
      <c r="B35" s="257"/>
      <c r="C35" s="258"/>
      <c r="D35" s="387" t="s">
        <v>3513</v>
      </c>
      <c r="E35" s="387"/>
      <c r="F35" s="387"/>
      <c r="G35" s="387"/>
      <c r="H35" s="387"/>
      <c r="I35" s="387"/>
      <c r="J35" s="387"/>
      <c r="K35" s="254"/>
    </row>
    <row r="36" spans="2:11" s="1" customFormat="1" ht="15" customHeight="1">
      <c r="B36" s="257"/>
      <c r="C36" s="258"/>
      <c r="D36" s="256"/>
      <c r="E36" s="259" t="s">
        <v>177</v>
      </c>
      <c r="F36" s="256"/>
      <c r="G36" s="387" t="s">
        <v>3514</v>
      </c>
      <c r="H36" s="387"/>
      <c r="I36" s="387"/>
      <c r="J36" s="387"/>
      <c r="K36" s="254"/>
    </row>
    <row r="37" spans="2:11" s="1" customFormat="1" ht="30.75" customHeight="1">
      <c r="B37" s="257"/>
      <c r="C37" s="258"/>
      <c r="D37" s="256"/>
      <c r="E37" s="259" t="s">
        <v>3515</v>
      </c>
      <c r="F37" s="256"/>
      <c r="G37" s="387" t="s">
        <v>3516</v>
      </c>
      <c r="H37" s="387"/>
      <c r="I37" s="387"/>
      <c r="J37" s="387"/>
      <c r="K37" s="254"/>
    </row>
    <row r="38" spans="2:11" s="1" customFormat="1" ht="15" customHeight="1">
      <c r="B38" s="257"/>
      <c r="C38" s="258"/>
      <c r="D38" s="256"/>
      <c r="E38" s="259" t="s">
        <v>53</v>
      </c>
      <c r="F38" s="256"/>
      <c r="G38" s="387" t="s">
        <v>3517</v>
      </c>
      <c r="H38" s="387"/>
      <c r="I38" s="387"/>
      <c r="J38" s="387"/>
      <c r="K38" s="254"/>
    </row>
    <row r="39" spans="2:11" s="1" customFormat="1" ht="15" customHeight="1">
      <c r="B39" s="257"/>
      <c r="C39" s="258"/>
      <c r="D39" s="256"/>
      <c r="E39" s="259" t="s">
        <v>54</v>
      </c>
      <c r="F39" s="256"/>
      <c r="G39" s="387" t="s">
        <v>3518</v>
      </c>
      <c r="H39" s="387"/>
      <c r="I39" s="387"/>
      <c r="J39" s="387"/>
      <c r="K39" s="254"/>
    </row>
    <row r="40" spans="2:11" s="1" customFormat="1" ht="15" customHeight="1">
      <c r="B40" s="257"/>
      <c r="C40" s="258"/>
      <c r="D40" s="256"/>
      <c r="E40" s="259" t="s">
        <v>178</v>
      </c>
      <c r="F40" s="256"/>
      <c r="G40" s="387" t="s">
        <v>3519</v>
      </c>
      <c r="H40" s="387"/>
      <c r="I40" s="387"/>
      <c r="J40" s="387"/>
      <c r="K40" s="254"/>
    </row>
    <row r="41" spans="2:11" s="1" customFormat="1" ht="15" customHeight="1">
      <c r="B41" s="257"/>
      <c r="C41" s="258"/>
      <c r="D41" s="256"/>
      <c r="E41" s="259" t="s">
        <v>179</v>
      </c>
      <c r="F41" s="256"/>
      <c r="G41" s="387" t="s">
        <v>3520</v>
      </c>
      <c r="H41" s="387"/>
      <c r="I41" s="387"/>
      <c r="J41" s="387"/>
      <c r="K41" s="254"/>
    </row>
    <row r="42" spans="2:11" s="1" customFormat="1" ht="15" customHeight="1">
      <c r="B42" s="257"/>
      <c r="C42" s="258"/>
      <c r="D42" s="256"/>
      <c r="E42" s="259" t="s">
        <v>3521</v>
      </c>
      <c r="F42" s="256"/>
      <c r="G42" s="387" t="s">
        <v>3522</v>
      </c>
      <c r="H42" s="387"/>
      <c r="I42" s="387"/>
      <c r="J42" s="387"/>
      <c r="K42" s="254"/>
    </row>
    <row r="43" spans="2:11" s="1" customFormat="1" ht="15" customHeight="1">
      <c r="B43" s="257"/>
      <c r="C43" s="258"/>
      <c r="D43" s="256"/>
      <c r="E43" s="259"/>
      <c r="F43" s="256"/>
      <c r="G43" s="387" t="s">
        <v>3523</v>
      </c>
      <c r="H43" s="387"/>
      <c r="I43" s="387"/>
      <c r="J43" s="387"/>
      <c r="K43" s="254"/>
    </row>
    <row r="44" spans="2:11" s="1" customFormat="1" ht="15" customHeight="1">
      <c r="B44" s="257"/>
      <c r="C44" s="258"/>
      <c r="D44" s="256"/>
      <c r="E44" s="259" t="s">
        <v>3524</v>
      </c>
      <c r="F44" s="256"/>
      <c r="G44" s="387" t="s">
        <v>3525</v>
      </c>
      <c r="H44" s="387"/>
      <c r="I44" s="387"/>
      <c r="J44" s="387"/>
      <c r="K44" s="254"/>
    </row>
    <row r="45" spans="2:11" s="1" customFormat="1" ht="15" customHeight="1">
      <c r="B45" s="257"/>
      <c r="C45" s="258"/>
      <c r="D45" s="256"/>
      <c r="E45" s="259" t="s">
        <v>181</v>
      </c>
      <c r="F45" s="256"/>
      <c r="G45" s="387" t="s">
        <v>3526</v>
      </c>
      <c r="H45" s="387"/>
      <c r="I45" s="387"/>
      <c r="J45" s="387"/>
      <c r="K45" s="254"/>
    </row>
    <row r="46" spans="2:11" s="1" customFormat="1" ht="12.75" customHeight="1">
      <c r="B46" s="257"/>
      <c r="C46" s="258"/>
      <c r="D46" s="256"/>
      <c r="E46" s="256"/>
      <c r="F46" s="256"/>
      <c r="G46" s="256"/>
      <c r="H46" s="256"/>
      <c r="I46" s="256"/>
      <c r="J46" s="256"/>
      <c r="K46" s="254"/>
    </row>
    <row r="47" spans="2:11" s="1" customFormat="1" ht="15" customHeight="1">
      <c r="B47" s="257"/>
      <c r="C47" s="258"/>
      <c r="D47" s="387" t="s">
        <v>3527</v>
      </c>
      <c r="E47" s="387"/>
      <c r="F47" s="387"/>
      <c r="G47" s="387"/>
      <c r="H47" s="387"/>
      <c r="I47" s="387"/>
      <c r="J47" s="387"/>
      <c r="K47" s="254"/>
    </row>
    <row r="48" spans="2:11" s="1" customFormat="1" ht="15" customHeight="1">
      <c r="B48" s="257"/>
      <c r="C48" s="258"/>
      <c r="D48" s="258"/>
      <c r="E48" s="387" t="s">
        <v>3528</v>
      </c>
      <c r="F48" s="387"/>
      <c r="G48" s="387"/>
      <c r="H48" s="387"/>
      <c r="I48" s="387"/>
      <c r="J48" s="387"/>
      <c r="K48" s="254"/>
    </row>
    <row r="49" spans="2:11" s="1" customFormat="1" ht="15" customHeight="1">
      <c r="B49" s="257"/>
      <c r="C49" s="258"/>
      <c r="D49" s="258"/>
      <c r="E49" s="387" t="s">
        <v>3529</v>
      </c>
      <c r="F49" s="387"/>
      <c r="G49" s="387"/>
      <c r="H49" s="387"/>
      <c r="I49" s="387"/>
      <c r="J49" s="387"/>
      <c r="K49" s="254"/>
    </row>
    <row r="50" spans="2:11" s="1" customFormat="1" ht="15" customHeight="1">
      <c r="B50" s="257"/>
      <c r="C50" s="258"/>
      <c r="D50" s="258"/>
      <c r="E50" s="387" t="s">
        <v>3530</v>
      </c>
      <c r="F50" s="387"/>
      <c r="G50" s="387"/>
      <c r="H50" s="387"/>
      <c r="I50" s="387"/>
      <c r="J50" s="387"/>
      <c r="K50" s="254"/>
    </row>
    <row r="51" spans="2:11" s="1" customFormat="1" ht="15" customHeight="1">
      <c r="B51" s="257"/>
      <c r="C51" s="258"/>
      <c r="D51" s="387" t="s">
        <v>3531</v>
      </c>
      <c r="E51" s="387"/>
      <c r="F51" s="387"/>
      <c r="G51" s="387"/>
      <c r="H51" s="387"/>
      <c r="I51" s="387"/>
      <c r="J51" s="387"/>
      <c r="K51" s="254"/>
    </row>
    <row r="52" spans="2:11" s="1" customFormat="1" ht="25.5" customHeight="1">
      <c r="B52" s="253"/>
      <c r="C52" s="388" t="s">
        <v>3532</v>
      </c>
      <c r="D52" s="388"/>
      <c r="E52" s="388"/>
      <c r="F52" s="388"/>
      <c r="G52" s="388"/>
      <c r="H52" s="388"/>
      <c r="I52" s="388"/>
      <c r="J52" s="388"/>
      <c r="K52" s="254"/>
    </row>
    <row r="53" spans="2:11" s="1" customFormat="1" ht="5.25" customHeight="1">
      <c r="B53" s="253"/>
      <c r="C53" s="255"/>
      <c r="D53" s="255"/>
      <c r="E53" s="255"/>
      <c r="F53" s="255"/>
      <c r="G53" s="255"/>
      <c r="H53" s="255"/>
      <c r="I53" s="255"/>
      <c r="J53" s="255"/>
      <c r="K53" s="254"/>
    </row>
    <row r="54" spans="2:11" s="1" customFormat="1" ht="15" customHeight="1">
      <c r="B54" s="253"/>
      <c r="C54" s="387" t="s">
        <v>3533</v>
      </c>
      <c r="D54" s="387"/>
      <c r="E54" s="387"/>
      <c r="F54" s="387"/>
      <c r="G54" s="387"/>
      <c r="H54" s="387"/>
      <c r="I54" s="387"/>
      <c r="J54" s="387"/>
      <c r="K54" s="254"/>
    </row>
    <row r="55" spans="2:11" s="1" customFormat="1" ht="15" customHeight="1">
      <c r="B55" s="253"/>
      <c r="C55" s="387" t="s">
        <v>3534</v>
      </c>
      <c r="D55" s="387"/>
      <c r="E55" s="387"/>
      <c r="F55" s="387"/>
      <c r="G55" s="387"/>
      <c r="H55" s="387"/>
      <c r="I55" s="387"/>
      <c r="J55" s="387"/>
      <c r="K55" s="254"/>
    </row>
    <row r="56" spans="2:11" s="1" customFormat="1" ht="12.75" customHeight="1">
      <c r="B56" s="253"/>
      <c r="C56" s="256"/>
      <c r="D56" s="256"/>
      <c r="E56" s="256"/>
      <c r="F56" s="256"/>
      <c r="G56" s="256"/>
      <c r="H56" s="256"/>
      <c r="I56" s="256"/>
      <c r="J56" s="256"/>
      <c r="K56" s="254"/>
    </row>
    <row r="57" spans="2:11" s="1" customFormat="1" ht="15" customHeight="1">
      <c r="B57" s="253"/>
      <c r="C57" s="387" t="s">
        <v>3535</v>
      </c>
      <c r="D57" s="387"/>
      <c r="E57" s="387"/>
      <c r="F57" s="387"/>
      <c r="G57" s="387"/>
      <c r="H57" s="387"/>
      <c r="I57" s="387"/>
      <c r="J57" s="387"/>
      <c r="K57" s="254"/>
    </row>
    <row r="58" spans="2:11" s="1" customFormat="1" ht="15" customHeight="1">
      <c r="B58" s="253"/>
      <c r="C58" s="258"/>
      <c r="D58" s="387" t="s">
        <v>3536</v>
      </c>
      <c r="E58" s="387"/>
      <c r="F58" s="387"/>
      <c r="G58" s="387"/>
      <c r="H58" s="387"/>
      <c r="I58" s="387"/>
      <c r="J58" s="387"/>
      <c r="K58" s="254"/>
    </row>
    <row r="59" spans="2:11" s="1" customFormat="1" ht="15" customHeight="1">
      <c r="B59" s="253"/>
      <c r="C59" s="258"/>
      <c r="D59" s="387" t="s">
        <v>3537</v>
      </c>
      <c r="E59" s="387"/>
      <c r="F59" s="387"/>
      <c r="G59" s="387"/>
      <c r="H59" s="387"/>
      <c r="I59" s="387"/>
      <c r="J59" s="387"/>
      <c r="K59" s="254"/>
    </row>
    <row r="60" spans="2:11" s="1" customFormat="1" ht="15" customHeight="1">
      <c r="B60" s="253"/>
      <c r="C60" s="258"/>
      <c r="D60" s="387" t="s">
        <v>3538</v>
      </c>
      <c r="E60" s="387"/>
      <c r="F60" s="387"/>
      <c r="G60" s="387"/>
      <c r="H60" s="387"/>
      <c r="I60" s="387"/>
      <c r="J60" s="387"/>
      <c r="K60" s="254"/>
    </row>
    <row r="61" spans="2:11" s="1" customFormat="1" ht="15" customHeight="1">
      <c r="B61" s="253"/>
      <c r="C61" s="258"/>
      <c r="D61" s="387" t="s">
        <v>3539</v>
      </c>
      <c r="E61" s="387"/>
      <c r="F61" s="387"/>
      <c r="G61" s="387"/>
      <c r="H61" s="387"/>
      <c r="I61" s="387"/>
      <c r="J61" s="387"/>
      <c r="K61" s="254"/>
    </row>
    <row r="62" spans="2:11" s="1" customFormat="1" ht="15" customHeight="1">
      <c r="B62" s="253"/>
      <c r="C62" s="258"/>
      <c r="D62" s="389" t="s">
        <v>3540</v>
      </c>
      <c r="E62" s="389"/>
      <c r="F62" s="389"/>
      <c r="G62" s="389"/>
      <c r="H62" s="389"/>
      <c r="I62" s="389"/>
      <c r="J62" s="389"/>
      <c r="K62" s="254"/>
    </row>
    <row r="63" spans="2:11" s="1" customFormat="1" ht="15" customHeight="1">
      <c r="B63" s="253"/>
      <c r="C63" s="258"/>
      <c r="D63" s="387" t="s">
        <v>3541</v>
      </c>
      <c r="E63" s="387"/>
      <c r="F63" s="387"/>
      <c r="G63" s="387"/>
      <c r="H63" s="387"/>
      <c r="I63" s="387"/>
      <c r="J63" s="387"/>
      <c r="K63" s="254"/>
    </row>
    <row r="64" spans="2:11" s="1" customFormat="1" ht="12.75" customHeight="1">
      <c r="B64" s="253"/>
      <c r="C64" s="258"/>
      <c r="D64" s="258"/>
      <c r="E64" s="261"/>
      <c r="F64" s="258"/>
      <c r="G64" s="258"/>
      <c r="H64" s="258"/>
      <c r="I64" s="258"/>
      <c r="J64" s="258"/>
      <c r="K64" s="254"/>
    </row>
    <row r="65" spans="2:11" s="1" customFormat="1" ht="15" customHeight="1">
      <c r="B65" s="253"/>
      <c r="C65" s="258"/>
      <c r="D65" s="387" t="s">
        <v>3542</v>
      </c>
      <c r="E65" s="387"/>
      <c r="F65" s="387"/>
      <c r="G65" s="387"/>
      <c r="H65" s="387"/>
      <c r="I65" s="387"/>
      <c r="J65" s="387"/>
      <c r="K65" s="254"/>
    </row>
    <row r="66" spans="2:11" s="1" customFormat="1" ht="15" customHeight="1">
      <c r="B66" s="253"/>
      <c r="C66" s="258"/>
      <c r="D66" s="389" t="s">
        <v>3543</v>
      </c>
      <c r="E66" s="389"/>
      <c r="F66" s="389"/>
      <c r="G66" s="389"/>
      <c r="H66" s="389"/>
      <c r="I66" s="389"/>
      <c r="J66" s="389"/>
      <c r="K66" s="254"/>
    </row>
    <row r="67" spans="2:11" s="1" customFormat="1" ht="15" customHeight="1">
      <c r="B67" s="253"/>
      <c r="C67" s="258"/>
      <c r="D67" s="387" t="s">
        <v>3544</v>
      </c>
      <c r="E67" s="387"/>
      <c r="F67" s="387"/>
      <c r="G67" s="387"/>
      <c r="H67" s="387"/>
      <c r="I67" s="387"/>
      <c r="J67" s="387"/>
      <c r="K67" s="254"/>
    </row>
    <row r="68" spans="2:11" s="1" customFormat="1" ht="15" customHeight="1">
      <c r="B68" s="253"/>
      <c r="C68" s="258"/>
      <c r="D68" s="387" t="s">
        <v>3545</v>
      </c>
      <c r="E68" s="387"/>
      <c r="F68" s="387"/>
      <c r="G68" s="387"/>
      <c r="H68" s="387"/>
      <c r="I68" s="387"/>
      <c r="J68" s="387"/>
      <c r="K68" s="254"/>
    </row>
    <row r="69" spans="2:11" s="1" customFormat="1" ht="15" customHeight="1">
      <c r="B69" s="253"/>
      <c r="C69" s="258"/>
      <c r="D69" s="387" t="s">
        <v>3546</v>
      </c>
      <c r="E69" s="387"/>
      <c r="F69" s="387"/>
      <c r="G69" s="387"/>
      <c r="H69" s="387"/>
      <c r="I69" s="387"/>
      <c r="J69" s="387"/>
      <c r="K69" s="254"/>
    </row>
    <row r="70" spans="2:11" s="1" customFormat="1" ht="15" customHeight="1">
      <c r="B70" s="253"/>
      <c r="C70" s="258"/>
      <c r="D70" s="387" t="s">
        <v>3547</v>
      </c>
      <c r="E70" s="387"/>
      <c r="F70" s="387"/>
      <c r="G70" s="387"/>
      <c r="H70" s="387"/>
      <c r="I70" s="387"/>
      <c r="J70" s="387"/>
      <c r="K70" s="254"/>
    </row>
    <row r="71" spans="2:11" s="1" customFormat="1" ht="12.75" customHeight="1">
      <c r="B71" s="262"/>
      <c r="C71" s="263"/>
      <c r="D71" s="263"/>
      <c r="E71" s="263"/>
      <c r="F71" s="263"/>
      <c r="G71" s="263"/>
      <c r="H71" s="263"/>
      <c r="I71" s="263"/>
      <c r="J71" s="263"/>
      <c r="K71" s="264"/>
    </row>
    <row r="72" spans="2:11" s="1" customFormat="1" ht="18.75" customHeight="1">
      <c r="B72" s="265"/>
      <c r="C72" s="265"/>
      <c r="D72" s="265"/>
      <c r="E72" s="265"/>
      <c r="F72" s="265"/>
      <c r="G72" s="265"/>
      <c r="H72" s="265"/>
      <c r="I72" s="265"/>
      <c r="J72" s="265"/>
      <c r="K72" s="266"/>
    </row>
    <row r="73" spans="2:11" s="1" customFormat="1" ht="18.75" customHeight="1">
      <c r="B73" s="266"/>
      <c r="C73" s="266"/>
      <c r="D73" s="266"/>
      <c r="E73" s="266"/>
      <c r="F73" s="266"/>
      <c r="G73" s="266"/>
      <c r="H73" s="266"/>
      <c r="I73" s="266"/>
      <c r="J73" s="266"/>
      <c r="K73" s="266"/>
    </row>
    <row r="74" spans="2:11" s="1" customFormat="1" ht="7.5" customHeight="1">
      <c r="B74" s="267"/>
      <c r="C74" s="268"/>
      <c r="D74" s="268"/>
      <c r="E74" s="268"/>
      <c r="F74" s="268"/>
      <c r="G74" s="268"/>
      <c r="H74" s="268"/>
      <c r="I74" s="268"/>
      <c r="J74" s="268"/>
      <c r="K74" s="269"/>
    </row>
    <row r="75" spans="2:11" s="1" customFormat="1" ht="45" customHeight="1">
      <c r="B75" s="270"/>
      <c r="C75" s="382" t="s">
        <v>3548</v>
      </c>
      <c r="D75" s="382"/>
      <c r="E75" s="382"/>
      <c r="F75" s="382"/>
      <c r="G75" s="382"/>
      <c r="H75" s="382"/>
      <c r="I75" s="382"/>
      <c r="J75" s="382"/>
      <c r="K75" s="271"/>
    </row>
    <row r="76" spans="2:11" s="1" customFormat="1" ht="17.25" customHeight="1">
      <c r="B76" s="270"/>
      <c r="C76" s="272" t="s">
        <v>3549</v>
      </c>
      <c r="D76" s="272"/>
      <c r="E76" s="272"/>
      <c r="F76" s="272" t="s">
        <v>3550</v>
      </c>
      <c r="G76" s="273"/>
      <c r="H76" s="272" t="s">
        <v>54</v>
      </c>
      <c r="I76" s="272" t="s">
        <v>57</v>
      </c>
      <c r="J76" s="272" t="s">
        <v>3551</v>
      </c>
      <c r="K76" s="271"/>
    </row>
    <row r="77" spans="2:11" s="1" customFormat="1" ht="17.25" customHeight="1">
      <c r="B77" s="270"/>
      <c r="C77" s="274" t="s">
        <v>3552</v>
      </c>
      <c r="D77" s="274"/>
      <c r="E77" s="274"/>
      <c r="F77" s="275" t="s">
        <v>3553</v>
      </c>
      <c r="G77" s="276"/>
      <c r="H77" s="274"/>
      <c r="I77" s="274"/>
      <c r="J77" s="274" t="s">
        <v>3554</v>
      </c>
      <c r="K77" s="271"/>
    </row>
    <row r="78" spans="2:11" s="1" customFormat="1" ht="5.25" customHeight="1">
      <c r="B78" s="270"/>
      <c r="C78" s="277"/>
      <c r="D78" s="277"/>
      <c r="E78" s="277"/>
      <c r="F78" s="277"/>
      <c r="G78" s="278"/>
      <c r="H78" s="277"/>
      <c r="I78" s="277"/>
      <c r="J78" s="277"/>
      <c r="K78" s="271"/>
    </row>
    <row r="79" spans="2:11" s="1" customFormat="1" ht="15" customHeight="1">
      <c r="B79" s="270"/>
      <c r="C79" s="259" t="s">
        <v>53</v>
      </c>
      <c r="D79" s="279"/>
      <c r="E79" s="279"/>
      <c r="F79" s="280" t="s">
        <v>3555</v>
      </c>
      <c r="G79" s="281"/>
      <c r="H79" s="259" t="s">
        <v>3556</v>
      </c>
      <c r="I79" s="259" t="s">
        <v>3557</v>
      </c>
      <c r="J79" s="259">
        <v>20</v>
      </c>
      <c r="K79" s="271"/>
    </row>
    <row r="80" spans="2:11" s="1" customFormat="1" ht="15" customHeight="1">
      <c r="B80" s="270"/>
      <c r="C80" s="259" t="s">
        <v>3558</v>
      </c>
      <c r="D80" s="259"/>
      <c r="E80" s="259"/>
      <c r="F80" s="280" t="s">
        <v>3555</v>
      </c>
      <c r="G80" s="281"/>
      <c r="H80" s="259" t="s">
        <v>3559</v>
      </c>
      <c r="I80" s="259" t="s">
        <v>3557</v>
      </c>
      <c r="J80" s="259">
        <v>120</v>
      </c>
      <c r="K80" s="271"/>
    </row>
    <row r="81" spans="2:11" s="1" customFormat="1" ht="15" customHeight="1">
      <c r="B81" s="282"/>
      <c r="C81" s="259" t="s">
        <v>3560</v>
      </c>
      <c r="D81" s="259"/>
      <c r="E81" s="259"/>
      <c r="F81" s="280" t="s">
        <v>3561</v>
      </c>
      <c r="G81" s="281"/>
      <c r="H81" s="259" t="s">
        <v>3562</v>
      </c>
      <c r="I81" s="259" t="s">
        <v>3557</v>
      </c>
      <c r="J81" s="259">
        <v>50</v>
      </c>
      <c r="K81" s="271"/>
    </row>
    <row r="82" spans="2:11" s="1" customFormat="1" ht="15" customHeight="1">
      <c r="B82" s="282"/>
      <c r="C82" s="259" t="s">
        <v>3563</v>
      </c>
      <c r="D82" s="259"/>
      <c r="E82" s="259"/>
      <c r="F82" s="280" t="s">
        <v>3555</v>
      </c>
      <c r="G82" s="281"/>
      <c r="H82" s="259" t="s">
        <v>3564</v>
      </c>
      <c r="I82" s="259" t="s">
        <v>3565</v>
      </c>
      <c r="J82" s="259"/>
      <c r="K82" s="271"/>
    </row>
    <row r="83" spans="2:11" s="1" customFormat="1" ht="15" customHeight="1">
      <c r="B83" s="282"/>
      <c r="C83" s="283" t="s">
        <v>3566</v>
      </c>
      <c r="D83" s="283"/>
      <c r="E83" s="283"/>
      <c r="F83" s="284" t="s">
        <v>3561</v>
      </c>
      <c r="G83" s="283"/>
      <c r="H83" s="283" t="s">
        <v>3567</v>
      </c>
      <c r="I83" s="283" t="s">
        <v>3557</v>
      </c>
      <c r="J83" s="283">
        <v>15</v>
      </c>
      <c r="K83" s="271"/>
    </row>
    <row r="84" spans="2:11" s="1" customFormat="1" ht="15" customHeight="1">
      <c r="B84" s="282"/>
      <c r="C84" s="283" t="s">
        <v>3568</v>
      </c>
      <c r="D84" s="283"/>
      <c r="E84" s="283"/>
      <c r="F84" s="284" t="s">
        <v>3561</v>
      </c>
      <c r="G84" s="283"/>
      <c r="H84" s="283" t="s">
        <v>3569</v>
      </c>
      <c r="I84" s="283" t="s">
        <v>3557</v>
      </c>
      <c r="J84" s="283">
        <v>15</v>
      </c>
      <c r="K84" s="271"/>
    </row>
    <row r="85" spans="2:11" s="1" customFormat="1" ht="15" customHeight="1">
      <c r="B85" s="282"/>
      <c r="C85" s="283" t="s">
        <v>3570</v>
      </c>
      <c r="D85" s="283"/>
      <c r="E85" s="283"/>
      <c r="F85" s="284" t="s">
        <v>3561</v>
      </c>
      <c r="G85" s="283"/>
      <c r="H85" s="283" t="s">
        <v>3571</v>
      </c>
      <c r="I85" s="283" t="s">
        <v>3557</v>
      </c>
      <c r="J85" s="283">
        <v>20</v>
      </c>
      <c r="K85" s="271"/>
    </row>
    <row r="86" spans="2:11" s="1" customFormat="1" ht="15" customHeight="1">
      <c r="B86" s="282"/>
      <c r="C86" s="283" t="s">
        <v>3572</v>
      </c>
      <c r="D86" s="283"/>
      <c r="E86" s="283"/>
      <c r="F86" s="284" t="s">
        <v>3561</v>
      </c>
      <c r="G86" s="283"/>
      <c r="H86" s="283" t="s">
        <v>3573</v>
      </c>
      <c r="I86" s="283" t="s">
        <v>3557</v>
      </c>
      <c r="J86" s="283">
        <v>20</v>
      </c>
      <c r="K86" s="271"/>
    </row>
    <row r="87" spans="2:11" s="1" customFormat="1" ht="15" customHeight="1">
      <c r="B87" s="282"/>
      <c r="C87" s="259" t="s">
        <v>3574</v>
      </c>
      <c r="D87" s="259"/>
      <c r="E87" s="259"/>
      <c r="F87" s="280" t="s">
        <v>3561</v>
      </c>
      <c r="G87" s="281"/>
      <c r="H87" s="259" t="s">
        <v>3575</v>
      </c>
      <c r="I87" s="259" t="s">
        <v>3557</v>
      </c>
      <c r="J87" s="259">
        <v>50</v>
      </c>
      <c r="K87" s="271"/>
    </row>
    <row r="88" spans="2:11" s="1" customFormat="1" ht="15" customHeight="1">
      <c r="B88" s="282"/>
      <c r="C88" s="259" t="s">
        <v>3576</v>
      </c>
      <c r="D88" s="259"/>
      <c r="E88" s="259"/>
      <c r="F88" s="280" t="s">
        <v>3561</v>
      </c>
      <c r="G88" s="281"/>
      <c r="H88" s="259" t="s">
        <v>3577</v>
      </c>
      <c r="I88" s="259" t="s">
        <v>3557</v>
      </c>
      <c r="J88" s="259">
        <v>20</v>
      </c>
      <c r="K88" s="271"/>
    </row>
    <row r="89" spans="2:11" s="1" customFormat="1" ht="15" customHeight="1">
      <c r="B89" s="282"/>
      <c r="C89" s="259" t="s">
        <v>3578</v>
      </c>
      <c r="D89" s="259"/>
      <c r="E89" s="259"/>
      <c r="F89" s="280" t="s">
        <v>3561</v>
      </c>
      <c r="G89" s="281"/>
      <c r="H89" s="259" t="s">
        <v>3579</v>
      </c>
      <c r="I89" s="259" t="s">
        <v>3557</v>
      </c>
      <c r="J89" s="259">
        <v>20</v>
      </c>
      <c r="K89" s="271"/>
    </row>
    <row r="90" spans="2:11" s="1" customFormat="1" ht="15" customHeight="1">
      <c r="B90" s="282"/>
      <c r="C90" s="259" t="s">
        <v>3580</v>
      </c>
      <c r="D90" s="259"/>
      <c r="E90" s="259"/>
      <c r="F90" s="280" t="s">
        <v>3561</v>
      </c>
      <c r="G90" s="281"/>
      <c r="H90" s="259" t="s">
        <v>3581</v>
      </c>
      <c r="I90" s="259" t="s">
        <v>3557</v>
      </c>
      <c r="J90" s="259">
        <v>50</v>
      </c>
      <c r="K90" s="271"/>
    </row>
    <row r="91" spans="2:11" s="1" customFormat="1" ht="15" customHeight="1">
      <c r="B91" s="282"/>
      <c r="C91" s="259" t="s">
        <v>3582</v>
      </c>
      <c r="D91" s="259"/>
      <c r="E91" s="259"/>
      <c r="F91" s="280" t="s">
        <v>3561</v>
      </c>
      <c r="G91" s="281"/>
      <c r="H91" s="259" t="s">
        <v>3582</v>
      </c>
      <c r="I91" s="259" t="s">
        <v>3557</v>
      </c>
      <c r="J91" s="259">
        <v>50</v>
      </c>
      <c r="K91" s="271"/>
    </row>
    <row r="92" spans="2:11" s="1" customFormat="1" ht="15" customHeight="1">
      <c r="B92" s="282"/>
      <c r="C92" s="259" t="s">
        <v>3583</v>
      </c>
      <c r="D92" s="259"/>
      <c r="E92" s="259"/>
      <c r="F92" s="280" t="s">
        <v>3561</v>
      </c>
      <c r="G92" s="281"/>
      <c r="H92" s="259" t="s">
        <v>3584</v>
      </c>
      <c r="I92" s="259" t="s">
        <v>3557</v>
      </c>
      <c r="J92" s="259">
        <v>255</v>
      </c>
      <c r="K92" s="271"/>
    </row>
    <row r="93" spans="2:11" s="1" customFormat="1" ht="15" customHeight="1">
      <c r="B93" s="282"/>
      <c r="C93" s="259" t="s">
        <v>3585</v>
      </c>
      <c r="D93" s="259"/>
      <c r="E93" s="259"/>
      <c r="F93" s="280" t="s">
        <v>3555</v>
      </c>
      <c r="G93" s="281"/>
      <c r="H93" s="259" t="s">
        <v>3586</v>
      </c>
      <c r="I93" s="259" t="s">
        <v>3587</v>
      </c>
      <c r="J93" s="259"/>
      <c r="K93" s="271"/>
    </row>
    <row r="94" spans="2:11" s="1" customFormat="1" ht="15" customHeight="1">
      <c r="B94" s="282"/>
      <c r="C94" s="259" t="s">
        <v>3588</v>
      </c>
      <c r="D94" s="259"/>
      <c r="E94" s="259"/>
      <c r="F94" s="280" t="s">
        <v>3555</v>
      </c>
      <c r="G94" s="281"/>
      <c r="H94" s="259" t="s">
        <v>3589</v>
      </c>
      <c r="I94" s="259" t="s">
        <v>3590</v>
      </c>
      <c r="J94" s="259"/>
      <c r="K94" s="271"/>
    </row>
    <row r="95" spans="2:11" s="1" customFormat="1" ht="15" customHeight="1">
      <c r="B95" s="282"/>
      <c r="C95" s="259" t="s">
        <v>3591</v>
      </c>
      <c r="D95" s="259"/>
      <c r="E95" s="259"/>
      <c r="F95" s="280" t="s">
        <v>3555</v>
      </c>
      <c r="G95" s="281"/>
      <c r="H95" s="259" t="s">
        <v>3591</v>
      </c>
      <c r="I95" s="259" t="s">
        <v>3590</v>
      </c>
      <c r="J95" s="259"/>
      <c r="K95" s="271"/>
    </row>
    <row r="96" spans="2:11" s="1" customFormat="1" ht="15" customHeight="1">
      <c r="B96" s="282"/>
      <c r="C96" s="259" t="s">
        <v>38</v>
      </c>
      <c r="D96" s="259"/>
      <c r="E96" s="259"/>
      <c r="F96" s="280" t="s">
        <v>3555</v>
      </c>
      <c r="G96" s="281"/>
      <c r="H96" s="259" t="s">
        <v>3592</v>
      </c>
      <c r="I96" s="259" t="s">
        <v>3590</v>
      </c>
      <c r="J96" s="259"/>
      <c r="K96" s="271"/>
    </row>
    <row r="97" spans="2:11" s="1" customFormat="1" ht="15" customHeight="1">
      <c r="B97" s="282"/>
      <c r="C97" s="259" t="s">
        <v>48</v>
      </c>
      <c r="D97" s="259"/>
      <c r="E97" s="259"/>
      <c r="F97" s="280" t="s">
        <v>3555</v>
      </c>
      <c r="G97" s="281"/>
      <c r="H97" s="259" t="s">
        <v>3593</v>
      </c>
      <c r="I97" s="259" t="s">
        <v>3590</v>
      </c>
      <c r="J97" s="259"/>
      <c r="K97" s="271"/>
    </row>
    <row r="98" spans="2:11" s="1" customFormat="1" ht="15" customHeight="1">
      <c r="B98" s="285"/>
      <c r="C98" s="286"/>
      <c r="D98" s="286"/>
      <c r="E98" s="286"/>
      <c r="F98" s="286"/>
      <c r="G98" s="286"/>
      <c r="H98" s="286"/>
      <c r="I98" s="286"/>
      <c r="J98" s="286"/>
      <c r="K98" s="287"/>
    </row>
    <row r="99" spans="2:11" s="1" customFormat="1" ht="18.7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88"/>
    </row>
    <row r="100" spans="2:11" s="1" customFormat="1" ht="18.75" customHeight="1">
      <c r="B100" s="266"/>
      <c r="C100" s="266"/>
      <c r="D100" s="266"/>
      <c r="E100" s="266"/>
      <c r="F100" s="266"/>
      <c r="G100" s="266"/>
      <c r="H100" s="266"/>
      <c r="I100" s="266"/>
      <c r="J100" s="266"/>
      <c r="K100" s="266"/>
    </row>
    <row r="101" spans="2:11" s="1" customFormat="1" ht="7.5" customHeight="1">
      <c r="B101" s="267"/>
      <c r="C101" s="268"/>
      <c r="D101" s="268"/>
      <c r="E101" s="268"/>
      <c r="F101" s="268"/>
      <c r="G101" s="268"/>
      <c r="H101" s="268"/>
      <c r="I101" s="268"/>
      <c r="J101" s="268"/>
      <c r="K101" s="269"/>
    </row>
    <row r="102" spans="2:11" s="1" customFormat="1" ht="45" customHeight="1">
      <c r="B102" s="270"/>
      <c r="C102" s="382" t="s">
        <v>3594</v>
      </c>
      <c r="D102" s="382"/>
      <c r="E102" s="382"/>
      <c r="F102" s="382"/>
      <c r="G102" s="382"/>
      <c r="H102" s="382"/>
      <c r="I102" s="382"/>
      <c r="J102" s="382"/>
      <c r="K102" s="271"/>
    </row>
    <row r="103" spans="2:11" s="1" customFormat="1" ht="17.25" customHeight="1">
      <c r="B103" s="270"/>
      <c r="C103" s="272" t="s">
        <v>3549</v>
      </c>
      <c r="D103" s="272"/>
      <c r="E103" s="272"/>
      <c r="F103" s="272" t="s">
        <v>3550</v>
      </c>
      <c r="G103" s="273"/>
      <c r="H103" s="272" t="s">
        <v>54</v>
      </c>
      <c r="I103" s="272" t="s">
        <v>57</v>
      </c>
      <c r="J103" s="272" t="s">
        <v>3551</v>
      </c>
      <c r="K103" s="271"/>
    </row>
    <row r="104" spans="2:11" s="1" customFormat="1" ht="17.25" customHeight="1">
      <c r="B104" s="270"/>
      <c r="C104" s="274" t="s">
        <v>3552</v>
      </c>
      <c r="D104" s="274"/>
      <c r="E104" s="274"/>
      <c r="F104" s="275" t="s">
        <v>3553</v>
      </c>
      <c r="G104" s="276"/>
      <c r="H104" s="274"/>
      <c r="I104" s="274"/>
      <c r="J104" s="274" t="s">
        <v>3554</v>
      </c>
      <c r="K104" s="271"/>
    </row>
    <row r="105" spans="2:11" s="1" customFormat="1" ht="5.25" customHeight="1">
      <c r="B105" s="270"/>
      <c r="C105" s="272"/>
      <c r="D105" s="272"/>
      <c r="E105" s="272"/>
      <c r="F105" s="272"/>
      <c r="G105" s="290"/>
      <c r="H105" s="272"/>
      <c r="I105" s="272"/>
      <c r="J105" s="272"/>
      <c r="K105" s="271"/>
    </row>
    <row r="106" spans="2:11" s="1" customFormat="1" ht="15" customHeight="1">
      <c r="B106" s="270"/>
      <c r="C106" s="259" t="s">
        <v>53</v>
      </c>
      <c r="D106" s="279"/>
      <c r="E106" s="279"/>
      <c r="F106" s="280" t="s">
        <v>3555</v>
      </c>
      <c r="G106" s="259"/>
      <c r="H106" s="259" t="s">
        <v>3595</v>
      </c>
      <c r="I106" s="259" t="s">
        <v>3557</v>
      </c>
      <c r="J106" s="259">
        <v>20</v>
      </c>
      <c r="K106" s="271"/>
    </row>
    <row r="107" spans="2:11" s="1" customFormat="1" ht="15" customHeight="1">
      <c r="B107" s="270"/>
      <c r="C107" s="259" t="s">
        <v>3558</v>
      </c>
      <c r="D107" s="259"/>
      <c r="E107" s="259"/>
      <c r="F107" s="280" t="s">
        <v>3555</v>
      </c>
      <c r="G107" s="259"/>
      <c r="H107" s="259" t="s">
        <v>3595</v>
      </c>
      <c r="I107" s="259" t="s">
        <v>3557</v>
      </c>
      <c r="J107" s="259">
        <v>120</v>
      </c>
      <c r="K107" s="271"/>
    </row>
    <row r="108" spans="2:11" s="1" customFormat="1" ht="15" customHeight="1">
      <c r="B108" s="282"/>
      <c r="C108" s="259" t="s">
        <v>3560</v>
      </c>
      <c r="D108" s="259"/>
      <c r="E108" s="259"/>
      <c r="F108" s="280" t="s">
        <v>3561</v>
      </c>
      <c r="G108" s="259"/>
      <c r="H108" s="259" t="s">
        <v>3595</v>
      </c>
      <c r="I108" s="259" t="s">
        <v>3557</v>
      </c>
      <c r="J108" s="259">
        <v>50</v>
      </c>
      <c r="K108" s="271"/>
    </row>
    <row r="109" spans="2:11" s="1" customFormat="1" ht="15" customHeight="1">
      <c r="B109" s="282"/>
      <c r="C109" s="259" t="s">
        <v>3563</v>
      </c>
      <c r="D109" s="259"/>
      <c r="E109" s="259"/>
      <c r="F109" s="280" t="s">
        <v>3555</v>
      </c>
      <c r="G109" s="259"/>
      <c r="H109" s="259" t="s">
        <v>3595</v>
      </c>
      <c r="I109" s="259" t="s">
        <v>3565</v>
      </c>
      <c r="J109" s="259"/>
      <c r="K109" s="271"/>
    </row>
    <row r="110" spans="2:11" s="1" customFormat="1" ht="15" customHeight="1">
      <c r="B110" s="282"/>
      <c r="C110" s="259" t="s">
        <v>3574</v>
      </c>
      <c r="D110" s="259"/>
      <c r="E110" s="259"/>
      <c r="F110" s="280" t="s">
        <v>3561</v>
      </c>
      <c r="G110" s="259"/>
      <c r="H110" s="259" t="s">
        <v>3595</v>
      </c>
      <c r="I110" s="259" t="s">
        <v>3557</v>
      </c>
      <c r="J110" s="259">
        <v>50</v>
      </c>
      <c r="K110" s="271"/>
    </row>
    <row r="111" spans="2:11" s="1" customFormat="1" ht="15" customHeight="1">
      <c r="B111" s="282"/>
      <c r="C111" s="259" t="s">
        <v>3582</v>
      </c>
      <c r="D111" s="259"/>
      <c r="E111" s="259"/>
      <c r="F111" s="280" t="s">
        <v>3561</v>
      </c>
      <c r="G111" s="259"/>
      <c r="H111" s="259" t="s">
        <v>3595</v>
      </c>
      <c r="I111" s="259" t="s">
        <v>3557</v>
      </c>
      <c r="J111" s="259">
        <v>50</v>
      </c>
      <c r="K111" s="271"/>
    </row>
    <row r="112" spans="2:11" s="1" customFormat="1" ht="15" customHeight="1">
      <c r="B112" s="282"/>
      <c r="C112" s="259" t="s">
        <v>3580</v>
      </c>
      <c r="D112" s="259"/>
      <c r="E112" s="259"/>
      <c r="F112" s="280" t="s">
        <v>3561</v>
      </c>
      <c r="G112" s="259"/>
      <c r="H112" s="259" t="s">
        <v>3595</v>
      </c>
      <c r="I112" s="259" t="s">
        <v>3557</v>
      </c>
      <c r="J112" s="259">
        <v>50</v>
      </c>
      <c r="K112" s="271"/>
    </row>
    <row r="113" spans="2:11" s="1" customFormat="1" ht="15" customHeight="1">
      <c r="B113" s="282"/>
      <c r="C113" s="259" t="s">
        <v>53</v>
      </c>
      <c r="D113" s="259"/>
      <c r="E113" s="259"/>
      <c r="F113" s="280" t="s">
        <v>3555</v>
      </c>
      <c r="G113" s="259"/>
      <c r="H113" s="259" t="s">
        <v>3596</v>
      </c>
      <c r="I113" s="259" t="s">
        <v>3557</v>
      </c>
      <c r="J113" s="259">
        <v>20</v>
      </c>
      <c r="K113" s="271"/>
    </row>
    <row r="114" spans="2:11" s="1" customFormat="1" ht="15" customHeight="1">
      <c r="B114" s="282"/>
      <c r="C114" s="259" t="s">
        <v>3597</v>
      </c>
      <c r="D114" s="259"/>
      <c r="E114" s="259"/>
      <c r="F114" s="280" t="s">
        <v>3555</v>
      </c>
      <c r="G114" s="259"/>
      <c r="H114" s="259" t="s">
        <v>3598</v>
      </c>
      <c r="I114" s="259" t="s">
        <v>3557</v>
      </c>
      <c r="J114" s="259">
        <v>120</v>
      </c>
      <c r="K114" s="271"/>
    </row>
    <row r="115" spans="2:11" s="1" customFormat="1" ht="15" customHeight="1">
      <c r="B115" s="282"/>
      <c r="C115" s="259" t="s">
        <v>38</v>
      </c>
      <c r="D115" s="259"/>
      <c r="E115" s="259"/>
      <c r="F115" s="280" t="s">
        <v>3555</v>
      </c>
      <c r="G115" s="259"/>
      <c r="H115" s="259" t="s">
        <v>3599</v>
      </c>
      <c r="I115" s="259" t="s">
        <v>3590</v>
      </c>
      <c r="J115" s="259"/>
      <c r="K115" s="271"/>
    </row>
    <row r="116" spans="2:11" s="1" customFormat="1" ht="15" customHeight="1">
      <c r="B116" s="282"/>
      <c r="C116" s="259" t="s">
        <v>48</v>
      </c>
      <c r="D116" s="259"/>
      <c r="E116" s="259"/>
      <c r="F116" s="280" t="s">
        <v>3555</v>
      </c>
      <c r="G116" s="259"/>
      <c r="H116" s="259" t="s">
        <v>3600</v>
      </c>
      <c r="I116" s="259" t="s">
        <v>3590</v>
      </c>
      <c r="J116" s="259"/>
      <c r="K116" s="271"/>
    </row>
    <row r="117" spans="2:11" s="1" customFormat="1" ht="15" customHeight="1">
      <c r="B117" s="282"/>
      <c r="C117" s="259" t="s">
        <v>57</v>
      </c>
      <c r="D117" s="259"/>
      <c r="E117" s="259"/>
      <c r="F117" s="280" t="s">
        <v>3555</v>
      </c>
      <c r="G117" s="259"/>
      <c r="H117" s="259" t="s">
        <v>3601</v>
      </c>
      <c r="I117" s="259" t="s">
        <v>3602</v>
      </c>
      <c r="J117" s="259"/>
      <c r="K117" s="271"/>
    </row>
    <row r="118" spans="2:11" s="1" customFormat="1" ht="15" customHeight="1">
      <c r="B118" s="285"/>
      <c r="C118" s="291"/>
      <c r="D118" s="291"/>
      <c r="E118" s="291"/>
      <c r="F118" s="291"/>
      <c r="G118" s="291"/>
      <c r="H118" s="291"/>
      <c r="I118" s="291"/>
      <c r="J118" s="291"/>
      <c r="K118" s="287"/>
    </row>
    <row r="119" spans="2:11" s="1" customFormat="1" ht="18.75" customHeight="1">
      <c r="B119" s="292"/>
      <c r="C119" s="293"/>
      <c r="D119" s="293"/>
      <c r="E119" s="293"/>
      <c r="F119" s="294"/>
      <c r="G119" s="293"/>
      <c r="H119" s="293"/>
      <c r="I119" s="293"/>
      <c r="J119" s="293"/>
      <c r="K119" s="292"/>
    </row>
    <row r="120" spans="2:11" s="1" customFormat="1" ht="18.75" customHeight="1">
      <c r="B120" s="266"/>
      <c r="C120" s="266"/>
      <c r="D120" s="266"/>
      <c r="E120" s="266"/>
      <c r="F120" s="266"/>
      <c r="G120" s="266"/>
      <c r="H120" s="266"/>
      <c r="I120" s="266"/>
      <c r="J120" s="266"/>
      <c r="K120" s="266"/>
    </row>
    <row r="121" spans="2:11" s="1" customFormat="1" ht="7.5" customHeight="1">
      <c r="B121" s="295"/>
      <c r="C121" s="296"/>
      <c r="D121" s="296"/>
      <c r="E121" s="296"/>
      <c r="F121" s="296"/>
      <c r="G121" s="296"/>
      <c r="H121" s="296"/>
      <c r="I121" s="296"/>
      <c r="J121" s="296"/>
      <c r="K121" s="297"/>
    </row>
    <row r="122" spans="2:11" s="1" customFormat="1" ht="45" customHeight="1">
      <c r="B122" s="298"/>
      <c r="C122" s="383" t="s">
        <v>3603</v>
      </c>
      <c r="D122" s="383"/>
      <c r="E122" s="383"/>
      <c r="F122" s="383"/>
      <c r="G122" s="383"/>
      <c r="H122" s="383"/>
      <c r="I122" s="383"/>
      <c r="J122" s="383"/>
      <c r="K122" s="299"/>
    </row>
    <row r="123" spans="2:11" s="1" customFormat="1" ht="17.25" customHeight="1">
      <c r="B123" s="300"/>
      <c r="C123" s="272" t="s">
        <v>3549</v>
      </c>
      <c r="D123" s="272"/>
      <c r="E123" s="272"/>
      <c r="F123" s="272" t="s">
        <v>3550</v>
      </c>
      <c r="G123" s="273"/>
      <c r="H123" s="272" t="s">
        <v>54</v>
      </c>
      <c r="I123" s="272" t="s">
        <v>57</v>
      </c>
      <c r="J123" s="272" t="s">
        <v>3551</v>
      </c>
      <c r="K123" s="301"/>
    </row>
    <row r="124" spans="2:11" s="1" customFormat="1" ht="17.25" customHeight="1">
      <c r="B124" s="300"/>
      <c r="C124" s="274" t="s">
        <v>3552</v>
      </c>
      <c r="D124" s="274"/>
      <c r="E124" s="274"/>
      <c r="F124" s="275" t="s">
        <v>3553</v>
      </c>
      <c r="G124" s="276"/>
      <c r="H124" s="274"/>
      <c r="I124" s="274"/>
      <c r="J124" s="274" t="s">
        <v>3554</v>
      </c>
      <c r="K124" s="301"/>
    </row>
    <row r="125" spans="2:11" s="1" customFormat="1" ht="5.25" customHeight="1">
      <c r="B125" s="302"/>
      <c r="C125" s="277"/>
      <c r="D125" s="277"/>
      <c r="E125" s="277"/>
      <c r="F125" s="277"/>
      <c r="G125" s="303"/>
      <c r="H125" s="277"/>
      <c r="I125" s="277"/>
      <c r="J125" s="277"/>
      <c r="K125" s="304"/>
    </row>
    <row r="126" spans="2:11" s="1" customFormat="1" ht="15" customHeight="1">
      <c r="B126" s="302"/>
      <c r="C126" s="259" t="s">
        <v>3558</v>
      </c>
      <c r="D126" s="279"/>
      <c r="E126" s="279"/>
      <c r="F126" s="280" t="s">
        <v>3555</v>
      </c>
      <c r="G126" s="259"/>
      <c r="H126" s="259" t="s">
        <v>3595</v>
      </c>
      <c r="I126" s="259" t="s">
        <v>3557</v>
      </c>
      <c r="J126" s="259">
        <v>120</v>
      </c>
      <c r="K126" s="305"/>
    </row>
    <row r="127" spans="2:11" s="1" customFormat="1" ht="15" customHeight="1">
      <c r="B127" s="302"/>
      <c r="C127" s="259" t="s">
        <v>3604</v>
      </c>
      <c r="D127" s="259"/>
      <c r="E127" s="259"/>
      <c r="F127" s="280" t="s">
        <v>3555</v>
      </c>
      <c r="G127" s="259"/>
      <c r="H127" s="259" t="s">
        <v>3605</v>
      </c>
      <c r="I127" s="259" t="s">
        <v>3557</v>
      </c>
      <c r="J127" s="259" t="s">
        <v>3606</v>
      </c>
      <c r="K127" s="305"/>
    </row>
    <row r="128" spans="2:11" s="1" customFormat="1" ht="15" customHeight="1">
      <c r="B128" s="302"/>
      <c r="C128" s="259" t="s">
        <v>88</v>
      </c>
      <c r="D128" s="259"/>
      <c r="E128" s="259"/>
      <c r="F128" s="280" t="s">
        <v>3555</v>
      </c>
      <c r="G128" s="259"/>
      <c r="H128" s="259" t="s">
        <v>3607</v>
      </c>
      <c r="I128" s="259" t="s">
        <v>3557</v>
      </c>
      <c r="J128" s="259" t="s">
        <v>3606</v>
      </c>
      <c r="K128" s="305"/>
    </row>
    <row r="129" spans="2:11" s="1" customFormat="1" ht="15" customHeight="1">
      <c r="B129" s="302"/>
      <c r="C129" s="259" t="s">
        <v>3566</v>
      </c>
      <c r="D129" s="259"/>
      <c r="E129" s="259"/>
      <c r="F129" s="280" t="s">
        <v>3561</v>
      </c>
      <c r="G129" s="259"/>
      <c r="H129" s="259" t="s">
        <v>3567</v>
      </c>
      <c r="I129" s="259" t="s">
        <v>3557</v>
      </c>
      <c r="J129" s="259">
        <v>15</v>
      </c>
      <c r="K129" s="305"/>
    </row>
    <row r="130" spans="2:11" s="1" customFormat="1" ht="15" customHeight="1">
      <c r="B130" s="302"/>
      <c r="C130" s="283" t="s">
        <v>3568</v>
      </c>
      <c r="D130" s="283"/>
      <c r="E130" s="283"/>
      <c r="F130" s="284" t="s">
        <v>3561</v>
      </c>
      <c r="G130" s="283"/>
      <c r="H130" s="283" t="s">
        <v>3569</v>
      </c>
      <c r="I130" s="283" t="s">
        <v>3557</v>
      </c>
      <c r="J130" s="283">
        <v>15</v>
      </c>
      <c r="K130" s="305"/>
    </row>
    <row r="131" spans="2:11" s="1" customFormat="1" ht="15" customHeight="1">
      <c r="B131" s="302"/>
      <c r="C131" s="283" t="s">
        <v>3570</v>
      </c>
      <c r="D131" s="283"/>
      <c r="E131" s="283"/>
      <c r="F131" s="284" t="s">
        <v>3561</v>
      </c>
      <c r="G131" s="283"/>
      <c r="H131" s="283" t="s">
        <v>3571</v>
      </c>
      <c r="I131" s="283" t="s">
        <v>3557</v>
      </c>
      <c r="J131" s="283">
        <v>20</v>
      </c>
      <c r="K131" s="305"/>
    </row>
    <row r="132" spans="2:11" s="1" customFormat="1" ht="15" customHeight="1">
      <c r="B132" s="302"/>
      <c r="C132" s="283" t="s">
        <v>3572</v>
      </c>
      <c r="D132" s="283"/>
      <c r="E132" s="283"/>
      <c r="F132" s="284" t="s">
        <v>3561</v>
      </c>
      <c r="G132" s="283"/>
      <c r="H132" s="283" t="s">
        <v>3573</v>
      </c>
      <c r="I132" s="283" t="s">
        <v>3557</v>
      </c>
      <c r="J132" s="283">
        <v>20</v>
      </c>
      <c r="K132" s="305"/>
    </row>
    <row r="133" spans="2:11" s="1" customFormat="1" ht="15" customHeight="1">
      <c r="B133" s="302"/>
      <c r="C133" s="259" t="s">
        <v>3560</v>
      </c>
      <c r="D133" s="259"/>
      <c r="E133" s="259"/>
      <c r="F133" s="280" t="s">
        <v>3561</v>
      </c>
      <c r="G133" s="259"/>
      <c r="H133" s="259" t="s">
        <v>3595</v>
      </c>
      <c r="I133" s="259" t="s">
        <v>3557</v>
      </c>
      <c r="J133" s="259">
        <v>50</v>
      </c>
      <c r="K133" s="305"/>
    </row>
    <row r="134" spans="2:11" s="1" customFormat="1" ht="15" customHeight="1">
      <c r="B134" s="302"/>
      <c r="C134" s="259" t="s">
        <v>3574</v>
      </c>
      <c r="D134" s="259"/>
      <c r="E134" s="259"/>
      <c r="F134" s="280" t="s">
        <v>3561</v>
      </c>
      <c r="G134" s="259"/>
      <c r="H134" s="259" t="s">
        <v>3595</v>
      </c>
      <c r="I134" s="259" t="s">
        <v>3557</v>
      </c>
      <c r="J134" s="259">
        <v>50</v>
      </c>
      <c r="K134" s="305"/>
    </row>
    <row r="135" spans="2:11" s="1" customFormat="1" ht="15" customHeight="1">
      <c r="B135" s="302"/>
      <c r="C135" s="259" t="s">
        <v>3580</v>
      </c>
      <c r="D135" s="259"/>
      <c r="E135" s="259"/>
      <c r="F135" s="280" t="s">
        <v>3561</v>
      </c>
      <c r="G135" s="259"/>
      <c r="H135" s="259" t="s">
        <v>3595</v>
      </c>
      <c r="I135" s="259" t="s">
        <v>3557</v>
      </c>
      <c r="J135" s="259">
        <v>50</v>
      </c>
      <c r="K135" s="305"/>
    </row>
    <row r="136" spans="2:11" s="1" customFormat="1" ht="15" customHeight="1">
      <c r="B136" s="302"/>
      <c r="C136" s="259" t="s">
        <v>3582</v>
      </c>
      <c r="D136" s="259"/>
      <c r="E136" s="259"/>
      <c r="F136" s="280" t="s">
        <v>3561</v>
      </c>
      <c r="G136" s="259"/>
      <c r="H136" s="259" t="s">
        <v>3595</v>
      </c>
      <c r="I136" s="259" t="s">
        <v>3557</v>
      </c>
      <c r="J136" s="259">
        <v>50</v>
      </c>
      <c r="K136" s="305"/>
    </row>
    <row r="137" spans="2:11" s="1" customFormat="1" ht="15" customHeight="1">
      <c r="B137" s="302"/>
      <c r="C137" s="259" t="s">
        <v>3583</v>
      </c>
      <c r="D137" s="259"/>
      <c r="E137" s="259"/>
      <c r="F137" s="280" t="s">
        <v>3561</v>
      </c>
      <c r="G137" s="259"/>
      <c r="H137" s="259" t="s">
        <v>3608</v>
      </c>
      <c r="I137" s="259" t="s">
        <v>3557</v>
      </c>
      <c r="J137" s="259">
        <v>255</v>
      </c>
      <c r="K137" s="305"/>
    </row>
    <row r="138" spans="2:11" s="1" customFormat="1" ht="15" customHeight="1">
      <c r="B138" s="302"/>
      <c r="C138" s="259" t="s">
        <v>3585</v>
      </c>
      <c r="D138" s="259"/>
      <c r="E138" s="259"/>
      <c r="F138" s="280" t="s">
        <v>3555</v>
      </c>
      <c r="G138" s="259"/>
      <c r="H138" s="259" t="s">
        <v>3609</v>
      </c>
      <c r="I138" s="259" t="s">
        <v>3587</v>
      </c>
      <c r="J138" s="259"/>
      <c r="K138" s="305"/>
    </row>
    <row r="139" spans="2:11" s="1" customFormat="1" ht="15" customHeight="1">
      <c r="B139" s="302"/>
      <c r="C139" s="259" t="s">
        <v>3588</v>
      </c>
      <c r="D139" s="259"/>
      <c r="E139" s="259"/>
      <c r="F139" s="280" t="s">
        <v>3555</v>
      </c>
      <c r="G139" s="259"/>
      <c r="H139" s="259" t="s">
        <v>3610</v>
      </c>
      <c r="I139" s="259" t="s">
        <v>3590</v>
      </c>
      <c r="J139" s="259"/>
      <c r="K139" s="305"/>
    </row>
    <row r="140" spans="2:11" s="1" customFormat="1" ht="15" customHeight="1">
      <c r="B140" s="302"/>
      <c r="C140" s="259" t="s">
        <v>3591</v>
      </c>
      <c r="D140" s="259"/>
      <c r="E140" s="259"/>
      <c r="F140" s="280" t="s">
        <v>3555</v>
      </c>
      <c r="G140" s="259"/>
      <c r="H140" s="259" t="s">
        <v>3591</v>
      </c>
      <c r="I140" s="259" t="s">
        <v>3590</v>
      </c>
      <c r="J140" s="259"/>
      <c r="K140" s="305"/>
    </row>
    <row r="141" spans="2:11" s="1" customFormat="1" ht="15" customHeight="1">
      <c r="B141" s="302"/>
      <c r="C141" s="259" t="s">
        <v>38</v>
      </c>
      <c r="D141" s="259"/>
      <c r="E141" s="259"/>
      <c r="F141" s="280" t="s">
        <v>3555</v>
      </c>
      <c r="G141" s="259"/>
      <c r="H141" s="259" t="s">
        <v>3611</v>
      </c>
      <c r="I141" s="259" t="s">
        <v>3590</v>
      </c>
      <c r="J141" s="259"/>
      <c r="K141" s="305"/>
    </row>
    <row r="142" spans="2:11" s="1" customFormat="1" ht="15" customHeight="1">
      <c r="B142" s="302"/>
      <c r="C142" s="259" t="s">
        <v>3612</v>
      </c>
      <c r="D142" s="259"/>
      <c r="E142" s="259"/>
      <c r="F142" s="280" t="s">
        <v>3555</v>
      </c>
      <c r="G142" s="259"/>
      <c r="H142" s="259" t="s">
        <v>3613</v>
      </c>
      <c r="I142" s="259" t="s">
        <v>3590</v>
      </c>
      <c r="J142" s="259"/>
      <c r="K142" s="305"/>
    </row>
    <row r="143" spans="2:11" s="1" customFormat="1" ht="15" customHeight="1">
      <c r="B143" s="306"/>
      <c r="C143" s="307"/>
      <c r="D143" s="307"/>
      <c r="E143" s="307"/>
      <c r="F143" s="307"/>
      <c r="G143" s="307"/>
      <c r="H143" s="307"/>
      <c r="I143" s="307"/>
      <c r="J143" s="307"/>
      <c r="K143" s="308"/>
    </row>
    <row r="144" spans="2:11" s="1" customFormat="1" ht="18.75" customHeight="1">
      <c r="B144" s="293"/>
      <c r="C144" s="293"/>
      <c r="D144" s="293"/>
      <c r="E144" s="293"/>
      <c r="F144" s="294"/>
      <c r="G144" s="293"/>
      <c r="H144" s="293"/>
      <c r="I144" s="293"/>
      <c r="J144" s="293"/>
      <c r="K144" s="293"/>
    </row>
    <row r="145" spans="2:11" s="1" customFormat="1" ht="18.75" customHeight="1">
      <c r="B145" s="266"/>
      <c r="C145" s="266"/>
      <c r="D145" s="266"/>
      <c r="E145" s="266"/>
      <c r="F145" s="266"/>
      <c r="G145" s="266"/>
      <c r="H145" s="266"/>
      <c r="I145" s="266"/>
      <c r="J145" s="266"/>
      <c r="K145" s="266"/>
    </row>
    <row r="146" spans="2:11" s="1" customFormat="1" ht="7.5" customHeight="1">
      <c r="B146" s="267"/>
      <c r="C146" s="268"/>
      <c r="D146" s="268"/>
      <c r="E146" s="268"/>
      <c r="F146" s="268"/>
      <c r="G146" s="268"/>
      <c r="H146" s="268"/>
      <c r="I146" s="268"/>
      <c r="J146" s="268"/>
      <c r="K146" s="269"/>
    </row>
    <row r="147" spans="2:11" s="1" customFormat="1" ht="45" customHeight="1">
      <c r="B147" s="270"/>
      <c r="C147" s="382" t="s">
        <v>3614</v>
      </c>
      <c r="D147" s="382"/>
      <c r="E147" s="382"/>
      <c r="F147" s="382"/>
      <c r="G147" s="382"/>
      <c r="H147" s="382"/>
      <c r="I147" s="382"/>
      <c r="J147" s="382"/>
      <c r="K147" s="271"/>
    </row>
    <row r="148" spans="2:11" s="1" customFormat="1" ht="17.25" customHeight="1">
      <c r="B148" s="270"/>
      <c r="C148" s="272" t="s">
        <v>3549</v>
      </c>
      <c r="D148" s="272"/>
      <c r="E148" s="272"/>
      <c r="F148" s="272" t="s">
        <v>3550</v>
      </c>
      <c r="G148" s="273"/>
      <c r="H148" s="272" t="s">
        <v>54</v>
      </c>
      <c r="I148" s="272" t="s">
        <v>57</v>
      </c>
      <c r="J148" s="272" t="s">
        <v>3551</v>
      </c>
      <c r="K148" s="271"/>
    </row>
    <row r="149" spans="2:11" s="1" customFormat="1" ht="17.25" customHeight="1">
      <c r="B149" s="270"/>
      <c r="C149" s="274" t="s">
        <v>3552</v>
      </c>
      <c r="D149" s="274"/>
      <c r="E149" s="274"/>
      <c r="F149" s="275" t="s">
        <v>3553</v>
      </c>
      <c r="G149" s="276"/>
      <c r="H149" s="274"/>
      <c r="I149" s="274"/>
      <c r="J149" s="274" t="s">
        <v>3554</v>
      </c>
      <c r="K149" s="271"/>
    </row>
    <row r="150" spans="2:11" s="1" customFormat="1" ht="5.25" customHeight="1">
      <c r="B150" s="282"/>
      <c r="C150" s="277"/>
      <c r="D150" s="277"/>
      <c r="E150" s="277"/>
      <c r="F150" s="277"/>
      <c r="G150" s="278"/>
      <c r="H150" s="277"/>
      <c r="I150" s="277"/>
      <c r="J150" s="277"/>
      <c r="K150" s="305"/>
    </row>
    <row r="151" spans="2:11" s="1" customFormat="1" ht="15" customHeight="1">
      <c r="B151" s="282"/>
      <c r="C151" s="309" t="s">
        <v>3558</v>
      </c>
      <c r="D151" s="259"/>
      <c r="E151" s="259"/>
      <c r="F151" s="310" t="s">
        <v>3555</v>
      </c>
      <c r="G151" s="259"/>
      <c r="H151" s="309" t="s">
        <v>3595</v>
      </c>
      <c r="I151" s="309" t="s">
        <v>3557</v>
      </c>
      <c r="J151" s="309">
        <v>120</v>
      </c>
      <c r="K151" s="305"/>
    </row>
    <row r="152" spans="2:11" s="1" customFormat="1" ht="15" customHeight="1">
      <c r="B152" s="282"/>
      <c r="C152" s="309" t="s">
        <v>3604</v>
      </c>
      <c r="D152" s="259"/>
      <c r="E152" s="259"/>
      <c r="F152" s="310" t="s">
        <v>3555</v>
      </c>
      <c r="G152" s="259"/>
      <c r="H152" s="309" t="s">
        <v>3615</v>
      </c>
      <c r="I152" s="309" t="s">
        <v>3557</v>
      </c>
      <c r="J152" s="309" t="s">
        <v>3606</v>
      </c>
      <c r="K152" s="305"/>
    </row>
    <row r="153" spans="2:11" s="1" customFormat="1" ht="15" customHeight="1">
      <c r="B153" s="282"/>
      <c r="C153" s="309" t="s">
        <v>88</v>
      </c>
      <c r="D153" s="259"/>
      <c r="E153" s="259"/>
      <c r="F153" s="310" t="s">
        <v>3555</v>
      </c>
      <c r="G153" s="259"/>
      <c r="H153" s="309" t="s">
        <v>3616</v>
      </c>
      <c r="I153" s="309" t="s">
        <v>3557</v>
      </c>
      <c r="J153" s="309" t="s">
        <v>3606</v>
      </c>
      <c r="K153" s="305"/>
    </row>
    <row r="154" spans="2:11" s="1" customFormat="1" ht="15" customHeight="1">
      <c r="B154" s="282"/>
      <c r="C154" s="309" t="s">
        <v>3560</v>
      </c>
      <c r="D154" s="259"/>
      <c r="E154" s="259"/>
      <c r="F154" s="310" t="s">
        <v>3561</v>
      </c>
      <c r="G154" s="259"/>
      <c r="H154" s="309" t="s">
        <v>3595</v>
      </c>
      <c r="I154" s="309" t="s">
        <v>3557</v>
      </c>
      <c r="J154" s="309">
        <v>50</v>
      </c>
      <c r="K154" s="305"/>
    </row>
    <row r="155" spans="2:11" s="1" customFormat="1" ht="15" customHeight="1">
      <c r="B155" s="282"/>
      <c r="C155" s="309" t="s">
        <v>3563</v>
      </c>
      <c r="D155" s="259"/>
      <c r="E155" s="259"/>
      <c r="F155" s="310" t="s">
        <v>3555</v>
      </c>
      <c r="G155" s="259"/>
      <c r="H155" s="309" t="s">
        <v>3595</v>
      </c>
      <c r="I155" s="309" t="s">
        <v>3565</v>
      </c>
      <c r="J155" s="309"/>
      <c r="K155" s="305"/>
    </row>
    <row r="156" spans="2:11" s="1" customFormat="1" ht="15" customHeight="1">
      <c r="B156" s="282"/>
      <c r="C156" s="309" t="s">
        <v>3574</v>
      </c>
      <c r="D156" s="259"/>
      <c r="E156" s="259"/>
      <c r="F156" s="310" t="s">
        <v>3561</v>
      </c>
      <c r="G156" s="259"/>
      <c r="H156" s="309" t="s">
        <v>3595</v>
      </c>
      <c r="I156" s="309" t="s">
        <v>3557</v>
      </c>
      <c r="J156" s="309">
        <v>50</v>
      </c>
      <c r="K156" s="305"/>
    </row>
    <row r="157" spans="2:11" s="1" customFormat="1" ht="15" customHeight="1">
      <c r="B157" s="282"/>
      <c r="C157" s="309" t="s">
        <v>3582</v>
      </c>
      <c r="D157" s="259"/>
      <c r="E157" s="259"/>
      <c r="F157" s="310" t="s">
        <v>3561</v>
      </c>
      <c r="G157" s="259"/>
      <c r="H157" s="309" t="s">
        <v>3595</v>
      </c>
      <c r="I157" s="309" t="s">
        <v>3557</v>
      </c>
      <c r="J157" s="309">
        <v>50</v>
      </c>
      <c r="K157" s="305"/>
    </row>
    <row r="158" spans="2:11" s="1" customFormat="1" ht="15" customHeight="1">
      <c r="B158" s="282"/>
      <c r="C158" s="309" t="s">
        <v>3580</v>
      </c>
      <c r="D158" s="259"/>
      <c r="E158" s="259"/>
      <c r="F158" s="310" t="s">
        <v>3561</v>
      </c>
      <c r="G158" s="259"/>
      <c r="H158" s="309" t="s">
        <v>3595</v>
      </c>
      <c r="I158" s="309" t="s">
        <v>3557</v>
      </c>
      <c r="J158" s="309">
        <v>50</v>
      </c>
      <c r="K158" s="305"/>
    </row>
    <row r="159" spans="2:11" s="1" customFormat="1" ht="15" customHeight="1">
      <c r="B159" s="282"/>
      <c r="C159" s="309" t="s">
        <v>145</v>
      </c>
      <c r="D159" s="259"/>
      <c r="E159" s="259"/>
      <c r="F159" s="310" t="s">
        <v>3555</v>
      </c>
      <c r="G159" s="259"/>
      <c r="H159" s="309" t="s">
        <v>3617</v>
      </c>
      <c r="I159" s="309" t="s">
        <v>3557</v>
      </c>
      <c r="J159" s="309" t="s">
        <v>3618</v>
      </c>
      <c r="K159" s="305"/>
    </row>
    <row r="160" spans="2:11" s="1" customFormat="1" ht="15" customHeight="1">
      <c r="B160" s="282"/>
      <c r="C160" s="309" t="s">
        <v>3619</v>
      </c>
      <c r="D160" s="259"/>
      <c r="E160" s="259"/>
      <c r="F160" s="310" t="s">
        <v>3555</v>
      </c>
      <c r="G160" s="259"/>
      <c r="H160" s="309" t="s">
        <v>3620</v>
      </c>
      <c r="I160" s="309" t="s">
        <v>3590</v>
      </c>
      <c r="J160" s="309"/>
      <c r="K160" s="305"/>
    </row>
    <row r="161" spans="2:11" s="1" customFormat="1" ht="15" customHeight="1">
      <c r="B161" s="311"/>
      <c r="C161" s="291"/>
      <c r="D161" s="291"/>
      <c r="E161" s="291"/>
      <c r="F161" s="291"/>
      <c r="G161" s="291"/>
      <c r="H161" s="291"/>
      <c r="I161" s="291"/>
      <c r="J161" s="291"/>
      <c r="K161" s="312"/>
    </row>
    <row r="162" spans="2:11" s="1" customFormat="1" ht="18.75" customHeight="1">
      <c r="B162" s="293"/>
      <c r="C162" s="303"/>
      <c r="D162" s="303"/>
      <c r="E162" s="303"/>
      <c r="F162" s="313"/>
      <c r="G162" s="303"/>
      <c r="H162" s="303"/>
      <c r="I162" s="303"/>
      <c r="J162" s="303"/>
      <c r="K162" s="293"/>
    </row>
    <row r="163" spans="2:11" s="1" customFormat="1" ht="18.75" customHeight="1">
      <c r="B163" s="266"/>
      <c r="C163" s="266"/>
      <c r="D163" s="266"/>
      <c r="E163" s="266"/>
      <c r="F163" s="266"/>
      <c r="G163" s="266"/>
      <c r="H163" s="266"/>
      <c r="I163" s="266"/>
      <c r="J163" s="266"/>
      <c r="K163" s="266"/>
    </row>
    <row r="164" spans="2:11" s="1" customFormat="1" ht="7.5" customHeight="1">
      <c r="B164" s="248"/>
      <c r="C164" s="249"/>
      <c r="D164" s="249"/>
      <c r="E164" s="249"/>
      <c r="F164" s="249"/>
      <c r="G164" s="249"/>
      <c r="H164" s="249"/>
      <c r="I164" s="249"/>
      <c r="J164" s="249"/>
      <c r="K164" s="250"/>
    </row>
    <row r="165" spans="2:11" s="1" customFormat="1" ht="45" customHeight="1">
      <c r="B165" s="251"/>
      <c r="C165" s="383" t="s">
        <v>3621</v>
      </c>
      <c r="D165" s="383"/>
      <c r="E165" s="383"/>
      <c r="F165" s="383"/>
      <c r="G165" s="383"/>
      <c r="H165" s="383"/>
      <c r="I165" s="383"/>
      <c r="J165" s="383"/>
      <c r="K165" s="252"/>
    </row>
    <row r="166" spans="2:11" s="1" customFormat="1" ht="17.25" customHeight="1">
      <c r="B166" s="251"/>
      <c r="C166" s="272" t="s">
        <v>3549</v>
      </c>
      <c r="D166" s="272"/>
      <c r="E166" s="272"/>
      <c r="F166" s="272" t="s">
        <v>3550</v>
      </c>
      <c r="G166" s="314"/>
      <c r="H166" s="315" t="s">
        <v>54</v>
      </c>
      <c r="I166" s="315" t="s">
        <v>57</v>
      </c>
      <c r="J166" s="272" t="s">
        <v>3551</v>
      </c>
      <c r="K166" s="252"/>
    </row>
    <row r="167" spans="2:11" s="1" customFormat="1" ht="17.25" customHeight="1">
      <c r="B167" s="253"/>
      <c r="C167" s="274" t="s">
        <v>3552</v>
      </c>
      <c r="D167" s="274"/>
      <c r="E167" s="274"/>
      <c r="F167" s="275" t="s">
        <v>3553</v>
      </c>
      <c r="G167" s="316"/>
      <c r="H167" s="317"/>
      <c r="I167" s="317"/>
      <c r="J167" s="274" t="s">
        <v>3554</v>
      </c>
      <c r="K167" s="254"/>
    </row>
    <row r="168" spans="2:11" s="1" customFormat="1" ht="5.25" customHeight="1">
      <c r="B168" s="282"/>
      <c r="C168" s="277"/>
      <c r="D168" s="277"/>
      <c r="E168" s="277"/>
      <c r="F168" s="277"/>
      <c r="G168" s="278"/>
      <c r="H168" s="277"/>
      <c r="I168" s="277"/>
      <c r="J168" s="277"/>
      <c r="K168" s="305"/>
    </row>
    <row r="169" spans="2:11" s="1" customFormat="1" ht="15" customHeight="1">
      <c r="B169" s="282"/>
      <c r="C169" s="259" t="s">
        <v>3558</v>
      </c>
      <c r="D169" s="259"/>
      <c r="E169" s="259"/>
      <c r="F169" s="280" t="s">
        <v>3555</v>
      </c>
      <c r="G169" s="259"/>
      <c r="H169" s="259" t="s">
        <v>3595</v>
      </c>
      <c r="I169" s="259" t="s">
        <v>3557</v>
      </c>
      <c r="J169" s="259">
        <v>120</v>
      </c>
      <c r="K169" s="305"/>
    </row>
    <row r="170" spans="2:11" s="1" customFormat="1" ht="15" customHeight="1">
      <c r="B170" s="282"/>
      <c r="C170" s="259" t="s">
        <v>3604</v>
      </c>
      <c r="D170" s="259"/>
      <c r="E170" s="259"/>
      <c r="F170" s="280" t="s">
        <v>3555</v>
      </c>
      <c r="G170" s="259"/>
      <c r="H170" s="259" t="s">
        <v>3605</v>
      </c>
      <c r="I170" s="259" t="s">
        <v>3557</v>
      </c>
      <c r="J170" s="259" t="s">
        <v>3606</v>
      </c>
      <c r="K170" s="305"/>
    </row>
    <row r="171" spans="2:11" s="1" customFormat="1" ht="15" customHeight="1">
      <c r="B171" s="282"/>
      <c r="C171" s="259" t="s">
        <v>88</v>
      </c>
      <c r="D171" s="259"/>
      <c r="E171" s="259"/>
      <c r="F171" s="280" t="s">
        <v>3555</v>
      </c>
      <c r="G171" s="259"/>
      <c r="H171" s="259" t="s">
        <v>3622</v>
      </c>
      <c r="I171" s="259" t="s">
        <v>3557</v>
      </c>
      <c r="J171" s="259" t="s">
        <v>3606</v>
      </c>
      <c r="K171" s="305"/>
    </row>
    <row r="172" spans="2:11" s="1" customFormat="1" ht="15" customHeight="1">
      <c r="B172" s="282"/>
      <c r="C172" s="259" t="s">
        <v>3560</v>
      </c>
      <c r="D172" s="259"/>
      <c r="E172" s="259"/>
      <c r="F172" s="280" t="s">
        <v>3561</v>
      </c>
      <c r="G172" s="259"/>
      <c r="H172" s="259" t="s">
        <v>3622</v>
      </c>
      <c r="I172" s="259" t="s">
        <v>3557</v>
      </c>
      <c r="J172" s="259">
        <v>50</v>
      </c>
      <c r="K172" s="305"/>
    </row>
    <row r="173" spans="2:11" s="1" customFormat="1" ht="15" customHeight="1">
      <c r="B173" s="282"/>
      <c r="C173" s="259" t="s">
        <v>3563</v>
      </c>
      <c r="D173" s="259"/>
      <c r="E173" s="259"/>
      <c r="F173" s="280" t="s">
        <v>3555</v>
      </c>
      <c r="G173" s="259"/>
      <c r="H173" s="259" t="s">
        <v>3622</v>
      </c>
      <c r="I173" s="259" t="s">
        <v>3565</v>
      </c>
      <c r="J173" s="259"/>
      <c r="K173" s="305"/>
    </row>
    <row r="174" spans="2:11" s="1" customFormat="1" ht="15" customHeight="1">
      <c r="B174" s="282"/>
      <c r="C174" s="259" t="s">
        <v>3574</v>
      </c>
      <c r="D174" s="259"/>
      <c r="E174" s="259"/>
      <c r="F174" s="280" t="s">
        <v>3561</v>
      </c>
      <c r="G174" s="259"/>
      <c r="H174" s="259" t="s">
        <v>3622</v>
      </c>
      <c r="I174" s="259" t="s">
        <v>3557</v>
      </c>
      <c r="J174" s="259">
        <v>50</v>
      </c>
      <c r="K174" s="305"/>
    </row>
    <row r="175" spans="2:11" s="1" customFormat="1" ht="15" customHeight="1">
      <c r="B175" s="282"/>
      <c r="C175" s="259" t="s">
        <v>3582</v>
      </c>
      <c r="D175" s="259"/>
      <c r="E175" s="259"/>
      <c r="F175" s="280" t="s">
        <v>3561</v>
      </c>
      <c r="G175" s="259"/>
      <c r="H175" s="259" t="s">
        <v>3622</v>
      </c>
      <c r="I175" s="259" t="s">
        <v>3557</v>
      </c>
      <c r="J175" s="259">
        <v>50</v>
      </c>
      <c r="K175" s="305"/>
    </row>
    <row r="176" spans="2:11" s="1" customFormat="1" ht="15" customHeight="1">
      <c r="B176" s="282"/>
      <c r="C176" s="259" t="s">
        <v>3580</v>
      </c>
      <c r="D176" s="259"/>
      <c r="E176" s="259"/>
      <c r="F176" s="280" t="s">
        <v>3561</v>
      </c>
      <c r="G176" s="259"/>
      <c r="H176" s="259" t="s">
        <v>3622</v>
      </c>
      <c r="I176" s="259" t="s">
        <v>3557</v>
      </c>
      <c r="J176" s="259">
        <v>50</v>
      </c>
      <c r="K176" s="305"/>
    </row>
    <row r="177" spans="2:11" s="1" customFormat="1" ht="15" customHeight="1">
      <c r="B177" s="282"/>
      <c r="C177" s="259" t="s">
        <v>177</v>
      </c>
      <c r="D177" s="259"/>
      <c r="E177" s="259"/>
      <c r="F177" s="280" t="s">
        <v>3555</v>
      </c>
      <c r="G177" s="259"/>
      <c r="H177" s="259" t="s">
        <v>3623</v>
      </c>
      <c r="I177" s="259" t="s">
        <v>3624</v>
      </c>
      <c r="J177" s="259"/>
      <c r="K177" s="305"/>
    </row>
    <row r="178" spans="2:11" s="1" customFormat="1" ht="15" customHeight="1">
      <c r="B178" s="282"/>
      <c r="C178" s="259" t="s">
        <v>57</v>
      </c>
      <c r="D178" s="259"/>
      <c r="E178" s="259"/>
      <c r="F178" s="280" t="s">
        <v>3555</v>
      </c>
      <c r="G178" s="259"/>
      <c r="H178" s="259" t="s">
        <v>3625</v>
      </c>
      <c r="I178" s="259" t="s">
        <v>3626</v>
      </c>
      <c r="J178" s="259">
        <v>1</v>
      </c>
      <c r="K178" s="305"/>
    </row>
    <row r="179" spans="2:11" s="1" customFormat="1" ht="15" customHeight="1">
      <c r="B179" s="282"/>
      <c r="C179" s="259" t="s">
        <v>53</v>
      </c>
      <c r="D179" s="259"/>
      <c r="E179" s="259"/>
      <c r="F179" s="280" t="s">
        <v>3555</v>
      </c>
      <c r="G179" s="259"/>
      <c r="H179" s="259" t="s">
        <v>3627</v>
      </c>
      <c r="I179" s="259" t="s">
        <v>3557</v>
      </c>
      <c r="J179" s="259">
        <v>20</v>
      </c>
      <c r="K179" s="305"/>
    </row>
    <row r="180" spans="2:11" s="1" customFormat="1" ht="15" customHeight="1">
      <c r="B180" s="282"/>
      <c r="C180" s="259" t="s">
        <v>54</v>
      </c>
      <c r="D180" s="259"/>
      <c r="E180" s="259"/>
      <c r="F180" s="280" t="s">
        <v>3555</v>
      </c>
      <c r="G180" s="259"/>
      <c r="H180" s="259" t="s">
        <v>3628</v>
      </c>
      <c r="I180" s="259" t="s">
        <v>3557</v>
      </c>
      <c r="J180" s="259">
        <v>255</v>
      </c>
      <c r="K180" s="305"/>
    </row>
    <row r="181" spans="2:11" s="1" customFormat="1" ht="15" customHeight="1">
      <c r="B181" s="282"/>
      <c r="C181" s="259" t="s">
        <v>178</v>
      </c>
      <c r="D181" s="259"/>
      <c r="E181" s="259"/>
      <c r="F181" s="280" t="s">
        <v>3555</v>
      </c>
      <c r="G181" s="259"/>
      <c r="H181" s="259" t="s">
        <v>3519</v>
      </c>
      <c r="I181" s="259" t="s">
        <v>3557</v>
      </c>
      <c r="J181" s="259">
        <v>10</v>
      </c>
      <c r="K181" s="305"/>
    </row>
    <row r="182" spans="2:11" s="1" customFormat="1" ht="15" customHeight="1">
      <c r="B182" s="282"/>
      <c r="C182" s="259" t="s">
        <v>179</v>
      </c>
      <c r="D182" s="259"/>
      <c r="E182" s="259"/>
      <c r="F182" s="280" t="s">
        <v>3555</v>
      </c>
      <c r="G182" s="259"/>
      <c r="H182" s="259" t="s">
        <v>3629</v>
      </c>
      <c r="I182" s="259" t="s">
        <v>3590</v>
      </c>
      <c r="J182" s="259"/>
      <c r="K182" s="305"/>
    </row>
    <row r="183" spans="2:11" s="1" customFormat="1" ht="15" customHeight="1">
      <c r="B183" s="282"/>
      <c r="C183" s="259" t="s">
        <v>3630</v>
      </c>
      <c r="D183" s="259"/>
      <c r="E183" s="259"/>
      <c r="F183" s="280" t="s">
        <v>3555</v>
      </c>
      <c r="G183" s="259"/>
      <c r="H183" s="259" t="s">
        <v>3631</v>
      </c>
      <c r="I183" s="259" t="s">
        <v>3590</v>
      </c>
      <c r="J183" s="259"/>
      <c r="K183" s="305"/>
    </row>
    <row r="184" spans="2:11" s="1" customFormat="1" ht="15" customHeight="1">
      <c r="B184" s="282"/>
      <c r="C184" s="259" t="s">
        <v>3619</v>
      </c>
      <c r="D184" s="259"/>
      <c r="E184" s="259"/>
      <c r="F184" s="280" t="s">
        <v>3555</v>
      </c>
      <c r="G184" s="259"/>
      <c r="H184" s="259" t="s">
        <v>3632</v>
      </c>
      <c r="I184" s="259" t="s">
        <v>3590</v>
      </c>
      <c r="J184" s="259"/>
      <c r="K184" s="305"/>
    </row>
    <row r="185" spans="2:11" s="1" customFormat="1" ht="15" customHeight="1">
      <c r="B185" s="282"/>
      <c r="C185" s="259" t="s">
        <v>181</v>
      </c>
      <c r="D185" s="259"/>
      <c r="E185" s="259"/>
      <c r="F185" s="280" t="s">
        <v>3561</v>
      </c>
      <c r="G185" s="259"/>
      <c r="H185" s="259" t="s">
        <v>3633</v>
      </c>
      <c r="I185" s="259" t="s">
        <v>3557</v>
      </c>
      <c r="J185" s="259">
        <v>50</v>
      </c>
      <c r="K185" s="305"/>
    </row>
    <row r="186" spans="2:11" s="1" customFormat="1" ht="15" customHeight="1">
      <c r="B186" s="282"/>
      <c r="C186" s="259" t="s">
        <v>3634</v>
      </c>
      <c r="D186" s="259"/>
      <c r="E186" s="259"/>
      <c r="F186" s="280" t="s">
        <v>3561</v>
      </c>
      <c r="G186" s="259"/>
      <c r="H186" s="259" t="s">
        <v>3635</v>
      </c>
      <c r="I186" s="259" t="s">
        <v>3636</v>
      </c>
      <c r="J186" s="259"/>
      <c r="K186" s="305"/>
    </row>
    <row r="187" spans="2:11" s="1" customFormat="1" ht="15" customHeight="1">
      <c r="B187" s="282"/>
      <c r="C187" s="259" t="s">
        <v>3637</v>
      </c>
      <c r="D187" s="259"/>
      <c r="E187" s="259"/>
      <c r="F187" s="280" t="s">
        <v>3561</v>
      </c>
      <c r="G187" s="259"/>
      <c r="H187" s="259" t="s">
        <v>3638</v>
      </c>
      <c r="I187" s="259" t="s">
        <v>3636</v>
      </c>
      <c r="J187" s="259"/>
      <c r="K187" s="305"/>
    </row>
    <row r="188" spans="2:11" s="1" customFormat="1" ht="15" customHeight="1">
      <c r="B188" s="282"/>
      <c r="C188" s="259" t="s">
        <v>3639</v>
      </c>
      <c r="D188" s="259"/>
      <c r="E188" s="259"/>
      <c r="F188" s="280" t="s">
        <v>3561</v>
      </c>
      <c r="G188" s="259"/>
      <c r="H188" s="259" t="s">
        <v>3640</v>
      </c>
      <c r="I188" s="259" t="s">
        <v>3636</v>
      </c>
      <c r="J188" s="259"/>
      <c r="K188" s="305"/>
    </row>
    <row r="189" spans="2:11" s="1" customFormat="1" ht="15" customHeight="1">
      <c r="B189" s="282"/>
      <c r="C189" s="318" t="s">
        <v>3641</v>
      </c>
      <c r="D189" s="259"/>
      <c r="E189" s="259"/>
      <c r="F189" s="280" t="s">
        <v>3561</v>
      </c>
      <c r="G189" s="259"/>
      <c r="H189" s="259" t="s">
        <v>3642</v>
      </c>
      <c r="I189" s="259" t="s">
        <v>3643</v>
      </c>
      <c r="J189" s="319" t="s">
        <v>3644</v>
      </c>
      <c r="K189" s="305"/>
    </row>
    <row r="190" spans="2:11" s="1" customFormat="1" ht="15" customHeight="1">
      <c r="B190" s="282"/>
      <c r="C190" s="318" t="s">
        <v>42</v>
      </c>
      <c r="D190" s="259"/>
      <c r="E190" s="259"/>
      <c r="F190" s="280" t="s">
        <v>3555</v>
      </c>
      <c r="G190" s="259"/>
      <c r="H190" s="256" t="s">
        <v>3645</v>
      </c>
      <c r="I190" s="259" t="s">
        <v>3646</v>
      </c>
      <c r="J190" s="259"/>
      <c r="K190" s="305"/>
    </row>
    <row r="191" spans="2:11" s="1" customFormat="1" ht="15" customHeight="1">
      <c r="B191" s="282"/>
      <c r="C191" s="318" t="s">
        <v>3647</v>
      </c>
      <c r="D191" s="259"/>
      <c r="E191" s="259"/>
      <c r="F191" s="280" t="s">
        <v>3555</v>
      </c>
      <c r="G191" s="259"/>
      <c r="H191" s="259" t="s">
        <v>3648</v>
      </c>
      <c r="I191" s="259" t="s">
        <v>3590</v>
      </c>
      <c r="J191" s="259"/>
      <c r="K191" s="305"/>
    </row>
    <row r="192" spans="2:11" s="1" customFormat="1" ht="15" customHeight="1">
      <c r="B192" s="282"/>
      <c r="C192" s="318" t="s">
        <v>3649</v>
      </c>
      <c r="D192" s="259"/>
      <c r="E192" s="259"/>
      <c r="F192" s="280" t="s">
        <v>3555</v>
      </c>
      <c r="G192" s="259"/>
      <c r="H192" s="259" t="s">
        <v>3650</v>
      </c>
      <c r="I192" s="259" t="s">
        <v>3590</v>
      </c>
      <c r="J192" s="259"/>
      <c r="K192" s="305"/>
    </row>
    <row r="193" spans="2:11" s="1" customFormat="1" ht="15" customHeight="1">
      <c r="B193" s="282"/>
      <c r="C193" s="318" t="s">
        <v>3651</v>
      </c>
      <c r="D193" s="259"/>
      <c r="E193" s="259"/>
      <c r="F193" s="280" t="s">
        <v>3561</v>
      </c>
      <c r="G193" s="259"/>
      <c r="H193" s="259" t="s">
        <v>3652</v>
      </c>
      <c r="I193" s="259" t="s">
        <v>3590</v>
      </c>
      <c r="J193" s="259"/>
      <c r="K193" s="305"/>
    </row>
    <row r="194" spans="2:11" s="1" customFormat="1" ht="15" customHeight="1">
      <c r="B194" s="311"/>
      <c r="C194" s="320"/>
      <c r="D194" s="291"/>
      <c r="E194" s="291"/>
      <c r="F194" s="291"/>
      <c r="G194" s="291"/>
      <c r="H194" s="291"/>
      <c r="I194" s="291"/>
      <c r="J194" s="291"/>
      <c r="K194" s="312"/>
    </row>
    <row r="195" spans="2:11" s="1" customFormat="1" ht="18.75" customHeight="1">
      <c r="B195" s="293"/>
      <c r="C195" s="303"/>
      <c r="D195" s="303"/>
      <c r="E195" s="303"/>
      <c r="F195" s="313"/>
      <c r="G195" s="303"/>
      <c r="H195" s="303"/>
      <c r="I195" s="303"/>
      <c r="J195" s="303"/>
      <c r="K195" s="293"/>
    </row>
    <row r="196" spans="2:11" s="1" customFormat="1" ht="18.75" customHeight="1">
      <c r="B196" s="293"/>
      <c r="C196" s="303"/>
      <c r="D196" s="303"/>
      <c r="E196" s="303"/>
      <c r="F196" s="313"/>
      <c r="G196" s="303"/>
      <c r="H196" s="303"/>
      <c r="I196" s="303"/>
      <c r="J196" s="303"/>
      <c r="K196" s="293"/>
    </row>
    <row r="197" spans="2:11" s="1" customFormat="1" ht="18.75" customHeight="1">
      <c r="B197" s="266"/>
      <c r="C197" s="266"/>
      <c r="D197" s="266"/>
      <c r="E197" s="266"/>
      <c r="F197" s="266"/>
      <c r="G197" s="266"/>
      <c r="H197" s="266"/>
      <c r="I197" s="266"/>
      <c r="J197" s="266"/>
      <c r="K197" s="266"/>
    </row>
    <row r="198" spans="2:11" s="1" customFormat="1" ht="13.5">
      <c r="B198" s="248"/>
      <c r="C198" s="249"/>
      <c r="D198" s="249"/>
      <c r="E198" s="249"/>
      <c r="F198" s="249"/>
      <c r="G198" s="249"/>
      <c r="H198" s="249"/>
      <c r="I198" s="249"/>
      <c r="J198" s="249"/>
      <c r="K198" s="250"/>
    </row>
    <row r="199" spans="2:11" s="1" customFormat="1" ht="21">
      <c r="B199" s="251"/>
      <c r="C199" s="383" t="s">
        <v>3653</v>
      </c>
      <c r="D199" s="383"/>
      <c r="E199" s="383"/>
      <c r="F199" s="383"/>
      <c r="G199" s="383"/>
      <c r="H199" s="383"/>
      <c r="I199" s="383"/>
      <c r="J199" s="383"/>
      <c r="K199" s="252"/>
    </row>
    <row r="200" spans="2:11" s="1" customFormat="1" ht="25.5" customHeight="1">
      <c r="B200" s="251"/>
      <c r="C200" s="321" t="s">
        <v>3654</v>
      </c>
      <c r="D200" s="321"/>
      <c r="E200" s="321"/>
      <c r="F200" s="321" t="s">
        <v>3655</v>
      </c>
      <c r="G200" s="322"/>
      <c r="H200" s="384" t="s">
        <v>3656</v>
      </c>
      <c r="I200" s="384"/>
      <c r="J200" s="384"/>
      <c r="K200" s="252"/>
    </row>
    <row r="201" spans="2:11" s="1" customFormat="1" ht="5.25" customHeight="1">
      <c r="B201" s="282"/>
      <c r="C201" s="277"/>
      <c r="D201" s="277"/>
      <c r="E201" s="277"/>
      <c r="F201" s="277"/>
      <c r="G201" s="303"/>
      <c r="H201" s="277"/>
      <c r="I201" s="277"/>
      <c r="J201" s="277"/>
      <c r="K201" s="305"/>
    </row>
    <row r="202" spans="2:11" s="1" customFormat="1" ht="15" customHeight="1">
      <c r="B202" s="282"/>
      <c r="C202" s="259" t="s">
        <v>3646</v>
      </c>
      <c r="D202" s="259"/>
      <c r="E202" s="259"/>
      <c r="F202" s="280" t="s">
        <v>43</v>
      </c>
      <c r="G202" s="259"/>
      <c r="H202" s="385" t="s">
        <v>3657</v>
      </c>
      <c r="I202" s="385"/>
      <c r="J202" s="385"/>
      <c r="K202" s="305"/>
    </row>
    <row r="203" spans="2:11" s="1" customFormat="1" ht="15" customHeight="1">
      <c r="B203" s="282"/>
      <c r="C203" s="259"/>
      <c r="D203" s="259"/>
      <c r="E203" s="259"/>
      <c r="F203" s="280" t="s">
        <v>44</v>
      </c>
      <c r="G203" s="259"/>
      <c r="H203" s="385" t="s">
        <v>3658</v>
      </c>
      <c r="I203" s="385"/>
      <c r="J203" s="385"/>
      <c r="K203" s="305"/>
    </row>
    <row r="204" spans="2:11" s="1" customFormat="1" ht="15" customHeight="1">
      <c r="B204" s="282"/>
      <c r="C204" s="259"/>
      <c r="D204" s="259"/>
      <c r="E204" s="259"/>
      <c r="F204" s="280" t="s">
        <v>47</v>
      </c>
      <c r="G204" s="259"/>
      <c r="H204" s="385" t="s">
        <v>3659</v>
      </c>
      <c r="I204" s="385"/>
      <c r="J204" s="385"/>
      <c r="K204" s="305"/>
    </row>
    <row r="205" spans="2:11" s="1" customFormat="1" ht="15" customHeight="1">
      <c r="B205" s="282"/>
      <c r="C205" s="259"/>
      <c r="D205" s="259"/>
      <c r="E205" s="259"/>
      <c r="F205" s="280" t="s">
        <v>45</v>
      </c>
      <c r="G205" s="259"/>
      <c r="H205" s="385" t="s">
        <v>3660</v>
      </c>
      <c r="I205" s="385"/>
      <c r="J205" s="385"/>
      <c r="K205" s="305"/>
    </row>
    <row r="206" spans="2:11" s="1" customFormat="1" ht="15" customHeight="1">
      <c r="B206" s="282"/>
      <c r="C206" s="259"/>
      <c r="D206" s="259"/>
      <c r="E206" s="259"/>
      <c r="F206" s="280" t="s">
        <v>46</v>
      </c>
      <c r="G206" s="259"/>
      <c r="H206" s="385" t="s">
        <v>3661</v>
      </c>
      <c r="I206" s="385"/>
      <c r="J206" s="385"/>
      <c r="K206" s="305"/>
    </row>
    <row r="207" spans="2:11" s="1" customFormat="1" ht="15" customHeight="1">
      <c r="B207" s="282"/>
      <c r="C207" s="259"/>
      <c r="D207" s="259"/>
      <c r="E207" s="259"/>
      <c r="F207" s="280"/>
      <c r="G207" s="259"/>
      <c r="H207" s="259"/>
      <c r="I207" s="259"/>
      <c r="J207" s="259"/>
      <c r="K207" s="305"/>
    </row>
    <row r="208" spans="2:11" s="1" customFormat="1" ht="15" customHeight="1">
      <c r="B208" s="282"/>
      <c r="C208" s="259" t="s">
        <v>3602</v>
      </c>
      <c r="D208" s="259"/>
      <c r="E208" s="259"/>
      <c r="F208" s="280" t="s">
        <v>79</v>
      </c>
      <c r="G208" s="259"/>
      <c r="H208" s="385" t="s">
        <v>3662</v>
      </c>
      <c r="I208" s="385"/>
      <c r="J208" s="385"/>
      <c r="K208" s="305"/>
    </row>
    <row r="209" spans="2:11" s="1" customFormat="1" ht="15" customHeight="1">
      <c r="B209" s="282"/>
      <c r="C209" s="259"/>
      <c r="D209" s="259"/>
      <c r="E209" s="259"/>
      <c r="F209" s="280" t="s">
        <v>3500</v>
      </c>
      <c r="G209" s="259"/>
      <c r="H209" s="385" t="s">
        <v>3501</v>
      </c>
      <c r="I209" s="385"/>
      <c r="J209" s="385"/>
      <c r="K209" s="305"/>
    </row>
    <row r="210" spans="2:11" s="1" customFormat="1" ht="15" customHeight="1">
      <c r="B210" s="282"/>
      <c r="C210" s="259"/>
      <c r="D210" s="259"/>
      <c r="E210" s="259"/>
      <c r="F210" s="280" t="s">
        <v>3498</v>
      </c>
      <c r="G210" s="259"/>
      <c r="H210" s="385" t="s">
        <v>3663</v>
      </c>
      <c r="I210" s="385"/>
      <c r="J210" s="385"/>
      <c r="K210" s="305"/>
    </row>
    <row r="211" spans="2:11" s="1" customFormat="1" ht="15" customHeight="1">
      <c r="B211" s="323"/>
      <c r="C211" s="259"/>
      <c r="D211" s="259"/>
      <c r="E211" s="259"/>
      <c r="F211" s="280" t="s">
        <v>3502</v>
      </c>
      <c r="G211" s="318"/>
      <c r="H211" s="386" t="s">
        <v>3503</v>
      </c>
      <c r="I211" s="386"/>
      <c r="J211" s="386"/>
      <c r="K211" s="324"/>
    </row>
    <row r="212" spans="2:11" s="1" customFormat="1" ht="15" customHeight="1">
      <c r="B212" s="323"/>
      <c r="C212" s="259"/>
      <c r="D212" s="259"/>
      <c r="E212" s="259"/>
      <c r="F212" s="280" t="s">
        <v>1935</v>
      </c>
      <c r="G212" s="318"/>
      <c r="H212" s="386" t="s">
        <v>3664</v>
      </c>
      <c r="I212" s="386"/>
      <c r="J212" s="386"/>
      <c r="K212" s="324"/>
    </row>
    <row r="213" spans="2:11" s="1" customFormat="1" ht="15" customHeight="1">
      <c r="B213" s="323"/>
      <c r="C213" s="259"/>
      <c r="D213" s="259"/>
      <c r="E213" s="259"/>
      <c r="F213" s="280"/>
      <c r="G213" s="318"/>
      <c r="H213" s="309"/>
      <c r="I213" s="309"/>
      <c r="J213" s="309"/>
      <c r="K213" s="324"/>
    </row>
    <row r="214" spans="2:11" s="1" customFormat="1" ht="15" customHeight="1">
      <c r="B214" s="323"/>
      <c r="C214" s="259" t="s">
        <v>3626</v>
      </c>
      <c r="D214" s="259"/>
      <c r="E214" s="259"/>
      <c r="F214" s="280">
        <v>1</v>
      </c>
      <c r="G214" s="318"/>
      <c r="H214" s="386" t="s">
        <v>3665</v>
      </c>
      <c r="I214" s="386"/>
      <c r="J214" s="386"/>
      <c r="K214" s="324"/>
    </row>
    <row r="215" spans="2:11" s="1" customFormat="1" ht="15" customHeight="1">
      <c r="B215" s="323"/>
      <c r="C215" s="259"/>
      <c r="D215" s="259"/>
      <c r="E215" s="259"/>
      <c r="F215" s="280">
        <v>2</v>
      </c>
      <c r="G215" s="318"/>
      <c r="H215" s="386" t="s">
        <v>3666</v>
      </c>
      <c r="I215" s="386"/>
      <c r="J215" s="386"/>
      <c r="K215" s="324"/>
    </row>
    <row r="216" spans="2:11" s="1" customFormat="1" ht="15" customHeight="1">
      <c r="B216" s="323"/>
      <c r="C216" s="259"/>
      <c r="D216" s="259"/>
      <c r="E216" s="259"/>
      <c r="F216" s="280">
        <v>3</v>
      </c>
      <c r="G216" s="318"/>
      <c r="H216" s="386" t="s">
        <v>3667</v>
      </c>
      <c r="I216" s="386"/>
      <c r="J216" s="386"/>
      <c r="K216" s="324"/>
    </row>
    <row r="217" spans="2:11" s="1" customFormat="1" ht="15" customHeight="1">
      <c r="B217" s="323"/>
      <c r="C217" s="259"/>
      <c r="D217" s="259"/>
      <c r="E217" s="259"/>
      <c r="F217" s="280">
        <v>4</v>
      </c>
      <c r="G217" s="318"/>
      <c r="H217" s="386" t="s">
        <v>3668</v>
      </c>
      <c r="I217" s="386"/>
      <c r="J217" s="386"/>
      <c r="K217" s="324"/>
    </row>
    <row r="218" spans="2:11" s="1" customFormat="1" ht="12.75" customHeight="1">
      <c r="B218" s="325"/>
      <c r="C218" s="326"/>
      <c r="D218" s="326"/>
      <c r="E218" s="326"/>
      <c r="F218" s="326"/>
      <c r="G218" s="326"/>
      <c r="H218" s="326"/>
      <c r="I218" s="326"/>
      <c r="J218" s="326"/>
      <c r="K218" s="32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8" t="s">
        <v>81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2:46" s="1" customFormat="1" ht="24.95" customHeight="1">
      <c r="B4" s="21"/>
      <c r="D4" s="111" t="s">
        <v>141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72" t="str">
        <f>'Rekapitulace stavby'!K6</f>
        <v>Rekonstrukce kuchyně v domově pro seniory v Klatovech</v>
      </c>
      <c r="F7" s="373"/>
      <c r="G7" s="373"/>
      <c r="H7" s="373"/>
      <c r="L7" s="21"/>
    </row>
    <row r="8" spans="1:31" s="2" customFormat="1" ht="12" customHeight="1">
      <c r="A8" s="35"/>
      <c r="B8" s="40"/>
      <c r="C8" s="35"/>
      <c r="D8" s="113" t="s">
        <v>142</v>
      </c>
      <c r="E8" s="35"/>
      <c r="F8" s="35"/>
      <c r="G8" s="35"/>
      <c r="H8" s="35"/>
      <c r="I8" s="35"/>
      <c r="J8" s="35"/>
      <c r="K8" s="35"/>
      <c r="L8" s="114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4" t="s">
        <v>143</v>
      </c>
      <c r="F9" s="375"/>
      <c r="G9" s="375"/>
      <c r="H9" s="37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04" t="s">
        <v>19</v>
      </c>
      <c r="G11" s="35"/>
      <c r="H11" s="35"/>
      <c r="I11" s="113" t="s">
        <v>20</v>
      </c>
      <c r="J11" s="104" t="s">
        <v>21</v>
      </c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22</v>
      </c>
      <c r="E12" s="35"/>
      <c r="F12" s="104" t="s">
        <v>23</v>
      </c>
      <c r="G12" s="35"/>
      <c r="H12" s="35"/>
      <c r="I12" s="113" t="s">
        <v>24</v>
      </c>
      <c r="J12" s="115" t="str">
        <f>'Rekapitulace stavby'!AN8</f>
        <v>26. 4. 2023</v>
      </c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26</v>
      </c>
      <c r="E14" s="35"/>
      <c r="F14" s="35"/>
      <c r="G14" s="35"/>
      <c r="H14" s="35"/>
      <c r="I14" s="113" t="s">
        <v>27</v>
      </c>
      <c r="J14" s="104" t="str">
        <f>IF('Rekapitulace stavby'!AN10="","",'Rekapitulace stavby'!AN10)</f>
        <v/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tr">
        <f>IF('Rekapitulace stavby'!E11="","",'Rekapitulace stavby'!E11)</f>
        <v xml:space="preserve"> </v>
      </c>
      <c r="F15" s="35"/>
      <c r="G15" s="35"/>
      <c r="H15" s="35"/>
      <c r="I15" s="113" t="s">
        <v>29</v>
      </c>
      <c r="J15" s="104" t="str">
        <f>IF('Rekapitulace stavby'!AN11="","",'Rekapitulace stavby'!AN11)</f>
        <v/>
      </c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27</v>
      </c>
      <c r="J17" s="31" t="str">
        <f>'Rekapitulace stavby'!AN13</f>
        <v>Vyplň údaj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6" t="str">
        <f>'Rekapitulace stavby'!E14</f>
        <v>Vyplň údaj</v>
      </c>
      <c r="F18" s="377"/>
      <c r="G18" s="377"/>
      <c r="H18" s="377"/>
      <c r="I18" s="113" t="s">
        <v>29</v>
      </c>
      <c r="J18" s="31" t="str">
        <f>'Rekapitulace stavby'!AN14</f>
        <v>Vyplň údaj</v>
      </c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27</v>
      </c>
      <c r="J20" s="104" t="s">
        <v>21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33</v>
      </c>
      <c r="F21" s="35"/>
      <c r="G21" s="35"/>
      <c r="H21" s="35"/>
      <c r="I21" s="113" t="s">
        <v>29</v>
      </c>
      <c r="J21" s="104" t="s">
        <v>21</v>
      </c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35</v>
      </c>
      <c r="E23" s="35"/>
      <c r="F23" s="35"/>
      <c r="G23" s="35"/>
      <c r="H23" s="35"/>
      <c r="I23" s="113" t="s">
        <v>27</v>
      </c>
      <c r="J23" s="104" t="str">
        <f>IF('Rekapitulace stavby'!AN19="","",'Rekapitulace stavby'!AN19)</f>
        <v/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tr">
        <f>IF('Rekapitulace stavby'!E20="","",'Rekapitulace stavby'!E20)</f>
        <v xml:space="preserve"> </v>
      </c>
      <c r="F24" s="35"/>
      <c r="G24" s="35"/>
      <c r="H24" s="35"/>
      <c r="I24" s="113" t="s">
        <v>29</v>
      </c>
      <c r="J24" s="104" t="str">
        <f>IF('Rekapitulace stavby'!AN20="","",'Rekapitulace stavby'!AN20)</f>
        <v/>
      </c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36</v>
      </c>
      <c r="E26" s="35"/>
      <c r="F26" s="35"/>
      <c r="G26" s="35"/>
      <c r="H26" s="35"/>
      <c r="I26" s="35"/>
      <c r="J26" s="35"/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78" t="s">
        <v>21</v>
      </c>
      <c r="F27" s="378"/>
      <c r="G27" s="378"/>
      <c r="H27" s="37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114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38</v>
      </c>
      <c r="E30" s="35"/>
      <c r="F30" s="35"/>
      <c r="G30" s="35"/>
      <c r="H30" s="35"/>
      <c r="I30" s="35"/>
      <c r="J30" s="121">
        <f>ROUND(J107,2)</f>
        <v>0</v>
      </c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40</v>
      </c>
      <c r="G32" s="35"/>
      <c r="H32" s="35"/>
      <c r="I32" s="122" t="s">
        <v>39</v>
      </c>
      <c r="J32" s="122" t="s">
        <v>41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42</v>
      </c>
      <c r="E33" s="113" t="s">
        <v>43</v>
      </c>
      <c r="F33" s="124">
        <f>ROUND((SUM(BE107:BE1595)),2)</f>
        <v>0</v>
      </c>
      <c r="G33" s="35"/>
      <c r="H33" s="35"/>
      <c r="I33" s="125">
        <v>0.21</v>
      </c>
      <c r="J33" s="124">
        <f>ROUND(((SUM(BE107:BE1595))*I33),2)</f>
        <v>0</v>
      </c>
      <c r="K33" s="35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44</v>
      </c>
      <c r="F34" s="124">
        <f>ROUND((SUM(BF107:BF1595)),2)</f>
        <v>0</v>
      </c>
      <c r="G34" s="35"/>
      <c r="H34" s="35"/>
      <c r="I34" s="125">
        <v>0.15</v>
      </c>
      <c r="J34" s="124">
        <f>ROUND(((SUM(BF107:BF1595))*I34),2)</f>
        <v>0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45</v>
      </c>
      <c r="F35" s="124">
        <f>ROUND((SUM(BG107:BG1595)),2)</f>
        <v>0</v>
      </c>
      <c r="G35" s="35"/>
      <c r="H35" s="35"/>
      <c r="I35" s="125">
        <v>0.21</v>
      </c>
      <c r="J35" s="124">
        <f>0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46</v>
      </c>
      <c r="F36" s="124">
        <f>ROUND((SUM(BH107:BH1595)),2)</f>
        <v>0</v>
      </c>
      <c r="G36" s="35"/>
      <c r="H36" s="35"/>
      <c r="I36" s="125">
        <v>0.15</v>
      </c>
      <c r="J36" s="124">
        <f>0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47</v>
      </c>
      <c r="F37" s="124">
        <f>ROUND((SUM(BI107:BI1595)),2)</f>
        <v>0</v>
      </c>
      <c r="G37" s="35"/>
      <c r="H37" s="35"/>
      <c r="I37" s="125">
        <v>0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48</v>
      </c>
      <c r="E39" s="128"/>
      <c r="F39" s="128"/>
      <c r="G39" s="129" t="s">
        <v>49</v>
      </c>
      <c r="H39" s="130" t="s">
        <v>50</v>
      </c>
      <c r="I39" s="128"/>
      <c r="J39" s="131">
        <f>SUM(J30:J37)</f>
        <v>0</v>
      </c>
      <c r="K39" s="132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4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144</v>
      </c>
      <c r="D45" s="37"/>
      <c r="E45" s="37"/>
      <c r="F45" s="37"/>
      <c r="G45" s="37"/>
      <c r="H45" s="37"/>
      <c r="I45" s="37"/>
      <c r="J45" s="37"/>
      <c r="K45" s="37"/>
      <c r="L45" s="114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9" t="str">
        <f>E7</f>
        <v>Rekonstrukce kuchyně v domově pro seniory v Klatovech</v>
      </c>
      <c r="F48" s="380"/>
      <c r="G48" s="380"/>
      <c r="H48" s="380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142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3" t="str">
        <f>E9</f>
        <v>D1.1, D1.2, D1.3 - Stavební část, Konstrukční část, PBŘ</v>
      </c>
      <c r="F50" s="381"/>
      <c r="G50" s="381"/>
      <c r="H50" s="381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14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22</v>
      </c>
      <c r="D52" s="37"/>
      <c r="E52" s="37"/>
      <c r="F52" s="28" t="str">
        <f>F12</f>
        <v>Podhůrecká 815/3</v>
      </c>
      <c r="G52" s="37"/>
      <c r="H52" s="37"/>
      <c r="I52" s="30" t="s">
        <v>24</v>
      </c>
      <c r="J52" s="60" t="str">
        <f>IF(J12="","",J12)</f>
        <v>26. 4. 2023</v>
      </c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26</v>
      </c>
      <c r="D54" s="37"/>
      <c r="E54" s="37"/>
      <c r="F54" s="28" t="str">
        <f>E15</f>
        <v xml:space="preserve"> </v>
      </c>
      <c r="G54" s="37"/>
      <c r="H54" s="37"/>
      <c r="I54" s="30" t="s">
        <v>32</v>
      </c>
      <c r="J54" s="33" t="str">
        <f>E21</f>
        <v>M-PROject CZ s.r.o.</v>
      </c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 xml:space="preserve"> </v>
      </c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7" t="s">
        <v>145</v>
      </c>
      <c r="D57" s="138"/>
      <c r="E57" s="138"/>
      <c r="F57" s="138"/>
      <c r="G57" s="138"/>
      <c r="H57" s="138"/>
      <c r="I57" s="138"/>
      <c r="J57" s="139" t="s">
        <v>146</v>
      </c>
      <c r="K57" s="138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0" t="s">
        <v>70</v>
      </c>
      <c r="D59" s="37"/>
      <c r="E59" s="37"/>
      <c r="F59" s="37"/>
      <c r="G59" s="37"/>
      <c r="H59" s="37"/>
      <c r="I59" s="37"/>
      <c r="J59" s="78">
        <f>J107</f>
        <v>0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147</v>
      </c>
    </row>
    <row r="60" spans="2:12" s="9" customFormat="1" ht="24.95" customHeight="1">
      <c r="B60" s="141"/>
      <c r="C60" s="142"/>
      <c r="D60" s="143" t="s">
        <v>148</v>
      </c>
      <c r="E60" s="144"/>
      <c r="F60" s="144"/>
      <c r="G60" s="144"/>
      <c r="H60" s="144"/>
      <c r="I60" s="144"/>
      <c r="J60" s="145">
        <f>J108</f>
        <v>0</v>
      </c>
      <c r="K60" s="142"/>
      <c r="L60" s="146"/>
    </row>
    <row r="61" spans="2:12" s="10" customFormat="1" ht="19.9" customHeight="1">
      <c r="B61" s="147"/>
      <c r="C61" s="98"/>
      <c r="D61" s="148" t="s">
        <v>149</v>
      </c>
      <c r="E61" s="149"/>
      <c r="F61" s="149"/>
      <c r="G61" s="149"/>
      <c r="H61" s="149"/>
      <c r="I61" s="149"/>
      <c r="J61" s="150">
        <f>J109</f>
        <v>0</v>
      </c>
      <c r="K61" s="98"/>
      <c r="L61" s="151"/>
    </row>
    <row r="62" spans="2:12" s="10" customFormat="1" ht="19.9" customHeight="1">
      <c r="B62" s="147"/>
      <c r="C62" s="98"/>
      <c r="D62" s="148" t="s">
        <v>150</v>
      </c>
      <c r="E62" s="149"/>
      <c r="F62" s="149"/>
      <c r="G62" s="149"/>
      <c r="H62" s="149"/>
      <c r="I62" s="149"/>
      <c r="J62" s="150">
        <f>J126</f>
        <v>0</v>
      </c>
      <c r="K62" s="98"/>
      <c r="L62" s="151"/>
    </row>
    <row r="63" spans="2:12" s="10" customFormat="1" ht="19.9" customHeight="1">
      <c r="B63" s="147"/>
      <c r="C63" s="98"/>
      <c r="D63" s="148" t="s">
        <v>151</v>
      </c>
      <c r="E63" s="149"/>
      <c r="F63" s="149"/>
      <c r="G63" s="149"/>
      <c r="H63" s="149"/>
      <c r="I63" s="149"/>
      <c r="J63" s="150">
        <f>J139</f>
        <v>0</v>
      </c>
      <c r="K63" s="98"/>
      <c r="L63" s="151"/>
    </row>
    <row r="64" spans="2:12" s="10" customFormat="1" ht="19.9" customHeight="1">
      <c r="B64" s="147"/>
      <c r="C64" s="98"/>
      <c r="D64" s="148" t="s">
        <v>152</v>
      </c>
      <c r="E64" s="149"/>
      <c r="F64" s="149"/>
      <c r="G64" s="149"/>
      <c r="H64" s="149"/>
      <c r="I64" s="149"/>
      <c r="J64" s="150">
        <f>J188</f>
        <v>0</v>
      </c>
      <c r="K64" s="98"/>
      <c r="L64" s="151"/>
    </row>
    <row r="65" spans="2:12" s="10" customFormat="1" ht="19.9" customHeight="1">
      <c r="B65" s="147"/>
      <c r="C65" s="98"/>
      <c r="D65" s="148" t="s">
        <v>153</v>
      </c>
      <c r="E65" s="149"/>
      <c r="F65" s="149"/>
      <c r="G65" s="149"/>
      <c r="H65" s="149"/>
      <c r="I65" s="149"/>
      <c r="J65" s="150">
        <f>J194</f>
        <v>0</v>
      </c>
      <c r="K65" s="98"/>
      <c r="L65" s="151"/>
    </row>
    <row r="66" spans="2:12" s="10" customFormat="1" ht="19.9" customHeight="1">
      <c r="B66" s="147"/>
      <c r="C66" s="98"/>
      <c r="D66" s="148" t="s">
        <v>154</v>
      </c>
      <c r="E66" s="149"/>
      <c r="F66" s="149"/>
      <c r="G66" s="149"/>
      <c r="H66" s="149"/>
      <c r="I66" s="149"/>
      <c r="J66" s="150">
        <f>J307</f>
        <v>0</v>
      </c>
      <c r="K66" s="98"/>
      <c r="L66" s="151"/>
    </row>
    <row r="67" spans="2:12" s="10" customFormat="1" ht="19.9" customHeight="1">
      <c r="B67" s="147"/>
      <c r="C67" s="98"/>
      <c r="D67" s="148" t="s">
        <v>155</v>
      </c>
      <c r="E67" s="149"/>
      <c r="F67" s="149"/>
      <c r="G67" s="149"/>
      <c r="H67" s="149"/>
      <c r="I67" s="149"/>
      <c r="J67" s="150">
        <f>J323</f>
        <v>0</v>
      </c>
      <c r="K67" s="98"/>
      <c r="L67" s="151"/>
    </row>
    <row r="68" spans="2:12" s="10" customFormat="1" ht="19.9" customHeight="1">
      <c r="B68" s="147"/>
      <c r="C68" s="98"/>
      <c r="D68" s="148" t="s">
        <v>156</v>
      </c>
      <c r="E68" s="149"/>
      <c r="F68" s="149"/>
      <c r="G68" s="149"/>
      <c r="H68" s="149"/>
      <c r="I68" s="149"/>
      <c r="J68" s="150">
        <f>J676</f>
        <v>0</v>
      </c>
      <c r="K68" s="98"/>
      <c r="L68" s="151"/>
    </row>
    <row r="69" spans="2:12" s="10" customFormat="1" ht="19.9" customHeight="1">
      <c r="B69" s="147"/>
      <c r="C69" s="98"/>
      <c r="D69" s="148" t="s">
        <v>157</v>
      </c>
      <c r="E69" s="149"/>
      <c r="F69" s="149"/>
      <c r="G69" s="149"/>
      <c r="H69" s="149"/>
      <c r="I69" s="149"/>
      <c r="J69" s="150">
        <f>J717</f>
        <v>0</v>
      </c>
      <c r="K69" s="98"/>
      <c r="L69" s="151"/>
    </row>
    <row r="70" spans="2:12" s="9" customFormat="1" ht="24.95" customHeight="1">
      <c r="B70" s="141"/>
      <c r="C70" s="142"/>
      <c r="D70" s="143" t="s">
        <v>158</v>
      </c>
      <c r="E70" s="144"/>
      <c r="F70" s="144"/>
      <c r="G70" s="144"/>
      <c r="H70" s="144"/>
      <c r="I70" s="144"/>
      <c r="J70" s="145">
        <f>J721</f>
        <v>0</v>
      </c>
      <c r="K70" s="142"/>
      <c r="L70" s="146"/>
    </row>
    <row r="71" spans="2:12" s="10" customFormat="1" ht="19.9" customHeight="1">
      <c r="B71" s="147"/>
      <c r="C71" s="98"/>
      <c r="D71" s="148" t="s">
        <v>159</v>
      </c>
      <c r="E71" s="149"/>
      <c r="F71" s="149"/>
      <c r="G71" s="149"/>
      <c r="H71" s="149"/>
      <c r="I71" s="149"/>
      <c r="J71" s="150">
        <f>J722</f>
        <v>0</v>
      </c>
      <c r="K71" s="98"/>
      <c r="L71" s="151"/>
    </row>
    <row r="72" spans="2:12" s="10" customFormat="1" ht="19.9" customHeight="1">
      <c r="B72" s="147"/>
      <c r="C72" s="98"/>
      <c r="D72" s="148" t="s">
        <v>160</v>
      </c>
      <c r="E72" s="149"/>
      <c r="F72" s="149"/>
      <c r="G72" s="149"/>
      <c r="H72" s="149"/>
      <c r="I72" s="149"/>
      <c r="J72" s="150">
        <f>J751</f>
        <v>0</v>
      </c>
      <c r="K72" s="98"/>
      <c r="L72" s="151"/>
    </row>
    <row r="73" spans="2:12" s="10" customFormat="1" ht="19.9" customHeight="1">
      <c r="B73" s="147"/>
      <c r="C73" s="98"/>
      <c r="D73" s="148" t="s">
        <v>161</v>
      </c>
      <c r="E73" s="149"/>
      <c r="F73" s="149"/>
      <c r="G73" s="149"/>
      <c r="H73" s="149"/>
      <c r="I73" s="149"/>
      <c r="J73" s="150">
        <f>J787</f>
        <v>0</v>
      </c>
      <c r="K73" s="98"/>
      <c r="L73" s="151"/>
    </row>
    <row r="74" spans="2:12" s="10" customFormat="1" ht="19.9" customHeight="1">
      <c r="B74" s="147"/>
      <c r="C74" s="98"/>
      <c r="D74" s="148" t="s">
        <v>162</v>
      </c>
      <c r="E74" s="149"/>
      <c r="F74" s="149"/>
      <c r="G74" s="149"/>
      <c r="H74" s="149"/>
      <c r="I74" s="149"/>
      <c r="J74" s="150">
        <f>J811</f>
        <v>0</v>
      </c>
      <c r="K74" s="98"/>
      <c r="L74" s="151"/>
    </row>
    <row r="75" spans="2:12" s="10" customFormat="1" ht="19.9" customHeight="1">
      <c r="B75" s="147"/>
      <c r="C75" s="98"/>
      <c r="D75" s="148" t="s">
        <v>163</v>
      </c>
      <c r="E75" s="149"/>
      <c r="F75" s="149"/>
      <c r="G75" s="149"/>
      <c r="H75" s="149"/>
      <c r="I75" s="149"/>
      <c r="J75" s="150">
        <f>J819</f>
        <v>0</v>
      </c>
      <c r="K75" s="98"/>
      <c r="L75" s="151"/>
    </row>
    <row r="76" spans="2:12" s="10" customFormat="1" ht="19.9" customHeight="1">
      <c r="B76" s="147"/>
      <c r="C76" s="98"/>
      <c r="D76" s="148" t="s">
        <v>164</v>
      </c>
      <c r="E76" s="149"/>
      <c r="F76" s="149"/>
      <c r="G76" s="149"/>
      <c r="H76" s="149"/>
      <c r="I76" s="149"/>
      <c r="J76" s="150">
        <f>J827</f>
        <v>0</v>
      </c>
      <c r="K76" s="98"/>
      <c r="L76" s="151"/>
    </row>
    <row r="77" spans="2:12" s="10" customFormat="1" ht="19.9" customHeight="1">
      <c r="B77" s="147"/>
      <c r="C77" s="98"/>
      <c r="D77" s="148" t="s">
        <v>165</v>
      </c>
      <c r="E77" s="149"/>
      <c r="F77" s="149"/>
      <c r="G77" s="149"/>
      <c r="H77" s="149"/>
      <c r="I77" s="149"/>
      <c r="J77" s="150">
        <f>J920</f>
        <v>0</v>
      </c>
      <c r="K77" s="98"/>
      <c r="L77" s="151"/>
    </row>
    <row r="78" spans="2:12" s="10" customFormat="1" ht="19.9" customHeight="1">
      <c r="B78" s="147"/>
      <c r="C78" s="98"/>
      <c r="D78" s="148" t="s">
        <v>166</v>
      </c>
      <c r="E78" s="149"/>
      <c r="F78" s="149"/>
      <c r="G78" s="149"/>
      <c r="H78" s="149"/>
      <c r="I78" s="149"/>
      <c r="J78" s="150">
        <f>J928</f>
        <v>0</v>
      </c>
      <c r="K78" s="98"/>
      <c r="L78" s="151"/>
    </row>
    <row r="79" spans="2:12" s="10" customFormat="1" ht="19.9" customHeight="1">
      <c r="B79" s="147"/>
      <c r="C79" s="98"/>
      <c r="D79" s="148" t="s">
        <v>167</v>
      </c>
      <c r="E79" s="149"/>
      <c r="F79" s="149"/>
      <c r="G79" s="149"/>
      <c r="H79" s="149"/>
      <c r="I79" s="149"/>
      <c r="J79" s="150">
        <f>J965</f>
        <v>0</v>
      </c>
      <c r="K79" s="98"/>
      <c r="L79" s="151"/>
    </row>
    <row r="80" spans="2:12" s="10" customFormat="1" ht="19.9" customHeight="1">
      <c r="B80" s="147"/>
      <c r="C80" s="98"/>
      <c r="D80" s="148" t="s">
        <v>168</v>
      </c>
      <c r="E80" s="149"/>
      <c r="F80" s="149"/>
      <c r="G80" s="149"/>
      <c r="H80" s="149"/>
      <c r="I80" s="149"/>
      <c r="J80" s="150">
        <f>J1041</f>
        <v>0</v>
      </c>
      <c r="K80" s="98"/>
      <c r="L80" s="151"/>
    </row>
    <row r="81" spans="2:12" s="10" customFormat="1" ht="19.9" customHeight="1">
      <c r="B81" s="147"/>
      <c r="C81" s="98"/>
      <c r="D81" s="148" t="s">
        <v>169</v>
      </c>
      <c r="E81" s="149"/>
      <c r="F81" s="149"/>
      <c r="G81" s="149"/>
      <c r="H81" s="149"/>
      <c r="I81" s="149"/>
      <c r="J81" s="150">
        <f>J1131</f>
        <v>0</v>
      </c>
      <c r="K81" s="98"/>
      <c r="L81" s="151"/>
    </row>
    <row r="82" spans="2:12" s="10" customFormat="1" ht="19.9" customHeight="1">
      <c r="B82" s="147"/>
      <c r="C82" s="98"/>
      <c r="D82" s="148" t="s">
        <v>170</v>
      </c>
      <c r="E82" s="149"/>
      <c r="F82" s="149"/>
      <c r="G82" s="149"/>
      <c r="H82" s="149"/>
      <c r="I82" s="149"/>
      <c r="J82" s="150">
        <f>J1197</f>
        <v>0</v>
      </c>
      <c r="K82" s="98"/>
      <c r="L82" s="151"/>
    </row>
    <row r="83" spans="2:12" s="10" customFormat="1" ht="19.9" customHeight="1">
      <c r="B83" s="147"/>
      <c r="C83" s="98"/>
      <c r="D83" s="148" t="s">
        <v>171</v>
      </c>
      <c r="E83" s="149"/>
      <c r="F83" s="149"/>
      <c r="G83" s="149"/>
      <c r="H83" s="149"/>
      <c r="I83" s="149"/>
      <c r="J83" s="150">
        <f>J1252</f>
        <v>0</v>
      </c>
      <c r="K83" s="98"/>
      <c r="L83" s="151"/>
    </row>
    <row r="84" spans="2:12" s="10" customFormat="1" ht="19.9" customHeight="1">
      <c r="B84" s="147"/>
      <c r="C84" s="98"/>
      <c r="D84" s="148" t="s">
        <v>172</v>
      </c>
      <c r="E84" s="149"/>
      <c r="F84" s="149"/>
      <c r="G84" s="149"/>
      <c r="H84" s="149"/>
      <c r="I84" s="149"/>
      <c r="J84" s="150">
        <f>J1375</f>
        <v>0</v>
      </c>
      <c r="K84" s="98"/>
      <c r="L84" s="151"/>
    </row>
    <row r="85" spans="2:12" s="10" customFormat="1" ht="19.9" customHeight="1">
      <c r="B85" s="147"/>
      <c r="C85" s="98"/>
      <c r="D85" s="148" t="s">
        <v>173</v>
      </c>
      <c r="E85" s="149"/>
      <c r="F85" s="149"/>
      <c r="G85" s="149"/>
      <c r="H85" s="149"/>
      <c r="I85" s="149"/>
      <c r="J85" s="150">
        <f>J1523</f>
        <v>0</v>
      </c>
      <c r="K85" s="98"/>
      <c r="L85" s="151"/>
    </row>
    <row r="86" spans="2:12" s="10" customFormat="1" ht="19.9" customHeight="1">
      <c r="B86" s="147"/>
      <c r="C86" s="98"/>
      <c r="D86" s="148" t="s">
        <v>174</v>
      </c>
      <c r="E86" s="149"/>
      <c r="F86" s="149"/>
      <c r="G86" s="149"/>
      <c r="H86" s="149"/>
      <c r="I86" s="149"/>
      <c r="J86" s="150">
        <f>J1542</f>
        <v>0</v>
      </c>
      <c r="K86" s="98"/>
      <c r="L86" s="151"/>
    </row>
    <row r="87" spans="2:12" s="9" customFormat="1" ht="24.95" customHeight="1">
      <c r="B87" s="141"/>
      <c r="C87" s="142"/>
      <c r="D87" s="143" t="s">
        <v>175</v>
      </c>
      <c r="E87" s="144"/>
      <c r="F87" s="144"/>
      <c r="G87" s="144"/>
      <c r="H87" s="144"/>
      <c r="I87" s="144"/>
      <c r="J87" s="145">
        <f>J1548</f>
        <v>0</v>
      </c>
      <c r="K87" s="142"/>
      <c r="L87" s="146"/>
    </row>
    <row r="88" spans="1:31" s="2" customFormat="1" ht="21.7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114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6.95" customHeight="1">
      <c r="A89" s="35"/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114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3" spans="1:31" s="2" customFormat="1" ht="6.95" customHeight="1">
      <c r="A93" s="35"/>
      <c r="B93" s="50"/>
      <c r="C93" s="51"/>
      <c r="D93" s="51"/>
      <c r="E93" s="51"/>
      <c r="F93" s="51"/>
      <c r="G93" s="51"/>
      <c r="H93" s="51"/>
      <c r="I93" s="51"/>
      <c r="J93" s="51"/>
      <c r="K93" s="51"/>
      <c r="L93" s="114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4.95" customHeight="1">
      <c r="A94" s="35"/>
      <c r="B94" s="36"/>
      <c r="C94" s="24" t="s">
        <v>176</v>
      </c>
      <c r="D94" s="37"/>
      <c r="E94" s="37"/>
      <c r="F94" s="37"/>
      <c r="G94" s="37"/>
      <c r="H94" s="37"/>
      <c r="I94" s="37"/>
      <c r="J94" s="37"/>
      <c r="K94" s="37"/>
      <c r="L94" s="114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6.9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114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2" customHeight="1">
      <c r="A96" s="35"/>
      <c r="B96" s="36"/>
      <c r="C96" s="30" t="s">
        <v>16</v>
      </c>
      <c r="D96" s="37"/>
      <c r="E96" s="37"/>
      <c r="F96" s="37"/>
      <c r="G96" s="37"/>
      <c r="H96" s="37"/>
      <c r="I96" s="37"/>
      <c r="J96" s="37"/>
      <c r="K96" s="37"/>
      <c r="L96" s="114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6.5" customHeight="1">
      <c r="A97" s="35"/>
      <c r="B97" s="36"/>
      <c r="C97" s="37"/>
      <c r="D97" s="37"/>
      <c r="E97" s="379" t="str">
        <f>E7</f>
        <v>Rekonstrukce kuchyně v domově pro seniory v Klatovech</v>
      </c>
      <c r="F97" s="380"/>
      <c r="G97" s="380"/>
      <c r="H97" s="380"/>
      <c r="I97" s="37"/>
      <c r="J97" s="37"/>
      <c r="K97" s="37"/>
      <c r="L97" s="114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12" customHeight="1">
      <c r="A98" s="35"/>
      <c r="B98" s="36"/>
      <c r="C98" s="30" t="s">
        <v>142</v>
      </c>
      <c r="D98" s="37"/>
      <c r="E98" s="37"/>
      <c r="F98" s="37"/>
      <c r="G98" s="37"/>
      <c r="H98" s="37"/>
      <c r="I98" s="37"/>
      <c r="J98" s="37"/>
      <c r="K98" s="37"/>
      <c r="L98" s="114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16.5" customHeight="1">
      <c r="A99" s="35"/>
      <c r="B99" s="36"/>
      <c r="C99" s="37"/>
      <c r="D99" s="37"/>
      <c r="E99" s="333" t="str">
        <f>E9</f>
        <v>D1.1, D1.2, D1.3 - Stavební část, Konstrukční část, PBŘ</v>
      </c>
      <c r="F99" s="381"/>
      <c r="G99" s="381"/>
      <c r="H99" s="381"/>
      <c r="I99" s="37"/>
      <c r="J99" s="37"/>
      <c r="K99" s="37"/>
      <c r="L99" s="114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114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12" customHeight="1">
      <c r="A101" s="35"/>
      <c r="B101" s="36"/>
      <c r="C101" s="30" t="s">
        <v>22</v>
      </c>
      <c r="D101" s="37"/>
      <c r="E101" s="37"/>
      <c r="F101" s="28" t="str">
        <f>F12</f>
        <v>Podhůrecká 815/3</v>
      </c>
      <c r="G101" s="37"/>
      <c r="H101" s="37"/>
      <c r="I101" s="30" t="s">
        <v>24</v>
      </c>
      <c r="J101" s="60" t="str">
        <f>IF(J12="","",J12)</f>
        <v>26. 4. 2023</v>
      </c>
      <c r="K101" s="37"/>
      <c r="L101" s="114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114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15.2" customHeight="1">
      <c r="A103" s="35"/>
      <c r="B103" s="36"/>
      <c r="C103" s="30" t="s">
        <v>26</v>
      </c>
      <c r="D103" s="37"/>
      <c r="E103" s="37"/>
      <c r="F103" s="28" t="str">
        <f>E15</f>
        <v xml:space="preserve"> </v>
      </c>
      <c r="G103" s="37"/>
      <c r="H103" s="37"/>
      <c r="I103" s="30" t="s">
        <v>32</v>
      </c>
      <c r="J103" s="33" t="str">
        <f>E21</f>
        <v>M-PROject CZ s.r.o.</v>
      </c>
      <c r="K103" s="37"/>
      <c r="L103" s="114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15.2" customHeight="1">
      <c r="A104" s="35"/>
      <c r="B104" s="36"/>
      <c r="C104" s="30" t="s">
        <v>30</v>
      </c>
      <c r="D104" s="37"/>
      <c r="E104" s="37"/>
      <c r="F104" s="28" t="str">
        <f>IF(E18="","",E18)</f>
        <v>Vyplň údaj</v>
      </c>
      <c r="G104" s="37"/>
      <c r="H104" s="37"/>
      <c r="I104" s="30" t="s">
        <v>35</v>
      </c>
      <c r="J104" s="33" t="str">
        <f>E24</f>
        <v xml:space="preserve"> </v>
      </c>
      <c r="K104" s="37"/>
      <c r="L104" s="114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10.3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114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11" customFormat="1" ht="29.25" customHeight="1">
      <c r="A106" s="152"/>
      <c r="B106" s="153"/>
      <c r="C106" s="154" t="s">
        <v>177</v>
      </c>
      <c r="D106" s="155" t="s">
        <v>57</v>
      </c>
      <c r="E106" s="155" t="s">
        <v>53</v>
      </c>
      <c r="F106" s="155" t="s">
        <v>54</v>
      </c>
      <c r="G106" s="155" t="s">
        <v>178</v>
      </c>
      <c r="H106" s="155" t="s">
        <v>179</v>
      </c>
      <c r="I106" s="155" t="s">
        <v>180</v>
      </c>
      <c r="J106" s="155" t="s">
        <v>146</v>
      </c>
      <c r="K106" s="156" t="s">
        <v>181</v>
      </c>
      <c r="L106" s="157"/>
      <c r="M106" s="69" t="s">
        <v>21</v>
      </c>
      <c r="N106" s="70" t="s">
        <v>42</v>
      </c>
      <c r="O106" s="70" t="s">
        <v>182</v>
      </c>
      <c r="P106" s="70" t="s">
        <v>183</v>
      </c>
      <c r="Q106" s="70" t="s">
        <v>184</v>
      </c>
      <c r="R106" s="70" t="s">
        <v>185</v>
      </c>
      <c r="S106" s="70" t="s">
        <v>186</v>
      </c>
      <c r="T106" s="71" t="s">
        <v>187</v>
      </c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</row>
    <row r="107" spans="1:63" s="2" customFormat="1" ht="22.9" customHeight="1">
      <c r="A107" s="35"/>
      <c r="B107" s="36"/>
      <c r="C107" s="76" t="s">
        <v>188</v>
      </c>
      <c r="D107" s="37"/>
      <c r="E107" s="37"/>
      <c r="F107" s="37"/>
      <c r="G107" s="37"/>
      <c r="H107" s="37"/>
      <c r="I107" s="37"/>
      <c r="J107" s="158">
        <f>BK107</f>
        <v>0</v>
      </c>
      <c r="K107" s="37"/>
      <c r="L107" s="40"/>
      <c r="M107" s="72"/>
      <c r="N107" s="159"/>
      <c r="O107" s="73"/>
      <c r="P107" s="160">
        <f>P108+P721+P1548</f>
        <v>0</v>
      </c>
      <c r="Q107" s="73"/>
      <c r="R107" s="160">
        <f>R108+R721+R1548</f>
        <v>127.86414926600003</v>
      </c>
      <c r="S107" s="73"/>
      <c r="T107" s="161">
        <f>T108+T721+T1548</f>
        <v>222.04948833000003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71</v>
      </c>
      <c r="AU107" s="18" t="s">
        <v>147</v>
      </c>
      <c r="BK107" s="162">
        <f>BK108+BK721+BK1548</f>
        <v>0</v>
      </c>
    </row>
    <row r="108" spans="2:63" s="12" customFormat="1" ht="25.9" customHeight="1">
      <c r="B108" s="163"/>
      <c r="C108" s="164"/>
      <c r="D108" s="165" t="s">
        <v>71</v>
      </c>
      <c r="E108" s="166" t="s">
        <v>189</v>
      </c>
      <c r="F108" s="166" t="s">
        <v>190</v>
      </c>
      <c r="G108" s="164"/>
      <c r="H108" s="164"/>
      <c r="I108" s="167"/>
      <c r="J108" s="168">
        <f>BK108</f>
        <v>0</v>
      </c>
      <c r="K108" s="164"/>
      <c r="L108" s="169"/>
      <c r="M108" s="170"/>
      <c r="N108" s="171"/>
      <c r="O108" s="171"/>
      <c r="P108" s="172">
        <f>P109+P126+P139+P188+P194+P307+P323+P676+P717</f>
        <v>0</v>
      </c>
      <c r="Q108" s="171"/>
      <c r="R108" s="172">
        <f>R109+R126+R139+R188+R194+R307+R323+R676+R717</f>
        <v>93.63577637600002</v>
      </c>
      <c r="S108" s="171"/>
      <c r="T108" s="173">
        <f>T109+T126+T139+T188+T194+T307+T323+T676+T717</f>
        <v>211.65585800000002</v>
      </c>
      <c r="AR108" s="174" t="s">
        <v>80</v>
      </c>
      <c r="AT108" s="175" t="s">
        <v>71</v>
      </c>
      <c r="AU108" s="175" t="s">
        <v>72</v>
      </c>
      <c r="AY108" s="174" t="s">
        <v>191</v>
      </c>
      <c r="BK108" s="176">
        <f>BK109+BK126+BK139+BK188+BK194+BK307+BK323+BK676+BK717</f>
        <v>0</v>
      </c>
    </row>
    <row r="109" spans="2:63" s="12" customFormat="1" ht="22.9" customHeight="1">
      <c r="B109" s="163"/>
      <c r="C109" s="164"/>
      <c r="D109" s="165" t="s">
        <v>71</v>
      </c>
      <c r="E109" s="177" t="s">
        <v>80</v>
      </c>
      <c r="F109" s="177" t="s">
        <v>192</v>
      </c>
      <c r="G109" s="164"/>
      <c r="H109" s="164"/>
      <c r="I109" s="167"/>
      <c r="J109" s="178">
        <f>BK109</f>
        <v>0</v>
      </c>
      <c r="K109" s="164"/>
      <c r="L109" s="169"/>
      <c r="M109" s="170"/>
      <c r="N109" s="171"/>
      <c r="O109" s="171"/>
      <c r="P109" s="172">
        <f>SUM(P110:P125)</f>
        <v>0</v>
      </c>
      <c r="Q109" s="171"/>
      <c r="R109" s="172">
        <f>SUM(R110:R125)</f>
        <v>0</v>
      </c>
      <c r="S109" s="171"/>
      <c r="T109" s="173">
        <f>SUM(T110:T125)</f>
        <v>0</v>
      </c>
      <c r="AR109" s="174" t="s">
        <v>80</v>
      </c>
      <c r="AT109" s="175" t="s">
        <v>71</v>
      </c>
      <c r="AU109" s="175" t="s">
        <v>80</v>
      </c>
      <c r="AY109" s="174" t="s">
        <v>191</v>
      </c>
      <c r="BK109" s="176">
        <f>SUM(BK110:BK125)</f>
        <v>0</v>
      </c>
    </row>
    <row r="110" spans="1:65" s="2" customFormat="1" ht="24.2" customHeight="1">
      <c r="A110" s="35"/>
      <c r="B110" s="36"/>
      <c r="C110" s="179" t="s">
        <v>80</v>
      </c>
      <c r="D110" s="179" t="s">
        <v>193</v>
      </c>
      <c r="E110" s="180" t="s">
        <v>194</v>
      </c>
      <c r="F110" s="181" t="s">
        <v>195</v>
      </c>
      <c r="G110" s="182" t="s">
        <v>196</v>
      </c>
      <c r="H110" s="183">
        <v>2.979</v>
      </c>
      <c r="I110" s="184"/>
      <c r="J110" s="185">
        <f>ROUND(I110*H110,2)</f>
        <v>0</v>
      </c>
      <c r="K110" s="181" t="s">
        <v>197</v>
      </c>
      <c r="L110" s="40"/>
      <c r="M110" s="186" t="s">
        <v>21</v>
      </c>
      <c r="N110" s="187" t="s">
        <v>43</v>
      </c>
      <c r="O110" s="65"/>
      <c r="P110" s="188">
        <f>O110*H110</f>
        <v>0</v>
      </c>
      <c r="Q110" s="188">
        <v>0</v>
      </c>
      <c r="R110" s="188">
        <f>Q110*H110</f>
        <v>0</v>
      </c>
      <c r="S110" s="188">
        <v>0</v>
      </c>
      <c r="T110" s="189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0" t="s">
        <v>198</v>
      </c>
      <c r="AT110" s="190" t="s">
        <v>193</v>
      </c>
      <c r="AU110" s="190" t="s">
        <v>82</v>
      </c>
      <c r="AY110" s="18" t="s">
        <v>191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18" t="s">
        <v>80</v>
      </c>
      <c r="BK110" s="191">
        <f>ROUND(I110*H110,2)</f>
        <v>0</v>
      </c>
      <c r="BL110" s="18" t="s">
        <v>198</v>
      </c>
      <c r="BM110" s="190" t="s">
        <v>199</v>
      </c>
    </row>
    <row r="111" spans="1:47" s="2" customFormat="1" ht="19.5">
      <c r="A111" s="35"/>
      <c r="B111" s="36"/>
      <c r="C111" s="37"/>
      <c r="D111" s="192" t="s">
        <v>200</v>
      </c>
      <c r="E111" s="37"/>
      <c r="F111" s="193" t="s">
        <v>201</v>
      </c>
      <c r="G111" s="37"/>
      <c r="H111" s="37"/>
      <c r="I111" s="194"/>
      <c r="J111" s="37"/>
      <c r="K111" s="37"/>
      <c r="L111" s="40"/>
      <c r="M111" s="195"/>
      <c r="N111" s="196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200</v>
      </c>
      <c r="AU111" s="18" t="s">
        <v>82</v>
      </c>
    </row>
    <row r="112" spans="1:47" s="2" customFormat="1" ht="11.25">
      <c r="A112" s="35"/>
      <c r="B112" s="36"/>
      <c r="C112" s="37"/>
      <c r="D112" s="197" t="s">
        <v>202</v>
      </c>
      <c r="E112" s="37"/>
      <c r="F112" s="198" t="s">
        <v>203</v>
      </c>
      <c r="G112" s="37"/>
      <c r="H112" s="37"/>
      <c r="I112" s="194"/>
      <c r="J112" s="37"/>
      <c r="K112" s="37"/>
      <c r="L112" s="40"/>
      <c r="M112" s="195"/>
      <c r="N112" s="196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202</v>
      </c>
      <c r="AU112" s="18" t="s">
        <v>82</v>
      </c>
    </row>
    <row r="113" spans="2:51" s="13" customFormat="1" ht="11.25">
      <c r="B113" s="199"/>
      <c r="C113" s="200"/>
      <c r="D113" s="192" t="s">
        <v>204</v>
      </c>
      <c r="E113" s="201" t="s">
        <v>21</v>
      </c>
      <c r="F113" s="202" t="s">
        <v>205</v>
      </c>
      <c r="G113" s="200"/>
      <c r="H113" s="201" t="s">
        <v>21</v>
      </c>
      <c r="I113" s="203"/>
      <c r="J113" s="200"/>
      <c r="K113" s="200"/>
      <c r="L113" s="204"/>
      <c r="M113" s="205"/>
      <c r="N113" s="206"/>
      <c r="O113" s="206"/>
      <c r="P113" s="206"/>
      <c r="Q113" s="206"/>
      <c r="R113" s="206"/>
      <c r="S113" s="206"/>
      <c r="T113" s="207"/>
      <c r="AT113" s="208" t="s">
        <v>204</v>
      </c>
      <c r="AU113" s="208" t="s">
        <v>82</v>
      </c>
      <c r="AV113" s="13" t="s">
        <v>80</v>
      </c>
      <c r="AW113" s="13" t="s">
        <v>34</v>
      </c>
      <c r="AX113" s="13" t="s">
        <v>72</v>
      </c>
      <c r="AY113" s="208" t="s">
        <v>191</v>
      </c>
    </row>
    <row r="114" spans="2:51" s="14" customFormat="1" ht="11.25">
      <c r="B114" s="209"/>
      <c r="C114" s="210"/>
      <c r="D114" s="192" t="s">
        <v>204</v>
      </c>
      <c r="E114" s="211" t="s">
        <v>21</v>
      </c>
      <c r="F114" s="212" t="s">
        <v>206</v>
      </c>
      <c r="G114" s="210"/>
      <c r="H114" s="213">
        <v>2.979</v>
      </c>
      <c r="I114" s="214"/>
      <c r="J114" s="210"/>
      <c r="K114" s="210"/>
      <c r="L114" s="215"/>
      <c r="M114" s="216"/>
      <c r="N114" s="217"/>
      <c r="O114" s="217"/>
      <c r="P114" s="217"/>
      <c r="Q114" s="217"/>
      <c r="R114" s="217"/>
      <c r="S114" s="217"/>
      <c r="T114" s="218"/>
      <c r="AT114" s="219" t="s">
        <v>204</v>
      </c>
      <c r="AU114" s="219" t="s">
        <v>82</v>
      </c>
      <c r="AV114" s="14" t="s">
        <v>82</v>
      </c>
      <c r="AW114" s="14" t="s">
        <v>34</v>
      </c>
      <c r="AX114" s="14" t="s">
        <v>72</v>
      </c>
      <c r="AY114" s="219" t="s">
        <v>191</v>
      </c>
    </row>
    <row r="115" spans="1:65" s="2" customFormat="1" ht="37.9" customHeight="1">
      <c r="A115" s="35"/>
      <c r="B115" s="36"/>
      <c r="C115" s="179" t="s">
        <v>82</v>
      </c>
      <c r="D115" s="179" t="s">
        <v>193</v>
      </c>
      <c r="E115" s="180" t="s">
        <v>207</v>
      </c>
      <c r="F115" s="181" t="s">
        <v>208</v>
      </c>
      <c r="G115" s="182" t="s">
        <v>196</v>
      </c>
      <c r="H115" s="183">
        <v>2.979</v>
      </c>
      <c r="I115" s="184"/>
      <c r="J115" s="185">
        <f>ROUND(I115*H115,2)</f>
        <v>0</v>
      </c>
      <c r="K115" s="181" t="s">
        <v>197</v>
      </c>
      <c r="L115" s="40"/>
      <c r="M115" s="186" t="s">
        <v>21</v>
      </c>
      <c r="N115" s="187" t="s">
        <v>43</v>
      </c>
      <c r="O115" s="65"/>
      <c r="P115" s="188">
        <f>O115*H115</f>
        <v>0</v>
      </c>
      <c r="Q115" s="188">
        <v>0</v>
      </c>
      <c r="R115" s="188">
        <f>Q115*H115</f>
        <v>0</v>
      </c>
      <c r="S115" s="188">
        <v>0</v>
      </c>
      <c r="T115" s="189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90" t="s">
        <v>198</v>
      </c>
      <c r="AT115" s="190" t="s">
        <v>193</v>
      </c>
      <c r="AU115" s="190" t="s">
        <v>82</v>
      </c>
      <c r="AY115" s="18" t="s">
        <v>191</v>
      </c>
      <c r="BE115" s="191">
        <f>IF(N115="základní",J115,0)</f>
        <v>0</v>
      </c>
      <c r="BF115" s="191">
        <f>IF(N115="snížená",J115,0)</f>
        <v>0</v>
      </c>
      <c r="BG115" s="191">
        <f>IF(N115="zákl. přenesená",J115,0)</f>
        <v>0</v>
      </c>
      <c r="BH115" s="191">
        <f>IF(N115="sníž. přenesená",J115,0)</f>
        <v>0</v>
      </c>
      <c r="BI115" s="191">
        <f>IF(N115="nulová",J115,0)</f>
        <v>0</v>
      </c>
      <c r="BJ115" s="18" t="s">
        <v>80</v>
      </c>
      <c r="BK115" s="191">
        <f>ROUND(I115*H115,2)</f>
        <v>0</v>
      </c>
      <c r="BL115" s="18" t="s">
        <v>198</v>
      </c>
      <c r="BM115" s="190" t="s">
        <v>209</v>
      </c>
    </row>
    <row r="116" spans="1:47" s="2" customFormat="1" ht="39">
      <c r="A116" s="35"/>
      <c r="B116" s="36"/>
      <c r="C116" s="37"/>
      <c r="D116" s="192" t="s">
        <v>200</v>
      </c>
      <c r="E116" s="37"/>
      <c r="F116" s="193" t="s">
        <v>210</v>
      </c>
      <c r="G116" s="37"/>
      <c r="H116" s="37"/>
      <c r="I116" s="194"/>
      <c r="J116" s="37"/>
      <c r="K116" s="37"/>
      <c r="L116" s="40"/>
      <c r="M116" s="195"/>
      <c r="N116" s="196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200</v>
      </c>
      <c r="AU116" s="18" t="s">
        <v>82</v>
      </c>
    </row>
    <row r="117" spans="1:47" s="2" customFormat="1" ht="11.25">
      <c r="A117" s="35"/>
      <c r="B117" s="36"/>
      <c r="C117" s="37"/>
      <c r="D117" s="197" t="s">
        <v>202</v>
      </c>
      <c r="E117" s="37"/>
      <c r="F117" s="198" t="s">
        <v>211</v>
      </c>
      <c r="G117" s="37"/>
      <c r="H117" s="37"/>
      <c r="I117" s="194"/>
      <c r="J117" s="37"/>
      <c r="K117" s="37"/>
      <c r="L117" s="40"/>
      <c r="M117" s="195"/>
      <c r="N117" s="196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202</v>
      </c>
      <c r="AU117" s="18" t="s">
        <v>82</v>
      </c>
    </row>
    <row r="118" spans="1:65" s="2" customFormat="1" ht="37.9" customHeight="1">
      <c r="A118" s="35"/>
      <c r="B118" s="36"/>
      <c r="C118" s="179" t="s">
        <v>212</v>
      </c>
      <c r="D118" s="179" t="s">
        <v>193</v>
      </c>
      <c r="E118" s="180" t="s">
        <v>213</v>
      </c>
      <c r="F118" s="181" t="s">
        <v>214</v>
      </c>
      <c r="G118" s="182" t="s">
        <v>196</v>
      </c>
      <c r="H118" s="183">
        <v>38.727</v>
      </c>
      <c r="I118" s="184"/>
      <c r="J118" s="185">
        <f>ROUND(I118*H118,2)</f>
        <v>0</v>
      </c>
      <c r="K118" s="181" t="s">
        <v>197</v>
      </c>
      <c r="L118" s="40"/>
      <c r="M118" s="186" t="s">
        <v>21</v>
      </c>
      <c r="N118" s="187" t="s">
        <v>43</v>
      </c>
      <c r="O118" s="65"/>
      <c r="P118" s="188">
        <f>O118*H118</f>
        <v>0</v>
      </c>
      <c r="Q118" s="188">
        <v>0</v>
      </c>
      <c r="R118" s="188">
        <f>Q118*H118</f>
        <v>0</v>
      </c>
      <c r="S118" s="188">
        <v>0</v>
      </c>
      <c r="T118" s="189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90" t="s">
        <v>198</v>
      </c>
      <c r="AT118" s="190" t="s">
        <v>193</v>
      </c>
      <c r="AU118" s="190" t="s">
        <v>82</v>
      </c>
      <c r="AY118" s="18" t="s">
        <v>191</v>
      </c>
      <c r="BE118" s="191">
        <f>IF(N118="základní",J118,0)</f>
        <v>0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18" t="s">
        <v>80</v>
      </c>
      <c r="BK118" s="191">
        <f>ROUND(I118*H118,2)</f>
        <v>0</v>
      </c>
      <c r="BL118" s="18" t="s">
        <v>198</v>
      </c>
      <c r="BM118" s="190" t="s">
        <v>215</v>
      </c>
    </row>
    <row r="119" spans="1:47" s="2" customFormat="1" ht="48.75">
      <c r="A119" s="35"/>
      <c r="B119" s="36"/>
      <c r="C119" s="37"/>
      <c r="D119" s="192" t="s">
        <v>200</v>
      </c>
      <c r="E119" s="37"/>
      <c r="F119" s="193" t="s">
        <v>216</v>
      </c>
      <c r="G119" s="37"/>
      <c r="H119" s="37"/>
      <c r="I119" s="194"/>
      <c r="J119" s="37"/>
      <c r="K119" s="37"/>
      <c r="L119" s="40"/>
      <c r="M119" s="195"/>
      <c r="N119" s="196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200</v>
      </c>
      <c r="AU119" s="18" t="s">
        <v>82</v>
      </c>
    </row>
    <row r="120" spans="1:47" s="2" customFormat="1" ht="11.25">
      <c r="A120" s="35"/>
      <c r="B120" s="36"/>
      <c r="C120" s="37"/>
      <c r="D120" s="197" t="s">
        <v>202</v>
      </c>
      <c r="E120" s="37"/>
      <c r="F120" s="198" t="s">
        <v>217</v>
      </c>
      <c r="G120" s="37"/>
      <c r="H120" s="37"/>
      <c r="I120" s="194"/>
      <c r="J120" s="37"/>
      <c r="K120" s="37"/>
      <c r="L120" s="40"/>
      <c r="M120" s="195"/>
      <c r="N120" s="196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202</v>
      </c>
      <c r="AU120" s="18" t="s">
        <v>82</v>
      </c>
    </row>
    <row r="121" spans="2:51" s="14" customFormat="1" ht="11.25">
      <c r="B121" s="209"/>
      <c r="C121" s="210"/>
      <c r="D121" s="192" t="s">
        <v>204</v>
      </c>
      <c r="E121" s="210"/>
      <c r="F121" s="212" t="s">
        <v>218</v>
      </c>
      <c r="G121" s="210"/>
      <c r="H121" s="213">
        <v>38.727</v>
      </c>
      <c r="I121" s="214"/>
      <c r="J121" s="210"/>
      <c r="K121" s="210"/>
      <c r="L121" s="215"/>
      <c r="M121" s="216"/>
      <c r="N121" s="217"/>
      <c r="O121" s="217"/>
      <c r="P121" s="217"/>
      <c r="Q121" s="217"/>
      <c r="R121" s="217"/>
      <c r="S121" s="217"/>
      <c r="T121" s="218"/>
      <c r="AT121" s="219" t="s">
        <v>204</v>
      </c>
      <c r="AU121" s="219" t="s">
        <v>82</v>
      </c>
      <c r="AV121" s="14" t="s">
        <v>82</v>
      </c>
      <c r="AW121" s="14" t="s">
        <v>4</v>
      </c>
      <c r="AX121" s="14" t="s">
        <v>80</v>
      </c>
      <c r="AY121" s="219" t="s">
        <v>191</v>
      </c>
    </row>
    <row r="122" spans="1:65" s="2" customFormat="1" ht="24.2" customHeight="1">
      <c r="A122" s="35"/>
      <c r="B122" s="36"/>
      <c r="C122" s="179" t="s">
        <v>198</v>
      </c>
      <c r="D122" s="179" t="s">
        <v>193</v>
      </c>
      <c r="E122" s="180" t="s">
        <v>219</v>
      </c>
      <c r="F122" s="181" t="s">
        <v>220</v>
      </c>
      <c r="G122" s="182" t="s">
        <v>221</v>
      </c>
      <c r="H122" s="183">
        <v>4.766</v>
      </c>
      <c r="I122" s="184"/>
      <c r="J122" s="185">
        <f>ROUND(I122*H122,2)</f>
        <v>0</v>
      </c>
      <c r="K122" s="181" t="s">
        <v>197</v>
      </c>
      <c r="L122" s="40"/>
      <c r="M122" s="186" t="s">
        <v>21</v>
      </c>
      <c r="N122" s="187" t="s">
        <v>43</v>
      </c>
      <c r="O122" s="65"/>
      <c r="P122" s="188">
        <f>O122*H122</f>
        <v>0</v>
      </c>
      <c r="Q122" s="188">
        <v>0</v>
      </c>
      <c r="R122" s="188">
        <f>Q122*H122</f>
        <v>0</v>
      </c>
      <c r="S122" s="188">
        <v>0</v>
      </c>
      <c r="T122" s="189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0" t="s">
        <v>198</v>
      </c>
      <c r="AT122" s="190" t="s">
        <v>193</v>
      </c>
      <c r="AU122" s="190" t="s">
        <v>82</v>
      </c>
      <c r="AY122" s="18" t="s">
        <v>191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18" t="s">
        <v>80</v>
      </c>
      <c r="BK122" s="191">
        <f>ROUND(I122*H122,2)</f>
        <v>0</v>
      </c>
      <c r="BL122" s="18" t="s">
        <v>198</v>
      </c>
      <c r="BM122" s="190" t="s">
        <v>222</v>
      </c>
    </row>
    <row r="123" spans="1:47" s="2" customFormat="1" ht="29.25">
      <c r="A123" s="35"/>
      <c r="B123" s="36"/>
      <c r="C123" s="37"/>
      <c r="D123" s="192" t="s">
        <v>200</v>
      </c>
      <c r="E123" s="37"/>
      <c r="F123" s="193" t="s">
        <v>223</v>
      </c>
      <c r="G123" s="37"/>
      <c r="H123" s="37"/>
      <c r="I123" s="194"/>
      <c r="J123" s="37"/>
      <c r="K123" s="37"/>
      <c r="L123" s="40"/>
      <c r="M123" s="195"/>
      <c r="N123" s="196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200</v>
      </c>
      <c r="AU123" s="18" t="s">
        <v>82</v>
      </c>
    </row>
    <row r="124" spans="1:47" s="2" customFormat="1" ht="11.25">
      <c r="A124" s="35"/>
      <c r="B124" s="36"/>
      <c r="C124" s="37"/>
      <c r="D124" s="197" t="s">
        <v>202</v>
      </c>
      <c r="E124" s="37"/>
      <c r="F124" s="198" t="s">
        <v>224</v>
      </c>
      <c r="G124" s="37"/>
      <c r="H124" s="37"/>
      <c r="I124" s="194"/>
      <c r="J124" s="37"/>
      <c r="K124" s="37"/>
      <c r="L124" s="40"/>
      <c r="M124" s="195"/>
      <c r="N124" s="196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202</v>
      </c>
      <c r="AU124" s="18" t="s">
        <v>82</v>
      </c>
    </row>
    <row r="125" spans="2:51" s="14" customFormat="1" ht="11.25">
      <c r="B125" s="209"/>
      <c r="C125" s="210"/>
      <c r="D125" s="192" t="s">
        <v>204</v>
      </c>
      <c r="E125" s="211" t="s">
        <v>21</v>
      </c>
      <c r="F125" s="212" t="s">
        <v>225</v>
      </c>
      <c r="G125" s="210"/>
      <c r="H125" s="213">
        <v>4.766</v>
      </c>
      <c r="I125" s="214"/>
      <c r="J125" s="210"/>
      <c r="K125" s="210"/>
      <c r="L125" s="215"/>
      <c r="M125" s="216"/>
      <c r="N125" s="217"/>
      <c r="O125" s="217"/>
      <c r="P125" s="217"/>
      <c r="Q125" s="217"/>
      <c r="R125" s="217"/>
      <c r="S125" s="217"/>
      <c r="T125" s="218"/>
      <c r="AT125" s="219" t="s">
        <v>204</v>
      </c>
      <c r="AU125" s="219" t="s">
        <v>82</v>
      </c>
      <c r="AV125" s="14" t="s">
        <v>82</v>
      </c>
      <c r="AW125" s="14" t="s">
        <v>34</v>
      </c>
      <c r="AX125" s="14" t="s">
        <v>72</v>
      </c>
      <c r="AY125" s="219" t="s">
        <v>191</v>
      </c>
    </row>
    <row r="126" spans="2:63" s="12" customFormat="1" ht="22.9" customHeight="1">
      <c r="B126" s="163"/>
      <c r="C126" s="164"/>
      <c r="D126" s="165" t="s">
        <v>71</v>
      </c>
      <c r="E126" s="177" t="s">
        <v>82</v>
      </c>
      <c r="F126" s="177" t="s">
        <v>226</v>
      </c>
      <c r="G126" s="164"/>
      <c r="H126" s="164"/>
      <c r="I126" s="167"/>
      <c r="J126" s="178">
        <f>BK126</f>
        <v>0</v>
      </c>
      <c r="K126" s="164"/>
      <c r="L126" s="169"/>
      <c r="M126" s="170"/>
      <c r="N126" s="171"/>
      <c r="O126" s="171"/>
      <c r="P126" s="172">
        <f>SUM(P127:P138)</f>
        <v>0</v>
      </c>
      <c r="Q126" s="171"/>
      <c r="R126" s="172">
        <f>SUM(R127:R138)</f>
        <v>22.981280326000004</v>
      </c>
      <c r="S126" s="171"/>
      <c r="T126" s="173">
        <f>SUM(T127:T138)</f>
        <v>0</v>
      </c>
      <c r="AR126" s="174" t="s">
        <v>80</v>
      </c>
      <c r="AT126" s="175" t="s">
        <v>71</v>
      </c>
      <c r="AU126" s="175" t="s">
        <v>80</v>
      </c>
      <c r="AY126" s="174" t="s">
        <v>191</v>
      </c>
      <c r="BK126" s="176">
        <f>SUM(BK127:BK138)</f>
        <v>0</v>
      </c>
    </row>
    <row r="127" spans="1:65" s="2" customFormat="1" ht="24.2" customHeight="1">
      <c r="A127" s="35"/>
      <c r="B127" s="36"/>
      <c r="C127" s="179" t="s">
        <v>227</v>
      </c>
      <c r="D127" s="179" t="s">
        <v>193</v>
      </c>
      <c r="E127" s="180" t="s">
        <v>228</v>
      </c>
      <c r="F127" s="181" t="s">
        <v>229</v>
      </c>
      <c r="G127" s="182" t="s">
        <v>196</v>
      </c>
      <c r="H127" s="183">
        <v>9</v>
      </c>
      <c r="I127" s="184"/>
      <c r="J127" s="185">
        <f>ROUND(I127*H127,2)</f>
        <v>0</v>
      </c>
      <c r="K127" s="181" t="s">
        <v>197</v>
      </c>
      <c r="L127" s="40"/>
      <c r="M127" s="186" t="s">
        <v>21</v>
      </c>
      <c r="N127" s="187" t="s">
        <v>43</v>
      </c>
      <c r="O127" s="65"/>
      <c r="P127" s="188">
        <f>O127*H127</f>
        <v>0</v>
      </c>
      <c r="Q127" s="188">
        <v>2.501872204</v>
      </c>
      <c r="R127" s="188">
        <f>Q127*H127</f>
        <v>22.516849836000002</v>
      </c>
      <c r="S127" s="188">
        <v>0</v>
      </c>
      <c r="T127" s="18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0" t="s">
        <v>198</v>
      </c>
      <c r="AT127" s="190" t="s">
        <v>193</v>
      </c>
      <c r="AU127" s="190" t="s">
        <v>82</v>
      </c>
      <c r="AY127" s="18" t="s">
        <v>191</v>
      </c>
      <c r="BE127" s="191">
        <f>IF(N127="základní",J127,0)</f>
        <v>0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18" t="s">
        <v>80</v>
      </c>
      <c r="BK127" s="191">
        <f>ROUND(I127*H127,2)</f>
        <v>0</v>
      </c>
      <c r="BL127" s="18" t="s">
        <v>198</v>
      </c>
      <c r="BM127" s="190" t="s">
        <v>230</v>
      </c>
    </row>
    <row r="128" spans="1:47" s="2" customFormat="1" ht="19.5">
      <c r="A128" s="35"/>
      <c r="B128" s="36"/>
      <c r="C128" s="37"/>
      <c r="D128" s="192" t="s">
        <v>200</v>
      </c>
      <c r="E128" s="37"/>
      <c r="F128" s="193" t="s">
        <v>231</v>
      </c>
      <c r="G128" s="37"/>
      <c r="H128" s="37"/>
      <c r="I128" s="194"/>
      <c r="J128" s="37"/>
      <c r="K128" s="37"/>
      <c r="L128" s="40"/>
      <c r="M128" s="195"/>
      <c r="N128" s="196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200</v>
      </c>
      <c r="AU128" s="18" t="s">
        <v>82</v>
      </c>
    </row>
    <row r="129" spans="1:47" s="2" customFormat="1" ht="11.25">
      <c r="A129" s="35"/>
      <c r="B129" s="36"/>
      <c r="C129" s="37"/>
      <c r="D129" s="197" t="s">
        <v>202</v>
      </c>
      <c r="E129" s="37"/>
      <c r="F129" s="198" t="s">
        <v>232</v>
      </c>
      <c r="G129" s="37"/>
      <c r="H129" s="37"/>
      <c r="I129" s="194"/>
      <c r="J129" s="37"/>
      <c r="K129" s="37"/>
      <c r="L129" s="40"/>
      <c r="M129" s="195"/>
      <c r="N129" s="196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202</v>
      </c>
      <c r="AU129" s="18" t="s">
        <v>82</v>
      </c>
    </row>
    <row r="130" spans="2:51" s="13" customFormat="1" ht="11.25">
      <c r="B130" s="199"/>
      <c r="C130" s="200"/>
      <c r="D130" s="192" t="s">
        <v>204</v>
      </c>
      <c r="E130" s="201" t="s">
        <v>21</v>
      </c>
      <c r="F130" s="202" t="s">
        <v>233</v>
      </c>
      <c r="G130" s="200"/>
      <c r="H130" s="201" t="s">
        <v>21</v>
      </c>
      <c r="I130" s="203"/>
      <c r="J130" s="200"/>
      <c r="K130" s="200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204</v>
      </c>
      <c r="AU130" s="208" t="s">
        <v>82</v>
      </c>
      <c r="AV130" s="13" t="s">
        <v>80</v>
      </c>
      <c r="AW130" s="13" t="s">
        <v>34</v>
      </c>
      <c r="AX130" s="13" t="s">
        <v>72</v>
      </c>
      <c r="AY130" s="208" t="s">
        <v>191</v>
      </c>
    </row>
    <row r="131" spans="2:51" s="13" customFormat="1" ht="11.25">
      <c r="B131" s="199"/>
      <c r="C131" s="200"/>
      <c r="D131" s="192" t="s">
        <v>204</v>
      </c>
      <c r="E131" s="201" t="s">
        <v>21</v>
      </c>
      <c r="F131" s="202" t="s">
        <v>234</v>
      </c>
      <c r="G131" s="200"/>
      <c r="H131" s="201" t="s">
        <v>21</v>
      </c>
      <c r="I131" s="203"/>
      <c r="J131" s="200"/>
      <c r="K131" s="200"/>
      <c r="L131" s="204"/>
      <c r="M131" s="205"/>
      <c r="N131" s="206"/>
      <c r="O131" s="206"/>
      <c r="P131" s="206"/>
      <c r="Q131" s="206"/>
      <c r="R131" s="206"/>
      <c r="S131" s="206"/>
      <c r="T131" s="207"/>
      <c r="AT131" s="208" t="s">
        <v>204</v>
      </c>
      <c r="AU131" s="208" t="s">
        <v>82</v>
      </c>
      <c r="AV131" s="13" t="s">
        <v>80</v>
      </c>
      <c r="AW131" s="13" t="s">
        <v>34</v>
      </c>
      <c r="AX131" s="13" t="s">
        <v>72</v>
      </c>
      <c r="AY131" s="208" t="s">
        <v>191</v>
      </c>
    </row>
    <row r="132" spans="2:51" s="14" customFormat="1" ht="11.25">
      <c r="B132" s="209"/>
      <c r="C132" s="210"/>
      <c r="D132" s="192" t="s">
        <v>204</v>
      </c>
      <c r="E132" s="211" t="s">
        <v>21</v>
      </c>
      <c r="F132" s="212" t="s">
        <v>235</v>
      </c>
      <c r="G132" s="210"/>
      <c r="H132" s="213">
        <v>9</v>
      </c>
      <c r="I132" s="214"/>
      <c r="J132" s="210"/>
      <c r="K132" s="210"/>
      <c r="L132" s="215"/>
      <c r="M132" s="216"/>
      <c r="N132" s="217"/>
      <c r="O132" s="217"/>
      <c r="P132" s="217"/>
      <c r="Q132" s="217"/>
      <c r="R132" s="217"/>
      <c r="S132" s="217"/>
      <c r="T132" s="218"/>
      <c r="AT132" s="219" t="s">
        <v>204</v>
      </c>
      <c r="AU132" s="219" t="s">
        <v>82</v>
      </c>
      <c r="AV132" s="14" t="s">
        <v>82</v>
      </c>
      <c r="AW132" s="14" t="s">
        <v>34</v>
      </c>
      <c r="AX132" s="14" t="s">
        <v>72</v>
      </c>
      <c r="AY132" s="219" t="s">
        <v>191</v>
      </c>
    </row>
    <row r="133" spans="1:65" s="2" customFormat="1" ht="16.5" customHeight="1">
      <c r="A133" s="35"/>
      <c r="B133" s="36"/>
      <c r="C133" s="179" t="s">
        <v>236</v>
      </c>
      <c r="D133" s="179" t="s">
        <v>193</v>
      </c>
      <c r="E133" s="180" t="s">
        <v>237</v>
      </c>
      <c r="F133" s="181" t="s">
        <v>238</v>
      </c>
      <c r="G133" s="182" t="s">
        <v>221</v>
      </c>
      <c r="H133" s="183">
        <v>0.437</v>
      </c>
      <c r="I133" s="184"/>
      <c r="J133" s="185">
        <f>ROUND(I133*H133,2)</f>
        <v>0</v>
      </c>
      <c r="K133" s="181" t="s">
        <v>197</v>
      </c>
      <c r="L133" s="40"/>
      <c r="M133" s="186" t="s">
        <v>21</v>
      </c>
      <c r="N133" s="187" t="s">
        <v>43</v>
      </c>
      <c r="O133" s="65"/>
      <c r="P133" s="188">
        <f>O133*H133</f>
        <v>0</v>
      </c>
      <c r="Q133" s="188">
        <v>1.06277</v>
      </c>
      <c r="R133" s="188">
        <f>Q133*H133</f>
        <v>0.46443049</v>
      </c>
      <c r="S133" s="188">
        <v>0</v>
      </c>
      <c r="T133" s="189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0" t="s">
        <v>198</v>
      </c>
      <c r="AT133" s="190" t="s">
        <v>193</v>
      </c>
      <c r="AU133" s="190" t="s">
        <v>82</v>
      </c>
      <c r="AY133" s="18" t="s">
        <v>191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18" t="s">
        <v>80</v>
      </c>
      <c r="BK133" s="191">
        <f>ROUND(I133*H133,2)</f>
        <v>0</v>
      </c>
      <c r="BL133" s="18" t="s">
        <v>198</v>
      </c>
      <c r="BM133" s="190" t="s">
        <v>239</v>
      </c>
    </row>
    <row r="134" spans="1:47" s="2" customFormat="1" ht="11.25">
      <c r="A134" s="35"/>
      <c r="B134" s="36"/>
      <c r="C134" s="37"/>
      <c r="D134" s="192" t="s">
        <v>200</v>
      </c>
      <c r="E134" s="37"/>
      <c r="F134" s="193" t="s">
        <v>240</v>
      </c>
      <c r="G134" s="37"/>
      <c r="H134" s="37"/>
      <c r="I134" s="194"/>
      <c r="J134" s="37"/>
      <c r="K134" s="37"/>
      <c r="L134" s="40"/>
      <c r="M134" s="195"/>
      <c r="N134" s="196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200</v>
      </c>
      <c r="AU134" s="18" t="s">
        <v>82</v>
      </c>
    </row>
    <row r="135" spans="1:47" s="2" customFormat="1" ht="11.25">
      <c r="A135" s="35"/>
      <c r="B135" s="36"/>
      <c r="C135" s="37"/>
      <c r="D135" s="197" t="s">
        <v>202</v>
      </c>
      <c r="E135" s="37"/>
      <c r="F135" s="198" t="s">
        <v>241</v>
      </c>
      <c r="G135" s="37"/>
      <c r="H135" s="37"/>
      <c r="I135" s="194"/>
      <c r="J135" s="37"/>
      <c r="K135" s="37"/>
      <c r="L135" s="40"/>
      <c r="M135" s="195"/>
      <c r="N135" s="196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202</v>
      </c>
      <c r="AU135" s="18" t="s">
        <v>82</v>
      </c>
    </row>
    <row r="136" spans="2:51" s="13" customFormat="1" ht="11.25">
      <c r="B136" s="199"/>
      <c r="C136" s="200"/>
      <c r="D136" s="192" t="s">
        <v>204</v>
      </c>
      <c r="E136" s="201" t="s">
        <v>21</v>
      </c>
      <c r="F136" s="202" t="s">
        <v>233</v>
      </c>
      <c r="G136" s="200"/>
      <c r="H136" s="201" t="s">
        <v>21</v>
      </c>
      <c r="I136" s="203"/>
      <c r="J136" s="200"/>
      <c r="K136" s="200"/>
      <c r="L136" s="204"/>
      <c r="M136" s="205"/>
      <c r="N136" s="206"/>
      <c r="O136" s="206"/>
      <c r="P136" s="206"/>
      <c r="Q136" s="206"/>
      <c r="R136" s="206"/>
      <c r="S136" s="206"/>
      <c r="T136" s="207"/>
      <c r="AT136" s="208" t="s">
        <v>204</v>
      </c>
      <c r="AU136" s="208" t="s">
        <v>82</v>
      </c>
      <c r="AV136" s="13" t="s">
        <v>80</v>
      </c>
      <c r="AW136" s="13" t="s">
        <v>34</v>
      </c>
      <c r="AX136" s="13" t="s">
        <v>72</v>
      </c>
      <c r="AY136" s="208" t="s">
        <v>191</v>
      </c>
    </row>
    <row r="137" spans="2:51" s="13" customFormat="1" ht="11.25">
      <c r="B137" s="199"/>
      <c r="C137" s="200"/>
      <c r="D137" s="192" t="s">
        <v>204</v>
      </c>
      <c r="E137" s="201" t="s">
        <v>21</v>
      </c>
      <c r="F137" s="202" t="s">
        <v>234</v>
      </c>
      <c r="G137" s="200"/>
      <c r="H137" s="201" t="s">
        <v>21</v>
      </c>
      <c r="I137" s="203"/>
      <c r="J137" s="200"/>
      <c r="K137" s="200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204</v>
      </c>
      <c r="AU137" s="208" t="s">
        <v>82</v>
      </c>
      <c r="AV137" s="13" t="s">
        <v>80</v>
      </c>
      <c r="AW137" s="13" t="s">
        <v>34</v>
      </c>
      <c r="AX137" s="13" t="s">
        <v>72</v>
      </c>
      <c r="AY137" s="208" t="s">
        <v>191</v>
      </c>
    </row>
    <row r="138" spans="2:51" s="14" customFormat="1" ht="11.25">
      <c r="B138" s="209"/>
      <c r="C138" s="210"/>
      <c r="D138" s="192" t="s">
        <v>204</v>
      </c>
      <c r="E138" s="211" t="s">
        <v>21</v>
      </c>
      <c r="F138" s="212" t="s">
        <v>242</v>
      </c>
      <c r="G138" s="210"/>
      <c r="H138" s="213">
        <v>0.437</v>
      </c>
      <c r="I138" s="214"/>
      <c r="J138" s="210"/>
      <c r="K138" s="210"/>
      <c r="L138" s="215"/>
      <c r="M138" s="216"/>
      <c r="N138" s="217"/>
      <c r="O138" s="217"/>
      <c r="P138" s="217"/>
      <c r="Q138" s="217"/>
      <c r="R138" s="217"/>
      <c r="S138" s="217"/>
      <c r="T138" s="218"/>
      <c r="AT138" s="219" t="s">
        <v>204</v>
      </c>
      <c r="AU138" s="219" t="s">
        <v>82</v>
      </c>
      <c r="AV138" s="14" t="s">
        <v>82</v>
      </c>
      <c r="AW138" s="14" t="s">
        <v>34</v>
      </c>
      <c r="AX138" s="14" t="s">
        <v>72</v>
      </c>
      <c r="AY138" s="219" t="s">
        <v>191</v>
      </c>
    </row>
    <row r="139" spans="2:63" s="12" customFormat="1" ht="22.9" customHeight="1">
      <c r="B139" s="163"/>
      <c r="C139" s="164"/>
      <c r="D139" s="165" t="s">
        <v>71</v>
      </c>
      <c r="E139" s="177" t="s">
        <v>212</v>
      </c>
      <c r="F139" s="177" t="s">
        <v>243</v>
      </c>
      <c r="G139" s="164"/>
      <c r="H139" s="164"/>
      <c r="I139" s="167"/>
      <c r="J139" s="178">
        <f>BK139</f>
        <v>0</v>
      </c>
      <c r="K139" s="164"/>
      <c r="L139" s="169"/>
      <c r="M139" s="170"/>
      <c r="N139" s="171"/>
      <c r="O139" s="171"/>
      <c r="P139" s="172">
        <f>SUM(P140:P187)</f>
        <v>0</v>
      </c>
      <c r="Q139" s="171"/>
      <c r="R139" s="172">
        <f>SUM(R140:R187)</f>
        <v>10.93064755</v>
      </c>
      <c r="S139" s="171"/>
      <c r="T139" s="173">
        <f>SUM(T140:T187)</f>
        <v>0</v>
      </c>
      <c r="AR139" s="174" t="s">
        <v>80</v>
      </c>
      <c r="AT139" s="175" t="s">
        <v>71</v>
      </c>
      <c r="AU139" s="175" t="s">
        <v>80</v>
      </c>
      <c r="AY139" s="174" t="s">
        <v>191</v>
      </c>
      <c r="BK139" s="176">
        <f>SUM(BK140:BK187)</f>
        <v>0</v>
      </c>
    </row>
    <row r="140" spans="1:65" s="2" customFormat="1" ht="33" customHeight="1">
      <c r="A140" s="35"/>
      <c r="B140" s="36"/>
      <c r="C140" s="179" t="s">
        <v>244</v>
      </c>
      <c r="D140" s="179" t="s">
        <v>193</v>
      </c>
      <c r="E140" s="180" t="s">
        <v>245</v>
      </c>
      <c r="F140" s="181" t="s">
        <v>246</v>
      </c>
      <c r="G140" s="182" t="s">
        <v>196</v>
      </c>
      <c r="H140" s="183">
        <v>0.738</v>
      </c>
      <c r="I140" s="184"/>
      <c r="J140" s="185">
        <f>ROUND(I140*H140,2)</f>
        <v>0</v>
      </c>
      <c r="K140" s="181" t="s">
        <v>197</v>
      </c>
      <c r="L140" s="40"/>
      <c r="M140" s="186" t="s">
        <v>21</v>
      </c>
      <c r="N140" s="187" t="s">
        <v>43</v>
      </c>
      <c r="O140" s="65"/>
      <c r="P140" s="188">
        <f>O140*H140</f>
        <v>0</v>
      </c>
      <c r="Q140" s="188">
        <v>1.32715</v>
      </c>
      <c r="R140" s="188">
        <f>Q140*H140</f>
        <v>0.9794367</v>
      </c>
      <c r="S140" s="188">
        <v>0</v>
      </c>
      <c r="T140" s="18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0" t="s">
        <v>198</v>
      </c>
      <c r="AT140" s="190" t="s">
        <v>193</v>
      </c>
      <c r="AU140" s="190" t="s">
        <v>82</v>
      </c>
      <c r="AY140" s="18" t="s">
        <v>191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18" t="s">
        <v>80</v>
      </c>
      <c r="BK140" s="191">
        <f>ROUND(I140*H140,2)</f>
        <v>0</v>
      </c>
      <c r="BL140" s="18" t="s">
        <v>198</v>
      </c>
      <c r="BM140" s="190" t="s">
        <v>247</v>
      </c>
    </row>
    <row r="141" spans="1:47" s="2" customFormat="1" ht="19.5">
      <c r="A141" s="35"/>
      <c r="B141" s="36"/>
      <c r="C141" s="37"/>
      <c r="D141" s="192" t="s">
        <v>200</v>
      </c>
      <c r="E141" s="37"/>
      <c r="F141" s="193" t="s">
        <v>248</v>
      </c>
      <c r="G141" s="37"/>
      <c r="H141" s="37"/>
      <c r="I141" s="194"/>
      <c r="J141" s="37"/>
      <c r="K141" s="37"/>
      <c r="L141" s="40"/>
      <c r="M141" s="195"/>
      <c r="N141" s="196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200</v>
      </c>
      <c r="AU141" s="18" t="s">
        <v>82</v>
      </c>
    </row>
    <row r="142" spans="1:47" s="2" customFormat="1" ht="11.25">
      <c r="A142" s="35"/>
      <c r="B142" s="36"/>
      <c r="C142" s="37"/>
      <c r="D142" s="197" t="s">
        <v>202</v>
      </c>
      <c r="E142" s="37"/>
      <c r="F142" s="198" t="s">
        <v>249</v>
      </c>
      <c r="G142" s="37"/>
      <c r="H142" s="37"/>
      <c r="I142" s="194"/>
      <c r="J142" s="37"/>
      <c r="K142" s="37"/>
      <c r="L142" s="40"/>
      <c r="M142" s="195"/>
      <c r="N142" s="196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202</v>
      </c>
      <c r="AU142" s="18" t="s">
        <v>82</v>
      </c>
    </row>
    <row r="143" spans="2:51" s="13" customFormat="1" ht="11.25">
      <c r="B143" s="199"/>
      <c r="C143" s="200"/>
      <c r="D143" s="192" t="s">
        <v>204</v>
      </c>
      <c r="E143" s="201" t="s">
        <v>21</v>
      </c>
      <c r="F143" s="202" t="s">
        <v>250</v>
      </c>
      <c r="G143" s="200"/>
      <c r="H143" s="201" t="s">
        <v>21</v>
      </c>
      <c r="I143" s="203"/>
      <c r="J143" s="200"/>
      <c r="K143" s="200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204</v>
      </c>
      <c r="AU143" s="208" t="s">
        <v>82</v>
      </c>
      <c r="AV143" s="13" t="s">
        <v>80</v>
      </c>
      <c r="AW143" s="13" t="s">
        <v>34</v>
      </c>
      <c r="AX143" s="13" t="s">
        <v>72</v>
      </c>
      <c r="AY143" s="208" t="s">
        <v>191</v>
      </c>
    </row>
    <row r="144" spans="2:51" s="14" customFormat="1" ht="11.25">
      <c r="B144" s="209"/>
      <c r="C144" s="210"/>
      <c r="D144" s="192" t="s">
        <v>204</v>
      </c>
      <c r="E144" s="211" t="s">
        <v>21</v>
      </c>
      <c r="F144" s="212" t="s">
        <v>251</v>
      </c>
      <c r="G144" s="210"/>
      <c r="H144" s="213">
        <v>0.304</v>
      </c>
      <c r="I144" s="214"/>
      <c r="J144" s="210"/>
      <c r="K144" s="210"/>
      <c r="L144" s="215"/>
      <c r="M144" s="216"/>
      <c r="N144" s="217"/>
      <c r="O144" s="217"/>
      <c r="P144" s="217"/>
      <c r="Q144" s="217"/>
      <c r="R144" s="217"/>
      <c r="S144" s="217"/>
      <c r="T144" s="218"/>
      <c r="AT144" s="219" t="s">
        <v>204</v>
      </c>
      <c r="AU144" s="219" t="s">
        <v>82</v>
      </c>
      <c r="AV144" s="14" t="s">
        <v>82</v>
      </c>
      <c r="AW144" s="14" t="s">
        <v>34</v>
      </c>
      <c r="AX144" s="14" t="s">
        <v>72</v>
      </c>
      <c r="AY144" s="219" t="s">
        <v>191</v>
      </c>
    </row>
    <row r="145" spans="2:51" s="14" customFormat="1" ht="11.25">
      <c r="B145" s="209"/>
      <c r="C145" s="210"/>
      <c r="D145" s="192" t="s">
        <v>204</v>
      </c>
      <c r="E145" s="211" t="s">
        <v>21</v>
      </c>
      <c r="F145" s="212" t="s">
        <v>252</v>
      </c>
      <c r="G145" s="210"/>
      <c r="H145" s="213">
        <v>0.176</v>
      </c>
      <c r="I145" s="214"/>
      <c r="J145" s="210"/>
      <c r="K145" s="210"/>
      <c r="L145" s="215"/>
      <c r="M145" s="216"/>
      <c r="N145" s="217"/>
      <c r="O145" s="217"/>
      <c r="P145" s="217"/>
      <c r="Q145" s="217"/>
      <c r="R145" s="217"/>
      <c r="S145" s="217"/>
      <c r="T145" s="218"/>
      <c r="AT145" s="219" t="s">
        <v>204</v>
      </c>
      <c r="AU145" s="219" t="s">
        <v>82</v>
      </c>
      <c r="AV145" s="14" t="s">
        <v>82</v>
      </c>
      <c r="AW145" s="14" t="s">
        <v>34</v>
      </c>
      <c r="AX145" s="14" t="s">
        <v>72</v>
      </c>
      <c r="AY145" s="219" t="s">
        <v>191</v>
      </c>
    </row>
    <row r="146" spans="2:51" s="14" customFormat="1" ht="11.25">
      <c r="B146" s="209"/>
      <c r="C146" s="210"/>
      <c r="D146" s="192" t="s">
        <v>204</v>
      </c>
      <c r="E146" s="211" t="s">
        <v>21</v>
      </c>
      <c r="F146" s="212" t="s">
        <v>253</v>
      </c>
      <c r="G146" s="210"/>
      <c r="H146" s="213">
        <v>0.15</v>
      </c>
      <c r="I146" s="214"/>
      <c r="J146" s="210"/>
      <c r="K146" s="210"/>
      <c r="L146" s="215"/>
      <c r="M146" s="216"/>
      <c r="N146" s="217"/>
      <c r="O146" s="217"/>
      <c r="P146" s="217"/>
      <c r="Q146" s="217"/>
      <c r="R146" s="217"/>
      <c r="S146" s="217"/>
      <c r="T146" s="218"/>
      <c r="AT146" s="219" t="s">
        <v>204</v>
      </c>
      <c r="AU146" s="219" t="s">
        <v>82</v>
      </c>
      <c r="AV146" s="14" t="s">
        <v>82</v>
      </c>
      <c r="AW146" s="14" t="s">
        <v>34</v>
      </c>
      <c r="AX146" s="14" t="s">
        <v>72</v>
      </c>
      <c r="AY146" s="219" t="s">
        <v>191</v>
      </c>
    </row>
    <row r="147" spans="2:51" s="14" customFormat="1" ht="11.25">
      <c r="B147" s="209"/>
      <c r="C147" s="210"/>
      <c r="D147" s="192" t="s">
        <v>204</v>
      </c>
      <c r="E147" s="211" t="s">
        <v>21</v>
      </c>
      <c r="F147" s="212" t="s">
        <v>254</v>
      </c>
      <c r="G147" s="210"/>
      <c r="H147" s="213">
        <v>0.108</v>
      </c>
      <c r="I147" s="214"/>
      <c r="J147" s="210"/>
      <c r="K147" s="210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204</v>
      </c>
      <c r="AU147" s="219" t="s">
        <v>82</v>
      </c>
      <c r="AV147" s="14" t="s">
        <v>82</v>
      </c>
      <c r="AW147" s="14" t="s">
        <v>34</v>
      </c>
      <c r="AX147" s="14" t="s">
        <v>72</v>
      </c>
      <c r="AY147" s="219" t="s">
        <v>191</v>
      </c>
    </row>
    <row r="148" spans="1:65" s="2" customFormat="1" ht="33" customHeight="1">
      <c r="A148" s="35"/>
      <c r="B148" s="36"/>
      <c r="C148" s="179" t="s">
        <v>255</v>
      </c>
      <c r="D148" s="179" t="s">
        <v>193</v>
      </c>
      <c r="E148" s="180" t="s">
        <v>256</v>
      </c>
      <c r="F148" s="181" t="s">
        <v>257</v>
      </c>
      <c r="G148" s="182" t="s">
        <v>196</v>
      </c>
      <c r="H148" s="183">
        <v>1.645</v>
      </c>
      <c r="I148" s="184"/>
      <c r="J148" s="185">
        <f>ROUND(I148*H148,2)</f>
        <v>0</v>
      </c>
      <c r="K148" s="181" t="s">
        <v>197</v>
      </c>
      <c r="L148" s="40"/>
      <c r="M148" s="186" t="s">
        <v>21</v>
      </c>
      <c r="N148" s="187" t="s">
        <v>43</v>
      </c>
      <c r="O148" s="65"/>
      <c r="P148" s="188">
        <f>O148*H148</f>
        <v>0</v>
      </c>
      <c r="Q148" s="188">
        <v>1.32715</v>
      </c>
      <c r="R148" s="188">
        <f>Q148*H148</f>
        <v>2.18316175</v>
      </c>
      <c r="S148" s="188">
        <v>0</v>
      </c>
      <c r="T148" s="18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0" t="s">
        <v>198</v>
      </c>
      <c r="AT148" s="190" t="s">
        <v>193</v>
      </c>
      <c r="AU148" s="190" t="s">
        <v>82</v>
      </c>
      <c r="AY148" s="18" t="s">
        <v>191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18" t="s">
        <v>80</v>
      </c>
      <c r="BK148" s="191">
        <f>ROUND(I148*H148,2)</f>
        <v>0</v>
      </c>
      <c r="BL148" s="18" t="s">
        <v>198</v>
      </c>
      <c r="BM148" s="190" t="s">
        <v>258</v>
      </c>
    </row>
    <row r="149" spans="1:47" s="2" customFormat="1" ht="19.5">
      <c r="A149" s="35"/>
      <c r="B149" s="36"/>
      <c r="C149" s="37"/>
      <c r="D149" s="192" t="s">
        <v>200</v>
      </c>
      <c r="E149" s="37"/>
      <c r="F149" s="193" t="s">
        <v>259</v>
      </c>
      <c r="G149" s="37"/>
      <c r="H149" s="37"/>
      <c r="I149" s="194"/>
      <c r="J149" s="37"/>
      <c r="K149" s="37"/>
      <c r="L149" s="40"/>
      <c r="M149" s="195"/>
      <c r="N149" s="196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200</v>
      </c>
      <c r="AU149" s="18" t="s">
        <v>82</v>
      </c>
    </row>
    <row r="150" spans="1:47" s="2" customFormat="1" ht="11.25">
      <c r="A150" s="35"/>
      <c r="B150" s="36"/>
      <c r="C150" s="37"/>
      <c r="D150" s="197" t="s">
        <v>202</v>
      </c>
      <c r="E150" s="37"/>
      <c r="F150" s="198" t="s">
        <v>260</v>
      </c>
      <c r="G150" s="37"/>
      <c r="H150" s="37"/>
      <c r="I150" s="194"/>
      <c r="J150" s="37"/>
      <c r="K150" s="37"/>
      <c r="L150" s="40"/>
      <c r="M150" s="195"/>
      <c r="N150" s="196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202</v>
      </c>
      <c r="AU150" s="18" t="s">
        <v>82</v>
      </c>
    </row>
    <row r="151" spans="2:51" s="13" customFormat="1" ht="11.25">
      <c r="B151" s="199"/>
      <c r="C151" s="200"/>
      <c r="D151" s="192" t="s">
        <v>204</v>
      </c>
      <c r="E151" s="201" t="s">
        <v>21</v>
      </c>
      <c r="F151" s="202" t="s">
        <v>250</v>
      </c>
      <c r="G151" s="200"/>
      <c r="H151" s="201" t="s">
        <v>21</v>
      </c>
      <c r="I151" s="203"/>
      <c r="J151" s="200"/>
      <c r="K151" s="200"/>
      <c r="L151" s="204"/>
      <c r="M151" s="205"/>
      <c r="N151" s="206"/>
      <c r="O151" s="206"/>
      <c r="P151" s="206"/>
      <c r="Q151" s="206"/>
      <c r="R151" s="206"/>
      <c r="S151" s="206"/>
      <c r="T151" s="207"/>
      <c r="AT151" s="208" t="s">
        <v>204</v>
      </c>
      <c r="AU151" s="208" t="s">
        <v>82</v>
      </c>
      <c r="AV151" s="13" t="s">
        <v>80</v>
      </c>
      <c r="AW151" s="13" t="s">
        <v>34</v>
      </c>
      <c r="AX151" s="13" t="s">
        <v>72</v>
      </c>
      <c r="AY151" s="208" t="s">
        <v>191</v>
      </c>
    </row>
    <row r="152" spans="2:51" s="14" customFormat="1" ht="11.25">
      <c r="B152" s="209"/>
      <c r="C152" s="210"/>
      <c r="D152" s="192" t="s">
        <v>204</v>
      </c>
      <c r="E152" s="211" t="s">
        <v>21</v>
      </c>
      <c r="F152" s="212" t="s">
        <v>261</v>
      </c>
      <c r="G152" s="210"/>
      <c r="H152" s="213">
        <v>1.645</v>
      </c>
      <c r="I152" s="214"/>
      <c r="J152" s="210"/>
      <c r="K152" s="210"/>
      <c r="L152" s="215"/>
      <c r="M152" s="216"/>
      <c r="N152" s="217"/>
      <c r="O152" s="217"/>
      <c r="P152" s="217"/>
      <c r="Q152" s="217"/>
      <c r="R152" s="217"/>
      <c r="S152" s="217"/>
      <c r="T152" s="218"/>
      <c r="AT152" s="219" t="s">
        <v>204</v>
      </c>
      <c r="AU152" s="219" t="s">
        <v>82</v>
      </c>
      <c r="AV152" s="14" t="s">
        <v>82</v>
      </c>
      <c r="AW152" s="14" t="s">
        <v>34</v>
      </c>
      <c r="AX152" s="14" t="s">
        <v>72</v>
      </c>
      <c r="AY152" s="219" t="s">
        <v>191</v>
      </c>
    </row>
    <row r="153" spans="1:65" s="2" customFormat="1" ht="33" customHeight="1">
      <c r="A153" s="35"/>
      <c r="B153" s="36"/>
      <c r="C153" s="179" t="s">
        <v>262</v>
      </c>
      <c r="D153" s="179" t="s">
        <v>193</v>
      </c>
      <c r="E153" s="180" t="s">
        <v>263</v>
      </c>
      <c r="F153" s="181" t="s">
        <v>264</v>
      </c>
      <c r="G153" s="182" t="s">
        <v>265</v>
      </c>
      <c r="H153" s="183">
        <v>5</v>
      </c>
      <c r="I153" s="184"/>
      <c r="J153" s="185">
        <f>ROUND(I153*H153,2)</f>
        <v>0</v>
      </c>
      <c r="K153" s="181" t="s">
        <v>197</v>
      </c>
      <c r="L153" s="40"/>
      <c r="M153" s="186" t="s">
        <v>21</v>
      </c>
      <c r="N153" s="187" t="s">
        <v>43</v>
      </c>
      <c r="O153" s="65"/>
      <c r="P153" s="188">
        <f>O153*H153</f>
        <v>0</v>
      </c>
      <c r="Q153" s="188">
        <v>0.03963</v>
      </c>
      <c r="R153" s="188">
        <f>Q153*H153</f>
        <v>0.19815</v>
      </c>
      <c r="S153" s="188">
        <v>0</v>
      </c>
      <c r="T153" s="18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0" t="s">
        <v>198</v>
      </c>
      <c r="AT153" s="190" t="s">
        <v>193</v>
      </c>
      <c r="AU153" s="190" t="s">
        <v>82</v>
      </c>
      <c r="AY153" s="18" t="s">
        <v>191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18" t="s">
        <v>80</v>
      </c>
      <c r="BK153" s="191">
        <f>ROUND(I153*H153,2)</f>
        <v>0</v>
      </c>
      <c r="BL153" s="18" t="s">
        <v>198</v>
      </c>
      <c r="BM153" s="190" t="s">
        <v>266</v>
      </c>
    </row>
    <row r="154" spans="1:47" s="2" customFormat="1" ht="29.25">
      <c r="A154" s="35"/>
      <c r="B154" s="36"/>
      <c r="C154" s="37"/>
      <c r="D154" s="192" t="s">
        <v>200</v>
      </c>
      <c r="E154" s="37"/>
      <c r="F154" s="193" t="s">
        <v>267</v>
      </c>
      <c r="G154" s="37"/>
      <c r="H154" s="37"/>
      <c r="I154" s="194"/>
      <c r="J154" s="37"/>
      <c r="K154" s="37"/>
      <c r="L154" s="40"/>
      <c r="M154" s="195"/>
      <c r="N154" s="196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200</v>
      </c>
      <c r="AU154" s="18" t="s">
        <v>82</v>
      </c>
    </row>
    <row r="155" spans="1:47" s="2" customFormat="1" ht="11.25">
      <c r="A155" s="35"/>
      <c r="B155" s="36"/>
      <c r="C155" s="37"/>
      <c r="D155" s="197" t="s">
        <v>202</v>
      </c>
      <c r="E155" s="37"/>
      <c r="F155" s="198" t="s">
        <v>268</v>
      </c>
      <c r="G155" s="37"/>
      <c r="H155" s="37"/>
      <c r="I155" s="194"/>
      <c r="J155" s="37"/>
      <c r="K155" s="37"/>
      <c r="L155" s="40"/>
      <c r="M155" s="195"/>
      <c r="N155" s="196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202</v>
      </c>
      <c r="AU155" s="18" t="s">
        <v>82</v>
      </c>
    </row>
    <row r="156" spans="2:51" s="13" customFormat="1" ht="11.25">
      <c r="B156" s="199"/>
      <c r="C156" s="200"/>
      <c r="D156" s="192" t="s">
        <v>204</v>
      </c>
      <c r="E156" s="201" t="s">
        <v>21</v>
      </c>
      <c r="F156" s="202" t="s">
        <v>269</v>
      </c>
      <c r="G156" s="200"/>
      <c r="H156" s="201" t="s">
        <v>21</v>
      </c>
      <c r="I156" s="203"/>
      <c r="J156" s="200"/>
      <c r="K156" s="200"/>
      <c r="L156" s="204"/>
      <c r="M156" s="205"/>
      <c r="N156" s="206"/>
      <c r="O156" s="206"/>
      <c r="P156" s="206"/>
      <c r="Q156" s="206"/>
      <c r="R156" s="206"/>
      <c r="S156" s="206"/>
      <c r="T156" s="207"/>
      <c r="AT156" s="208" t="s">
        <v>204</v>
      </c>
      <c r="AU156" s="208" t="s">
        <v>82</v>
      </c>
      <c r="AV156" s="13" t="s">
        <v>80</v>
      </c>
      <c r="AW156" s="13" t="s">
        <v>34</v>
      </c>
      <c r="AX156" s="13" t="s">
        <v>72</v>
      </c>
      <c r="AY156" s="208" t="s">
        <v>191</v>
      </c>
    </row>
    <row r="157" spans="2:51" s="14" customFormat="1" ht="11.25">
      <c r="B157" s="209"/>
      <c r="C157" s="210"/>
      <c r="D157" s="192" t="s">
        <v>204</v>
      </c>
      <c r="E157" s="211" t="s">
        <v>21</v>
      </c>
      <c r="F157" s="212" t="s">
        <v>270</v>
      </c>
      <c r="G157" s="210"/>
      <c r="H157" s="213">
        <v>5</v>
      </c>
      <c r="I157" s="214"/>
      <c r="J157" s="210"/>
      <c r="K157" s="210"/>
      <c r="L157" s="215"/>
      <c r="M157" s="216"/>
      <c r="N157" s="217"/>
      <c r="O157" s="217"/>
      <c r="P157" s="217"/>
      <c r="Q157" s="217"/>
      <c r="R157" s="217"/>
      <c r="S157" s="217"/>
      <c r="T157" s="218"/>
      <c r="AT157" s="219" t="s">
        <v>204</v>
      </c>
      <c r="AU157" s="219" t="s">
        <v>82</v>
      </c>
      <c r="AV157" s="14" t="s">
        <v>82</v>
      </c>
      <c r="AW157" s="14" t="s">
        <v>34</v>
      </c>
      <c r="AX157" s="14" t="s">
        <v>72</v>
      </c>
      <c r="AY157" s="219" t="s">
        <v>191</v>
      </c>
    </row>
    <row r="158" spans="1:65" s="2" customFormat="1" ht="16.5" customHeight="1">
      <c r="A158" s="35"/>
      <c r="B158" s="36"/>
      <c r="C158" s="179" t="s">
        <v>271</v>
      </c>
      <c r="D158" s="179" t="s">
        <v>193</v>
      </c>
      <c r="E158" s="180" t="s">
        <v>272</v>
      </c>
      <c r="F158" s="181" t="s">
        <v>273</v>
      </c>
      <c r="G158" s="182" t="s">
        <v>196</v>
      </c>
      <c r="H158" s="183">
        <v>2.762</v>
      </c>
      <c r="I158" s="184"/>
      <c r="J158" s="185">
        <f>ROUND(I158*H158,2)</f>
        <v>0</v>
      </c>
      <c r="K158" s="181" t="s">
        <v>197</v>
      </c>
      <c r="L158" s="40"/>
      <c r="M158" s="186" t="s">
        <v>21</v>
      </c>
      <c r="N158" s="187" t="s">
        <v>43</v>
      </c>
      <c r="O158" s="65"/>
      <c r="P158" s="188">
        <f>O158*H158</f>
        <v>0</v>
      </c>
      <c r="Q158" s="188">
        <v>1.94302</v>
      </c>
      <c r="R158" s="188">
        <f>Q158*H158</f>
        <v>5.36662124</v>
      </c>
      <c r="S158" s="188">
        <v>0</v>
      </c>
      <c r="T158" s="189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0" t="s">
        <v>198</v>
      </c>
      <c r="AT158" s="190" t="s">
        <v>193</v>
      </c>
      <c r="AU158" s="190" t="s">
        <v>82</v>
      </c>
      <c r="AY158" s="18" t="s">
        <v>191</v>
      </c>
      <c r="BE158" s="191">
        <f>IF(N158="základní",J158,0)</f>
        <v>0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18" t="s">
        <v>80</v>
      </c>
      <c r="BK158" s="191">
        <f>ROUND(I158*H158,2)</f>
        <v>0</v>
      </c>
      <c r="BL158" s="18" t="s">
        <v>198</v>
      </c>
      <c r="BM158" s="190" t="s">
        <v>274</v>
      </c>
    </row>
    <row r="159" spans="1:47" s="2" customFormat="1" ht="11.25">
      <c r="A159" s="35"/>
      <c r="B159" s="36"/>
      <c r="C159" s="37"/>
      <c r="D159" s="192" t="s">
        <v>200</v>
      </c>
      <c r="E159" s="37"/>
      <c r="F159" s="193" t="s">
        <v>275</v>
      </c>
      <c r="G159" s="37"/>
      <c r="H159" s="37"/>
      <c r="I159" s="194"/>
      <c r="J159" s="37"/>
      <c r="K159" s="37"/>
      <c r="L159" s="40"/>
      <c r="M159" s="195"/>
      <c r="N159" s="196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200</v>
      </c>
      <c r="AU159" s="18" t="s">
        <v>82</v>
      </c>
    </row>
    <row r="160" spans="1:47" s="2" customFormat="1" ht="11.25">
      <c r="A160" s="35"/>
      <c r="B160" s="36"/>
      <c r="C160" s="37"/>
      <c r="D160" s="197" t="s">
        <v>202</v>
      </c>
      <c r="E160" s="37"/>
      <c r="F160" s="198" t="s">
        <v>276</v>
      </c>
      <c r="G160" s="37"/>
      <c r="H160" s="37"/>
      <c r="I160" s="194"/>
      <c r="J160" s="37"/>
      <c r="K160" s="37"/>
      <c r="L160" s="40"/>
      <c r="M160" s="195"/>
      <c r="N160" s="196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202</v>
      </c>
      <c r="AU160" s="18" t="s">
        <v>82</v>
      </c>
    </row>
    <row r="161" spans="2:51" s="13" customFormat="1" ht="11.25">
      <c r="B161" s="199"/>
      <c r="C161" s="200"/>
      <c r="D161" s="192" t="s">
        <v>204</v>
      </c>
      <c r="E161" s="201" t="s">
        <v>21</v>
      </c>
      <c r="F161" s="202" t="s">
        <v>277</v>
      </c>
      <c r="G161" s="200"/>
      <c r="H161" s="201" t="s">
        <v>21</v>
      </c>
      <c r="I161" s="203"/>
      <c r="J161" s="200"/>
      <c r="K161" s="200"/>
      <c r="L161" s="204"/>
      <c r="M161" s="205"/>
      <c r="N161" s="206"/>
      <c r="O161" s="206"/>
      <c r="P161" s="206"/>
      <c r="Q161" s="206"/>
      <c r="R161" s="206"/>
      <c r="S161" s="206"/>
      <c r="T161" s="207"/>
      <c r="AT161" s="208" t="s">
        <v>204</v>
      </c>
      <c r="AU161" s="208" t="s">
        <v>82</v>
      </c>
      <c r="AV161" s="13" t="s">
        <v>80</v>
      </c>
      <c r="AW161" s="13" t="s">
        <v>34</v>
      </c>
      <c r="AX161" s="13" t="s">
        <v>72</v>
      </c>
      <c r="AY161" s="208" t="s">
        <v>191</v>
      </c>
    </row>
    <row r="162" spans="2:51" s="14" customFormat="1" ht="11.25">
      <c r="B162" s="209"/>
      <c r="C162" s="210"/>
      <c r="D162" s="192" t="s">
        <v>204</v>
      </c>
      <c r="E162" s="211" t="s">
        <v>21</v>
      </c>
      <c r="F162" s="212" t="s">
        <v>278</v>
      </c>
      <c r="G162" s="210"/>
      <c r="H162" s="213">
        <v>2.086</v>
      </c>
      <c r="I162" s="214"/>
      <c r="J162" s="210"/>
      <c r="K162" s="210"/>
      <c r="L162" s="215"/>
      <c r="M162" s="216"/>
      <c r="N162" s="217"/>
      <c r="O162" s="217"/>
      <c r="P162" s="217"/>
      <c r="Q162" s="217"/>
      <c r="R162" s="217"/>
      <c r="S162" s="217"/>
      <c r="T162" s="218"/>
      <c r="AT162" s="219" t="s">
        <v>204</v>
      </c>
      <c r="AU162" s="219" t="s">
        <v>82</v>
      </c>
      <c r="AV162" s="14" t="s">
        <v>82</v>
      </c>
      <c r="AW162" s="14" t="s">
        <v>34</v>
      </c>
      <c r="AX162" s="14" t="s">
        <v>72</v>
      </c>
      <c r="AY162" s="219" t="s">
        <v>191</v>
      </c>
    </row>
    <row r="163" spans="2:51" s="14" customFormat="1" ht="11.25">
      <c r="B163" s="209"/>
      <c r="C163" s="210"/>
      <c r="D163" s="192" t="s">
        <v>204</v>
      </c>
      <c r="E163" s="211" t="s">
        <v>21</v>
      </c>
      <c r="F163" s="212" t="s">
        <v>279</v>
      </c>
      <c r="G163" s="210"/>
      <c r="H163" s="213">
        <v>0.676</v>
      </c>
      <c r="I163" s="214"/>
      <c r="J163" s="210"/>
      <c r="K163" s="210"/>
      <c r="L163" s="215"/>
      <c r="M163" s="216"/>
      <c r="N163" s="217"/>
      <c r="O163" s="217"/>
      <c r="P163" s="217"/>
      <c r="Q163" s="217"/>
      <c r="R163" s="217"/>
      <c r="S163" s="217"/>
      <c r="T163" s="218"/>
      <c r="AT163" s="219" t="s">
        <v>204</v>
      </c>
      <c r="AU163" s="219" t="s">
        <v>82</v>
      </c>
      <c r="AV163" s="14" t="s">
        <v>82</v>
      </c>
      <c r="AW163" s="14" t="s">
        <v>34</v>
      </c>
      <c r="AX163" s="14" t="s">
        <v>72</v>
      </c>
      <c r="AY163" s="219" t="s">
        <v>191</v>
      </c>
    </row>
    <row r="164" spans="1:65" s="2" customFormat="1" ht="24.2" customHeight="1">
      <c r="A164" s="35"/>
      <c r="B164" s="36"/>
      <c r="C164" s="179" t="s">
        <v>280</v>
      </c>
      <c r="D164" s="179" t="s">
        <v>193</v>
      </c>
      <c r="E164" s="180" t="s">
        <v>281</v>
      </c>
      <c r="F164" s="181" t="s">
        <v>282</v>
      </c>
      <c r="G164" s="182" t="s">
        <v>221</v>
      </c>
      <c r="H164" s="183">
        <v>0.286</v>
      </c>
      <c r="I164" s="184"/>
      <c r="J164" s="185">
        <f>ROUND(I164*H164,2)</f>
        <v>0</v>
      </c>
      <c r="K164" s="181" t="s">
        <v>197</v>
      </c>
      <c r="L164" s="40"/>
      <c r="M164" s="186" t="s">
        <v>21</v>
      </c>
      <c r="N164" s="187" t="s">
        <v>43</v>
      </c>
      <c r="O164" s="65"/>
      <c r="P164" s="188">
        <f>O164*H164</f>
        <v>0</v>
      </c>
      <c r="Q164" s="188">
        <v>1.09</v>
      </c>
      <c r="R164" s="188">
        <f>Q164*H164</f>
        <v>0.31174</v>
      </c>
      <c r="S164" s="188">
        <v>0</v>
      </c>
      <c r="T164" s="18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0" t="s">
        <v>198</v>
      </c>
      <c r="AT164" s="190" t="s">
        <v>193</v>
      </c>
      <c r="AU164" s="190" t="s">
        <v>82</v>
      </c>
      <c r="AY164" s="18" t="s">
        <v>191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18" t="s">
        <v>80</v>
      </c>
      <c r="BK164" s="191">
        <f>ROUND(I164*H164,2)</f>
        <v>0</v>
      </c>
      <c r="BL164" s="18" t="s">
        <v>198</v>
      </c>
      <c r="BM164" s="190" t="s">
        <v>283</v>
      </c>
    </row>
    <row r="165" spans="1:47" s="2" customFormat="1" ht="19.5">
      <c r="A165" s="35"/>
      <c r="B165" s="36"/>
      <c r="C165" s="37"/>
      <c r="D165" s="192" t="s">
        <v>200</v>
      </c>
      <c r="E165" s="37"/>
      <c r="F165" s="193" t="s">
        <v>284</v>
      </c>
      <c r="G165" s="37"/>
      <c r="H165" s="37"/>
      <c r="I165" s="194"/>
      <c r="J165" s="37"/>
      <c r="K165" s="37"/>
      <c r="L165" s="40"/>
      <c r="M165" s="195"/>
      <c r="N165" s="196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200</v>
      </c>
      <c r="AU165" s="18" t="s">
        <v>82</v>
      </c>
    </row>
    <row r="166" spans="1:47" s="2" customFormat="1" ht="11.25">
      <c r="A166" s="35"/>
      <c r="B166" s="36"/>
      <c r="C166" s="37"/>
      <c r="D166" s="197" t="s">
        <v>202</v>
      </c>
      <c r="E166" s="37"/>
      <c r="F166" s="198" t="s">
        <v>285</v>
      </c>
      <c r="G166" s="37"/>
      <c r="H166" s="37"/>
      <c r="I166" s="194"/>
      <c r="J166" s="37"/>
      <c r="K166" s="37"/>
      <c r="L166" s="40"/>
      <c r="M166" s="195"/>
      <c r="N166" s="196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202</v>
      </c>
      <c r="AU166" s="18" t="s">
        <v>82</v>
      </c>
    </row>
    <row r="167" spans="2:51" s="13" customFormat="1" ht="11.25">
      <c r="B167" s="199"/>
      <c r="C167" s="200"/>
      <c r="D167" s="192" t="s">
        <v>204</v>
      </c>
      <c r="E167" s="201" t="s">
        <v>21</v>
      </c>
      <c r="F167" s="202" t="s">
        <v>277</v>
      </c>
      <c r="G167" s="200"/>
      <c r="H167" s="201" t="s">
        <v>21</v>
      </c>
      <c r="I167" s="203"/>
      <c r="J167" s="200"/>
      <c r="K167" s="200"/>
      <c r="L167" s="204"/>
      <c r="M167" s="205"/>
      <c r="N167" s="206"/>
      <c r="O167" s="206"/>
      <c r="P167" s="206"/>
      <c r="Q167" s="206"/>
      <c r="R167" s="206"/>
      <c r="S167" s="206"/>
      <c r="T167" s="207"/>
      <c r="AT167" s="208" t="s">
        <v>204</v>
      </c>
      <c r="AU167" s="208" t="s">
        <v>82</v>
      </c>
      <c r="AV167" s="13" t="s">
        <v>80</v>
      </c>
      <c r="AW167" s="13" t="s">
        <v>34</v>
      </c>
      <c r="AX167" s="13" t="s">
        <v>72</v>
      </c>
      <c r="AY167" s="208" t="s">
        <v>191</v>
      </c>
    </row>
    <row r="168" spans="2:51" s="14" customFormat="1" ht="11.25">
      <c r="B168" s="209"/>
      <c r="C168" s="210"/>
      <c r="D168" s="192" t="s">
        <v>204</v>
      </c>
      <c r="E168" s="211" t="s">
        <v>21</v>
      </c>
      <c r="F168" s="212" t="s">
        <v>286</v>
      </c>
      <c r="G168" s="210"/>
      <c r="H168" s="213">
        <v>0.161</v>
      </c>
      <c r="I168" s="214"/>
      <c r="J168" s="210"/>
      <c r="K168" s="210"/>
      <c r="L168" s="215"/>
      <c r="M168" s="216"/>
      <c r="N168" s="217"/>
      <c r="O168" s="217"/>
      <c r="P168" s="217"/>
      <c r="Q168" s="217"/>
      <c r="R168" s="217"/>
      <c r="S168" s="217"/>
      <c r="T168" s="218"/>
      <c r="AT168" s="219" t="s">
        <v>204</v>
      </c>
      <c r="AU168" s="219" t="s">
        <v>82</v>
      </c>
      <c r="AV168" s="14" t="s">
        <v>82</v>
      </c>
      <c r="AW168" s="14" t="s">
        <v>34</v>
      </c>
      <c r="AX168" s="14" t="s">
        <v>72</v>
      </c>
      <c r="AY168" s="219" t="s">
        <v>191</v>
      </c>
    </row>
    <row r="169" spans="2:51" s="14" customFormat="1" ht="11.25">
      <c r="B169" s="209"/>
      <c r="C169" s="210"/>
      <c r="D169" s="192" t="s">
        <v>204</v>
      </c>
      <c r="E169" s="211" t="s">
        <v>21</v>
      </c>
      <c r="F169" s="212" t="s">
        <v>287</v>
      </c>
      <c r="G169" s="210"/>
      <c r="H169" s="213">
        <v>0.061</v>
      </c>
      <c r="I169" s="214"/>
      <c r="J169" s="210"/>
      <c r="K169" s="210"/>
      <c r="L169" s="215"/>
      <c r="M169" s="216"/>
      <c r="N169" s="217"/>
      <c r="O169" s="217"/>
      <c r="P169" s="217"/>
      <c r="Q169" s="217"/>
      <c r="R169" s="217"/>
      <c r="S169" s="217"/>
      <c r="T169" s="218"/>
      <c r="AT169" s="219" t="s">
        <v>204</v>
      </c>
      <c r="AU169" s="219" t="s">
        <v>82</v>
      </c>
      <c r="AV169" s="14" t="s">
        <v>82</v>
      </c>
      <c r="AW169" s="14" t="s">
        <v>34</v>
      </c>
      <c r="AX169" s="14" t="s">
        <v>72</v>
      </c>
      <c r="AY169" s="219" t="s">
        <v>191</v>
      </c>
    </row>
    <row r="170" spans="2:51" s="14" customFormat="1" ht="11.25">
      <c r="B170" s="209"/>
      <c r="C170" s="210"/>
      <c r="D170" s="192" t="s">
        <v>204</v>
      </c>
      <c r="E170" s="211" t="s">
        <v>21</v>
      </c>
      <c r="F170" s="212" t="s">
        <v>288</v>
      </c>
      <c r="G170" s="210"/>
      <c r="H170" s="213">
        <v>0.015</v>
      </c>
      <c r="I170" s="214"/>
      <c r="J170" s="210"/>
      <c r="K170" s="210"/>
      <c r="L170" s="215"/>
      <c r="M170" s="216"/>
      <c r="N170" s="217"/>
      <c r="O170" s="217"/>
      <c r="P170" s="217"/>
      <c r="Q170" s="217"/>
      <c r="R170" s="217"/>
      <c r="S170" s="217"/>
      <c r="T170" s="218"/>
      <c r="AT170" s="219" t="s">
        <v>204</v>
      </c>
      <c r="AU170" s="219" t="s">
        <v>82</v>
      </c>
      <c r="AV170" s="14" t="s">
        <v>82</v>
      </c>
      <c r="AW170" s="14" t="s">
        <v>34</v>
      </c>
      <c r="AX170" s="14" t="s">
        <v>72</v>
      </c>
      <c r="AY170" s="219" t="s">
        <v>191</v>
      </c>
    </row>
    <row r="171" spans="2:51" s="14" customFormat="1" ht="11.25">
      <c r="B171" s="209"/>
      <c r="C171" s="210"/>
      <c r="D171" s="192" t="s">
        <v>204</v>
      </c>
      <c r="E171" s="211" t="s">
        <v>21</v>
      </c>
      <c r="F171" s="212" t="s">
        <v>289</v>
      </c>
      <c r="G171" s="210"/>
      <c r="H171" s="213">
        <v>0.049</v>
      </c>
      <c r="I171" s="214"/>
      <c r="J171" s="210"/>
      <c r="K171" s="210"/>
      <c r="L171" s="215"/>
      <c r="M171" s="216"/>
      <c r="N171" s="217"/>
      <c r="O171" s="217"/>
      <c r="P171" s="217"/>
      <c r="Q171" s="217"/>
      <c r="R171" s="217"/>
      <c r="S171" s="217"/>
      <c r="T171" s="218"/>
      <c r="AT171" s="219" t="s">
        <v>204</v>
      </c>
      <c r="AU171" s="219" t="s">
        <v>82</v>
      </c>
      <c r="AV171" s="14" t="s">
        <v>82</v>
      </c>
      <c r="AW171" s="14" t="s">
        <v>34</v>
      </c>
      <c r="AX171" s="14" t="s">
        <v>72</v>
      </c>
      <c r="AY171" s="219" t="s">
        <v>191</v>
      </c>
    </row>
    <row r="172" spans="1:65" s="2" customFormat="1" ht="24.2" customHeight="1">
      <c r="A172" s="35"/>
      <c r="B172" s="36"/>
      <c r="C172" s="179" t="s">
        <v>290</v>
      </c>
      <c r="D172" s="179" t="s">
        <v>193</v>
      </c>
      <c r="E172" s="180" t="s">
        <v>291</v>
      </c>
      <c r="F172" s="181" t="s">
        <v>292</v>
      </c>
      <c r="G172" s="182" t="s">
        <v>293</v>
      </c>
      <c r="H172" s="183">
        <v>2.078</v>
      </c>
      <c r="I172" s="184"/>
      <c r="J172" s="185">
        <f>ROUND(I172*H172,2)</f>
        <v>0</v>
      </c>
      <c r="K172" s="181" t="s">
        <v>197</v>
      </c>
      <c r="L172" s="40"/>
      <c r="M172" s="186" t="s">
        <v>21</v>
      </c>
      <c r="N172" s="187" t="s">
        <v>43</v>
      </c>
      <c r="O172" s="65"/>
      <c r="P172" s="188">
        <f>O172*H172</f>
        <v>0</v>
      </c>
      <c r="Q172" s="188">
        <v>0.17818</v>
      </c>
      <c r="R172" s="188">
        <f>Q172*H172</f>
        <v>0.37025804</v>
      </c>
      <c r="S172" s="188">
        <v>0</v>
      </c>
      <c r="T172" s="189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0" t="s">
        <v>198</v>
      </c>
      <c r="AT172" s="190" t="s">
        <v>193</v>
      </c>
      <c r="AU172" s="190" t="s">
        <v>82</v>
      </c>
      <c r="AY172" s="18" t="s">
        <v>191</v>
      </c>
      <c r="BE172" s="191">
        <f>IF(N172="základní",J172,0)</f>
        <v>0</v>
      </c>
      <c r="BF172" s="191">
        <f>IF(N172="snížená",J172,0)</f>
        <v>0</v>
      </c>
      <c r="BG172" s="191">
        <f>IF(N172="zákl. přenesená",J172,0)</f>
        <v>0</v>
      </c>
      <c r="BH172" s="191">
        <f>IF(N172="sníž. přenesená",J172,0)</f>
        <v>0</v>
      </c>
      <c r="BI172" s="191">
        <f>IF(N172="nulová",J172,0)</f>
        <v>0</v>
      </c>
      <c r="BJ172" s="18" t="s">
        <v>80</v>
      </c>
      <c r="BK172" s="191">
        <f>ROUND(I172*H172,2)</f>
        <v>0</v>
      </c>
      <c r="BL172" s="18" t="s">
        <v>198</v>
      </c>
      <c r="BM172" s="190" t="s">
        <v>294</v>
      </c>
    </row>
    <row r="173" spans="1:47" s="2" customFormat="1" ht="19.5">
      <c r="A173" s="35"/>
      <c r="B173" s="36"/>
      <c r="C173" s="37"/>
      <c r="D173" s="192" t="s">
        <v>200</v>
      </c>
      <c r="E173" s="37"/>
      <c r="F173" s="193" t="s">
        <v>295</v>
      </c>
      <c r="G173" s="37"/>
      <c r="H173" s="37"/>
      <c r="I173" s="194"/>
      <c r="J173" s="37"/>
      <c r="K173" s="37"/>
      <c r="L173" s="40"/>
      <c r="M173" s="195"/>
      <c r="N173" s="196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200</v>
      </c>
      <c r="AU173" s="18" t="s">
        <v>82</v>
      </c>
    </row>
    <row r="174" spans="1:47" s="2" customFormat="1" ht="11.25">
      <c r="A174" s="35"/>
      <c r="B174" s="36"/>
      <c r="C174" s="37"/>
      <c r="D174" s="197" t="s">
        <v>202</v>
      </c>
      <c r="E174" s="37"/>
      <c r="F174" s="198" t="s">
        <v>296</v>
      </c>
      <c r="G174" s="37"/>
      <c r="H174" s="37"/>
      <c r="I174" s="194"/>
      <c r="J174" s="37"/>
      <c r="K174" s="37"/>
      <c r="L174" s="40"/>
      <c r="M174" s="195"/>
      <c r="N174" s="196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202</v>
      </c>
      <c r="AU174" s="18" t="s">
        <v>82</v>
      </c>
    </row>
    <row r="175" spans="2:51" s="13" customFormat="1" ht="11.25">
      <c r="B175" s="199"/>
      <c r="C175" s="200"/>
      <c r="D175" s="192" t="s">
        <v>204</v>
      </c>
      <c r="E175" s="201" t="s">
        <v>21</v>
      </c>
      <c r="F175" s="202" t="s">
        <v>277</v>
      </c>
      <c r="G175" s="200"/>
      <c r="H175" s="201" t="s">
        <v>21</v>
      </c>
      <c r="I175" s="203"/>
      <c r="J175" s="200"/>
      <c r="K175" s="200"/>
      <c r="L175" s="204"/>
      <c r="M175" s="205"/>
      <c r="N175" s="206"/>
      <c r="O175" s="206"/>
      <c r="P175" s="206"/>
      <c r="Q175" s="206"/>
      <c r="R175" s="206"/>
      <c r="S175" s="206"/>
      <c r="T175" s="207"/>
      <c r="AT175" s="208" t="s">
        <v>204</v>
      </c>
      <c r="AU175" s="208" t="s">
        <v>82</v>
      </c>
      <c r="AV175" s="13" t="s">
        <v>80</v>
      </c>
      <c r="AW175" s="13" t="s">
        <v>34</v>
      </c>
      <c r="AX175" s="13" t="s">
        <v>72</v>
      </c>
      <c r="AY175" s="208" t="s">
        <v>191</v>
      </c>
    </row>
    <row r="176" spans="2:51" s="14" customFormat="1" ht="11.25">
      <c r="B176" s="209"/>
      <c r="C176" s="210"/>
      <c r="D176" s="192" t="s">
        <v>204</v>
      </c>
      <c r="E176" s="211" t="s">
        <v>21</v>
      </c>
      <c r="F176" s="212" t="s">
        <v>297</v>
      </c>
      <c r="G176" s="210"/>
      <c r="H176" s="213">
        <v>1.537</v>
      </c>
      <c r="I176" s="214"/>
      <c r="J176" s="210"/>
      <c r="K176" s="210"/>
      <c r="L176" s="215"/>
      <c r="M176" s="216"/>
      <c r="N176" s="217"/>
      <c r="O176" s="217"/>
      <c r="P176" s="217"/>
      <c r="Q176" s="217"/>
      <c r="R176" s="217"/>
      <c r="S176" s="217"/>
      <c r="T176" s="218"/>
      <c r="AT176" s="219" t="s">
        <v>204</v>
      </c>
      <c r="AU176" s="219" t="s">
        <v>82</v>
      </c>
      <c r="AV176" s="14" t="s">
        <v>82</v>
      </c>
      <c r="AW176" s="14" t="s">
        <v>34</v>
      </c>
      <c r="AX176" s="14" t="s">
        <v>72</v>
      </c>
      <c r="AY176" s="219" t="s">
        <v>191</v>
      </c>
    </row>
    <row r="177" spans="2:51" s="14" customFormat="1" ht="11.25">
      <c r="B177" s="209"/>
      <c r="C177" s="210"/>
      <c r="D177" s="192" t="s">
        <v>204</v>
      </c>
      <c r="E177" s="211" t="s">
        <v>21</v>
      </c>
      <c r="F177" s="212" t="s">
        <v>298</v>
      </c>
      <c r="G177" s="210"/>
      <c r="H177" s="213">
        <v>0.541</v>
      </c>
      <c r="I177" s="214"/>
      <c r="J177" s="210"/>
      <c r="K177" s="210"/>
      <c r="L177" s="215"/>
      <c r="M177" s="216"/>
      <c r="N177" s="217"/>
      <c r="O177" s="217"/>
      <c r="P177" s="217"/>
      <c r="Q177" s="217"/>
      <c r="R177" s="217"/>
      <c r="S177" s="217"/>
      <c r="T177" s="218"/>
      <c r="AT177" s="219" t="s">
        <v>204</v>
      </c>
      <c r="AU177" s="219" t="s">
        <v>82</v>
      </c>
      <c r="AV177" s="14" t="s">
        <v>82</v>
      </c>
      <c r="AW177" s="14" t="s">
        <v>34</v>
      </c>
      <c r="AX177" s="14" t="s">
        <v>72</v>
      </c>
      <c r="AY177" s="219" t="s">
        <v>191</v>
      </c>
    </row>
    <row r="178" spans="1:65" s="2" customFormat="1" ht="16.5" customHeight="1">
      <c r="A178" s="35"/>
      <c r="B178" s="36"/>
      <c r="C178" s="179" t="s">
        <v>299</v>
      </c>
      <c r="D178" s="179" t="s">
        <v>193</v>
      </c>
      <c r="E178" s="180" t="s">
        <v>300</v>
      </c>
      <c r="F178" s="181" t="s">
        <v>301</v>
      </c>
      <c r="G178" s="182" t="s">
        <v>293</v>
      </c>
      <c r="H178" s="183">
        <v>2.505</v>
      </c>
      <c r="I178" s="184"/>
      <c r="J178" s="185">
        <f>ROUND(I178*H178,2)</f>
        <v>0</v>
      </c>
      <c r="K178" s="181" t="s">
        <v>197</v>
      </c>
      <c r="L178" s="40"/>
      <c r="M178" s="186" t="s">
        <v>21</v>
      </c>
      <c r="N178" s="187" t="s">
        <v>43</v>
      </c>
      <c r="O178" s="65"/>
      <c r="P178" s="188">
        <f>O178*H178</f>
        <v>0</v>
      </c>
      <c r="Q178" s="188">
        <v>0.04567</v>
      </c>
      <c r="R178" s="188">
        <f>Q178*H178</f>
        <v>0.11440335</v>
      </c>
      <c r="S178" s="188">
        <v>0</v>
      </c>
      <c r="T178" s="189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0" t="s">
        <v>198</v>
      </c>
      <c r="AT178" s="190" t="s">
        <v>193</v>
      </c>
      <c r="AU178" s="190" t="s">
        <v>82</v>
      </c>
      <c r="AY178" s="18" t="s">
        <v>191</v>
      </c>
      <c r="BE178" s="191">
        <f>IF(N178="základní",J178,0)</f>
        <v>0</v>
      </c>
      <c r="BF178" s="191">
        <f>IF(N178="snížená",J178,0)</f>
        <v>0</v>
      </c>
      <c r="BG178" s="191">
        <f>IF(N178="zákl. přenesená",J178,0)</f>
        <v>0</v>
      </c>
      <c r="BH178" s="191">
        <f>IF(N178="sníž. přenesená",J178,0)</f>
        <v>0</v>
      </c>
      <c r="BI178" s="191">
        <f>IF(N178="nulová",J178,0)</f>
        <v>0</v>
      </c>
      <c r="BJ178" s="18" t="s">
        <v>80</v>
      </c>
      <c r="BK178" s="191">
        <f>ROUND(I178*H178,2)</f>
        <v>0</v>
      </c>
      <c r="BL178" s="18" t="s">
        <v>198</v>
      </c>
      <c r="BM178" s="190" t="s">
        <v>302</v>
      </c>
    </row>
    <row r="179" spans="1:47" s="2" customFormat="1" ht="19.5">
      <c r="A179" s="35"/>
      <c r="B179" s="36"/>
      <c r="C179" s="37"/>
      <c r="D179" s="192" t="s">
        <v>200</v>
      </c>
      <c r="E179" s="37"/>
      <c r="F179" s="193" t="s">
        <v>303</v>
      </c>
      <c r="G179" s="37"/>
      <c r="H179" s="37"/>
      <c r="I179" s="194"/>
      <c r="J179" s="37"/>
      <c r="K179" s="37"/>
      <c r="L179" s="40"/>
      <c r="M179" s="195"/>
      <c r="N179" s="196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200</v>
      </c>
      <c r="AU179" s="18" t="s">
        <v>82</v>
      </c>
    </row>
    <row r="180" spans="1:47" s="2" customFormat="1" ht="11.25">
      <c r="A180" s="35"/>
      <c r="B180" s="36"/>
      <c r="C180" s="37"/>
      <c r="D180" s="197" t="s">
        <v>202</v>
      </c>
      <c r="E180" s="37"/>
      <c r="F180" s="198" t="s">
        <v>304</v>
      </c>
      <c r="G180" s="37"/>
      <c r="H180" s="37"/>
      <c r="I180" s="194"/>
      <c r="J180" s="37"/>
      <c r="K180" s="37"/>
      <c r="L180" s="40"/>
      <c r="M180" s="195"/>
      <c r="N180" s="196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202</v>
      </c>
      <c r="AU180" s="18" t="s">
        <v>82</v>
      </c>
    </row>
    <row r="181" spans="2:51" s="13" customFormat="1" ht="11.25">
      <c r="B181" s="199"/>
      <c r="C181" s="200"/>
      <c r="D181" s="192" t="s">
        <v>204</v>
      </c>
      <c r="E181" s="201" t="s">
        <v>21</v>
      </c>
      <c r="F181" s="202" t="s">
        <v>250</v>
      </c>
      <c r="G181" s="200"/>
      <c r="H181" s="201" t="s">
        <v>21</v>
      </c>
      <c r="I181" s="203"/>
      <c r="J181" s="200"/>
      <c r="K181" s="200"/>
      <c r="L181" s="204"/>
      <c r="M181" s="205"/>
      <c r="N181" s="206"/>
      <c r="O181" s="206"/>
      <c r="P181" s="206"/>
      <c r="Q181" s="206"/>
      <c r="R181" s="206"/>
      <c r="S181" s="206"/>
      <c r="T181" s="207"/>
      <c r="AT181" s="208" t="s">
        <v>204</v>
      </c>
      <c r="AU181" s="208" t="s">
        <v>82</v>
      </c>
      <c r="AV181" s="13" t="s">
        <v>80</v>
      </c>
      <c r="AW181" s="13" t="s">
        <v>34</v>
      </c>
      <c r="AX181" s="13" t="s">
        <v>72</v>
      </c>
      <c r="AY181" s="208" t="s">
        <v>191</v>
      </c>
    </row>
    <row r="182" spans="2:51" s="14" customFormat="1" ht="11.25">
      <c r="B182" s="209"/>
      <c r="C182" s="210"/>
      <c r="D182" s="192" t="s">
        <v>204</v>
      </c>
      <c r="E182" s="211" t="s">
        <v>21</v>
      </c>
      <c r="F182" s="212" t="s">
        <v>305</v>
      </c>
      <c r="G182" s="210"/>
      <c r="H182" s="213">
        <v>2.505</v>
      </c>
      <c r="I182" s="214"/>
      <c r="J182" s="210"/>
      <c r="K182" s="210"/>
      <c r="L182" s="215"/>
      <c r="M182" s="216"/>
      <c r="N182" s="217"/>
      <c r="O182" s="217"/>
      <c r="P182" s="217"/>
      <c r="Q182" s="217"/>
      <c r="R182" s="217"/>
      <c r="S182" s="217"/>
      <c r="T182" s="218"/>
      <c r="AT182" s="219" t="s">
        <v>204</v>
      </c>
      <c r="AU182" s="219" t="s">
        <v>82</v>
      </c>
      <c r="AV182" s="14" t="s">
        <v>82</v>
      </c>
      <c r="AW182" s="14" t="s">
        <v>34</v>
      </c>
      <c r="AX182" s="14" t="s">
        <v>72</v>
      </c>
      <c r="AY182" s="219" t="s">
        <v>191</v>
      </c>
    </row>
    <row r="183" spans="1:65" s="2" customFormat="1" ht="16.5" customHeight="1">
      <c r="A183" s="35"/>
      <c r="B183" s="36"/>
      <c r="C183" s="179" t="s">
        <v>306</v>
      </c>
      <c r="D183" s="179" t="s">
        <v>193</v>
      </c>
      <c r="E183" s="180" t="s">
        <v>307</v>
      </c>
      <c r="F183" s="181" t="s">
        <v>308</v>
      </c>
      <c r="G183" s="182" t="s">
        <v>293</v>
      </c>
      <c r="H183" s="183">
        <v>16.867</v>
      </c>
      <c r="I183" s="184"/>
      <c r="J183" s="185">
        <f>ROUND(I183*H183,2)</f>
        <v>0</v>
      </c>
      <c r="K183" s="181" t="s">
        <v>197</v>
      </c>
      <c r="L183" s="40"/>
      <c r="M183" s="186" t="s">
        <v>21</v>
      </c>
      <c r="N183" s="187" t="s">
        <v>43</v>
      </c>
      <c r="O183" s="65"/>
      <c r="P183" s="188">
        <f>O183*H183</f>
        <v>0</v>
      </c>
      <c r="Q183" s="188">
        <v>0.08341</v>
      </c>
      <c r="R183" s="188">
        <f>Q183*H183</f>
        <v>1.40687647</v>
      </c>
      <c r="S183" s="188">
        <v>0</v>
      </c>
      <c r="T183" s="189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0" t="s">
        <v>198</v>
      </c>
      <c r="AT183" s="190" t="s">
        <v>193</v>
      </c>
      <c r="AU183" s="190" t="s">
        <v>82</v>
      </c>
      <c r="AY183" s="18" t="s">
        <v>191</v>
      </c>
      <c r="BE183" s="191">
        <f>IF(N183="základní",J183,0)</f>
        <v>0</v>
      </c>
      <c r="BF183" s="191">
        <f>IF(N183="snížená",J183,0)</f>
        <v>0</v>
      </c>
      <c r="BG183" s="191">
        <f>IF(N183="zákl. přenesená",J183,0)</f>
        <v>0</v>
      </c>
      <c r="BH183" s="191">
        <f>IF(N183="sníž. přenesená",J183,0)</f>
        <v>0</v>
      </c>
      <c r="BI183" s="191">
        <f>IF(N183="nulová",J183,0)</f>
        <v>0</v>
      </c>
      <c r="BJ183" s="18" t="s">
        <v>80</v>
      </c>
      <c r="BK183" s="191">
        <f>ROUND(I183*H183,2)</f>
        <v>0</v>
      </c>
      <c r="BL183" s="18" t="s">
        <v>198</v>
      </c>
      <c r="BM183" s="190" t="s">
        <v>309</v>
      </c>
    </row>
    <row r="184" spans="1:47" s="2" customFormat="1" ht="19.5">
      <c r="A184" s="35"/>
      <c r="B184" s="36"/>
      <c r="C184" s="37"/>
      <c r="D184" s="192" t="s">
        <v>200</v>
      </c>
      <c r="E184" s="37"/>
      <c r="F184" s="193" t="s">
        <v>310</v>
      </c>
      <c r="G184" s="37"/>
      <c r="H184" s="37"/>
      <c r="I184" s="194"/>
      <c r="J184" s="37"/>
      <c r="K184" s="37"/>
      <c r="L184" s="40"/>
      <c r="M184" s="195"/>
      <c r="N184" s="196"/>
      <c r="O184" s="65"/>
      <c r="P184" s="65"/>
      <c r="Q184" s="65"/>
      <c r="R184" s="65"/>
      <c r="S184" s="65"/>
      <c r="T184" s="66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200</v>
      </c>
      <c r="AU184" s="18" t="s">
        <v>82</v>
      </c>
    </row>
    <row r="185" spans="1:47" s="2" customFormat="1" ht="11.25">
      <c r="A185" s="35"/>
      <c r="B185" s="36"/>
      <c r="C185" s="37"/>
      <c r="D185" s="197" t="s">
        <v>202</v>
      </c>
      <c r="E185" s="37"/>
      <c r="F185" s="198" t="s">
        <v>311</v>
      </c>
      <c r="G185" s="37"/>
      <c r="H185" s="37"/>
      <c r="I185" s="194"/>
      <c r="J185" s="37"/>
      <c r="K185" s="37"/>
      <c r="L185" s="40"/>
      <c r="M185" s="195"/>
      <c r="N185" s="196"/>
      <c r="O185" s="65"/>
      <c r="P185" s="65"/>
      <c r="Q185" s="65"/>
      <c r="R185" s="65"/>
      <c r="S185" s="65"/>
      <c r="T185" s="66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202</v>
      </c>
      <c r="AU185" s="18" t="s">
        <v>82</v>
      </c>
    </row>
    <row r="186" spans="2:51" s="13" customFormat="1" ht="11.25">
      <c r="B186" s="199"/>
      <c r="C186" s="200"/>
      <c r="D186" s="192" t="s">
        <v>204</v>
      </c>
      <c r="E186" s="201" t="s">
        <v>21</v>
      </c>
      <c r="F186" s="202" t="s">
        <v>250</v>
      </c>
      <c r="G186" s="200"/>
      <c r="H186" s="201" t="s">
        <v>21</v>
      </c>
      <c r="I186" s="203"/>
      <c r="J186" s="200"/>
      <c r="K186" s="200"/>
      <c r="L186" s="204"/>
      <c r="M186" s="205"/>
      <c r="N186" s="206"/>
      <c r="O186" s="206"/>
      <c r="P186" s="206"/>
      <c r="Q186" s="206"/>
      <c r="R186" s="206"/>
      <c r="S186" s="206"/>
      <c r="T186" s="207"/>
      <c r="AT186" s="208" t="s">
        <v>204</v>
      </c>
      <c r="AU186" s="208" t="s">
        <v>82</v>
      </c>
      <c r="AV186" s="13" t="s">
        <v>80</v>
      </c>
      <c r="AW186" s="13" t="s">
        <v>34</v>
      </c>
      <c r="AX186" s="13" t="s">
        <v>72</v>
      </c>
      <c r="AY186" s="208" t="s">
        <v>191</v>
      </c>
    </row>
    <row r="187" spans="2:51" s="14" customFormat="1" ht="11.25">
      <c r="B187" s="209"/>
      <c r="C187" s="210"/>
      <c r="D187" s="192" t="s">
        <v>204</v>
      </c>
      <c r="E187" s="211" t="s">
        <v>21</v>
      </c>
      <c r="F187" s="212" t="s">
        <v>312</v>
      </c>
      <c r="G187" s="210"/>
      <c r="H187" s="213">
        <v>16.867</v>
      </c>
      <c r="I187" s="214"/>
      <c r="J187" s="210"/>
      <c r="K187" s="210"/>
      <c r="L187" s="215"/>
      <c r="M187" s="216"/>
      <c r="N187" s="217"/>
      <c r="O187" s="217"/>
      <c r="P187" s="217"/>
      <c r="Q187" s="217"/>
      <c r="R187" s="217"/>
      <c r="S187" s="217"/>
      <c r="T187" s="218"/>
      <c r="AT187" s="219" t="s">
        <v>204</v>
      </c>
      <c r="AU187" s="219" t="s">
        <v>82</v>
      </c>
      <c r="AV187" s="14" t="s">
        <v>82</v>
      </c>
      <c r="AW187" s="14" t="s">
        <v>34</v>
      </c>
      <c r="AX187" s="14" t="s">
        <v>72</v>
      </c>
      <c r="AY187" s="219" t="s">
        <v>191</v>
      </c>
    </row>
    <row r="188" spans="2:63" s="12" customFormat="1" ht="22.9" customHeight="1">
      <c r="B188" s="163"/>
      <c r="C188" s="164"/>
      <c r="D188" s="165" t="s">
        <v>71</v>
      </c>
      <c r="E188" s="177" t="s">
        <v>198</v>
      </c>
      <c r="F188" s="177" t="s">
        <v>313</v>
      </c>
      <c r="G188" s="164"/>
      <c r="H188" s="164"/>
      <c r="I188" s="167"/>
      <c r="J188" s="178">
        <f>BK188</f>
        <v>0</v>
      </c>
      <c r="K188" s="164"/>
      <c r="L188" s="169"/>
      <c r="M188" s="170"/>
      <c r="N188" s="171"/>
      <c r="O188" s="171"/>
      <c r="P188" s="172">
        <f>SUM(P189:P193)</f>
        <v>0</v>
      </c>
      <c r="Q188" s="171"/>
      <c r="R188" s="172">
        <f>SUM(R189:R193)</f>
        <v>0.1982016</v>
      </c>
      <c r="S188" s="171"/>
      <c r="T188" s="173">
        <f>SUM(T189:T193)</f>
        <v>0</v>
      </c>
      <c r="AR188" s="174" t="s">
        <v>80</v>
      </c>
      <c r="AT188" s="175" t="s">
        <v>71</v>
      </c>
      <c r="AU188" s="175" t="s">
        <v>80</v>
      </c>
      <c r="AY188" s="174" t="s">
        <v>191</v>
      </c>
      <c r="BK188" s="176">
        <f>SUM(BK189:BK193)</f>
        <v>0</v>
      </c>
    </row>
    <row r="189" spans="1:65" s="2" customFormat="1" ht="24.2" customHeight="1">
      <c r="A189" s="35"/>
      <c r="B189" s="36"/>
      <c r="C189" s="179" t="s">
        <v>8</v>
      </c>
      <c r="D189" s="179" t="s">
        <v>193</v>
      </c>
      <c r="E189" s="180" t="s">
        <v>314</v>
      </c>
      <c r="F189" s="181" t="s">
        <v>315</v>
      </c>
      <c r="G189" s="182" t="s">
        <v>293</v>
      </c>
      <c r="H189" s="183">
        <v>0.93</v>
      </c>
      <c r="I189" s="184"/>
      <c r="J189" s="185">
        <f>ROUND(I189*H189,2)</f>
        <v>0</v>
      </c>
      <c r="K189" s="181" t="s">
        <v>197</v>
      </c>
      <c r="L189" s="40"/>
      <c r="M189" s="186" t="s">
        <v>21</v>
      </c>
      <c r="N189" s="187" t="s">
        <v>43</v>
      </c>
      <c r="O189" s="65"/>
      <c r="P189" s="188">
        <f>O189*H189</f>
        <v>0</v>
      </c>
      <c r="Q189" s="188">
        <v>0.21312</v>
      </c>
      <c r="R189" s="188">
        <f>Q189*H189</f>
        <v>0.1982016</v>
      </c>
      <c r="S189" s="188">
        <v>0</v>
      </c>
      <c r="T189" s="189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0" t="s">
        <v>198</v>
      </c>
      <c r="AT189" s="190" t="s">
        <v>193</v>
      </c>
      <c r="AU189" s="190" t="s">
        <v>82</v>
      </c>
      <c r="AY189" s="18" t="s">
        <v>191</v>
      </c>
      <c r="BE189" s="191">
        <f>IF(N189="základní",J189,0)</f>
        <v>0</v>
      </c>
      <c r="BF189" s="191">
        <f>IF(N189="snížená",J189,0)</f>
        <v>0</v>
      </c>
      <c r="BG189" s="191">
        <f>IF(N189="zákl. přenesená",J189,0)</f>
        <v>0</v>
      </c>
      <c r="BH189" s="191">
        <f>IF(N189="sníž. přenesená",J189,0)</f>
        <v>0</v>
      </c>
      <c r="BI189" s="191">
        <f>IF(N189="nulová",J189,0)</f>
        <v>0</v>
      </c>
      <c r="BJ189" s="18" t="s">
        <v>80</v>
      </c>
      <c r="BK189" s="191">
        <f>ROUND(I189*H189,2)</f>
        <v>0</v>
      </c>
      <c r="BL189" s="18" t="s">
        <v>198</v>
      </c>
      <c r="BM189" s="190" t="s">
        <v>316</v>
      </c>
    </row>
    <row r="190" spans="1:47" s="2" customFormat="1" ht="39">
      <c r="A190" s="35"/>
      <c r="B190" s="36"/>
      <c r="C190" s="37"/>
      <c r="D190" s="192" t="s">
        <v>200</v>
      </c>
      <c r="E190" s="37"/>
      <c r="F190" s="193" t="s">
        <v>317</v>
      </c>
      <c r="G190" s="37"/>
      <c r="H190" s="37"/>
      <c r="I190" s="194"/>
      <c r="J190" s="37"/>
      <c r="K190" s="37"/>
      <c r="L190" s="40"/>
      <c r="M190" s="195"/>
      <c r="N190" s="196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200</v>
      </c>
      <c r="AU190" s="18" t="s">
        <v>82</v>
      </c>
    </row>
    <row r="191" spans="1:47" s="2" customFormat="1" ht="11.25">
      <c r="A191" s="35"/>
      <c r="B191" s="36"/>
      <c r="C191" s="37"/>
      <c r="D191" s="197" t="s">
        <v>202</v>
      </c>
      <c r="E191" s="37"/>
      <c r="F191" s="198" t="s">
        <v>318</v>
      </c>
      <c r="G191" s="37"/>
      <c r="H191" s="37"/>
      <c r="I191" s="194"/>
      <c r="J191" s="37"/>
      <c r="K191" s="37"/>
      <c r="L191" s="40"/>
      <c r="M191" s="195"/>
      <c r="N191" s="196"/>
      <c r="O191" s="65"/>
      <c r="P191" s="65"/>
      <c r="Q191" s="65"/>
      <c r="R191" s="65"/>
      <c r="S191" s="65"/>
      <c r="T191" s="66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202</v>
      </c>
      <c r="AU191" s="18" t="s">
        <v>82</v>
      </c>
    </row>
    <row r="192" spans="2:51" s="13" customFormat="1" ht="11.25">
      <c r="B192" s="199"/>
      <c r="C192" s="200"/>
      <c r="D192" s="192" t="s">
        <v>204</v>
      </c>
      <c r="E192" s="201" t="s">
        <v>21</v>
      </c>
      <c r="F192" s="202" t="s">
        <v>250</v>
      </c>
      <c r="G192" s="200"/>
      <c r="H192" s="201" t="s">
        <v>21</v>
      </c>
      <c r="I192" s="203"/>
      <c r="J192" s="200"/>
      <c r="K192" s="200"/>
      <c r="L192" s="204"/>
      <c r="M192" s="205"/>
      <c r="N192" s="206"/>
      <c r="O192" s="206"/>
      <c r="P192" s="206"/>
      <c r="Q192" s="206"/>
      <c r="R192" s="206"/>
      <c r="S192" s="206"/>
      <c r="T192" s="207"/>
      <c r="AT192" s="208" t="s">
        <v>204</v>
      </c>
      <c r="AU192" s="208" t="s">
        <v>82</v>
      </c>
      <c r="AV192" s="13" t="s">
        <v>80</v>
      </c>
      <c r="AW192" s="13" t="s">
        <v>34</v>
      </c>
      <c r="AX192" s="13" t="s">
        <v>72</v>
      </c>
      <c r="AY192" s="208" t="s">
        <v>191</v>
      </c>
    </row>
    <row r="193" spans="2:51" s="14" customFormat="1" ht="11.25">
      <c r="B193" s="209"/>
      <c r="C193" s="210"/>
      <c r="D193" s="192" t="s">
        <v>204</v>
      </c>
      <c r="E193" s="211" t="s">
        <v>21</v>
      </c>
      <c r="F193" s="212" t="s">
        <v>319</v>
      </c>
      <c r="G193" s="210"/>
      <c r="H193" s="213">
        <v>0.93</v>
      </c>
      <c r="I193" s="214"/>
      <c r="J193" s="210"/>
      <c r="K193" s="210"/>
      <c r="L193" s="215"/>
      <c r="M193" s="216"/>
      <c r="N193" s="217"/>
      <c r="O193" s="217"/>
      <c r="P193" s="217"/>
      <c r="Q193" s="217"/>
      <c r="R193" s="217"/>
      <c r="S193" s="217"/>
      <c r="T193" s="218"/>
      <c r="AT193" s="219" t="s">
        <v>204</v>
      </c>
      <c r="AU193" s="219" t="s">
        <v>82</v>
      </c>
      <c r="AV193" s="14" t="s">
        <v>82</v>
      </c>
      <c r="AW193" s="14" t="s">
        <v>34</v>
      </c>
      <c r="AX193" s="14" t="s">
        <v>72</v>
      </c>
      <c r="AY193" s="219" t="s">
        <v>191</v>
      </c>
    </row>
    <row r="194" spans="2:63" s="12" customFormat="1" ht="22.9" customHeight="1">
      <c r="B194" s="163"/>
      <c r="C194" s="164"/>
      <c r="D194" s="165" t="s">
        <v>71</v>
      </c>
      <c r="E194" s="177" t="s">
        <v>236</v>
      </c>
      <c r="F194" s="177" t="s">
        <v>320</v>
      </c>
      <c r="G194" s="164"/>
      <c r="H194" s="164"/>
      <c r="I194" s="167"/>
      <c r="J194" s="178">
        <f>BK194</f>
        <v>0</v>
      </c>
      <c r="K194" s="164"/>
      <c r="L194" s="169"/>
      <c r="M194" s="170"/>
      <c r="N194" s="171"/>
      <c r="O194" s="171"/>
      <c r="P194" s="172">
        <f>SUM(P195:P306)</f>
        <v>0</v>
      </c>
      <c r="Q194" s="171"/>
      <c r="R194" s="172">
        <f>SUM(R195:R306)</f>
        <v>53.88838234000001</v>
      </c>
      <c r="S194" s="171"/>
      <c r="T194" s="173">
        <f>SUM(T195:T306)</f>
        <v>0</v>
      </c>
      <c r="AR194" s="174" t="s">
        <v>80</v>
      </c>
      <c r="AT194" s="175" t="s">
        <v>71</v>
      </c>
      <c r="AU194" s="175" t="s">
        <v>80</v>
      </c>
      <c r="AY194" s="174" t="s">
        <v>191</v>
      </c>
      <c r="BK194" s="176">
        <f>SUM(BK195:BK306)</f>
        <v>0</v>
      </c>
    </row>
    <row r="195" spans="1:65" s="2" customFormat="1" ht="24.2" customHeight="1">
      <c r="A195" s="35"/>
      <c r="B195" s="36"/>
      <c r="C195" s="179" t="s">
        <v>321</v>
      </c>
      <c r="D195" s="179" t="s">
        <v>193</v>
      </c>
      <c r="E195" s="180" t="s">
        <v>322</v>
      </c>
      <c r="F195" s="181" t="s">
        <v>323</v>
      </c>
      <c r="G195" s="182" t="s">
        <v>293</v>
      </c>
      <c r="H195" s="183">
        <v>62.6</v>
      </c>
      <c r="I195" s="184"/>
      <c r="J195" s="185">
        <f>ROUND(I195*H195,2)</f>
        <v>0</v>
      </c>
      <c r="K195" s="181" t="s">
        <v>197</v>
      </c>
      <c r="L195" s="40"/>
      <c r="M195" s="186" t="s">
        <v>21</v>
      </c>
      <c r="N195" s="187" t="s">
        <v>43</v>
      </c>
      <c r="O195" s="65"/>
      <c r="P195" s="188">
        <f>O195*H195</f>
        <v>0</v>
      </c>
      <c r="Q195" s="188">
        <v>0.01838</v>
      </c>
      <c r="R195" s="188">
        <f>Q195*H195</f>
        <v>1.1505880000000002</v>
      </c>
      <c r="S195" s="188">
        <v>0</v>
      </c>
      <c r="T195" s="189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0" t="s">
        <v>198</v>
      </c>
      <c r="AT195" s="190" t="s">
        <v>193</v>
      </c>
      <c r="AU195" s="190" t="s">
        <v>82</v>
      </c>
      <c r="AY195" s="18" t="s">
        <v>191</v>
      </c>
      <c r="BE195" s="191">
        <f>IF(N195="základní",J195,0)</f>
        <v>0</v>
      </c>
      <c r="BF195" s="191">
        <f>IF(N195="snížená",J195,0)</f>
        <v>0</v>
      </c>
      <c r="BG195" s="191">
        <f>IF(N195="zákl. přenesená",J195,0)</f>
        <v>0</v>
      </c>
      <c r="BH195" s="191">
        <f>IF(N195="sníž. přenesená",J195,0)</f>
        <v>0</v>
      </c>
      <c r="BI195" s="191">
        <f>IF(N195="nulová",J195,0)</f>
        <v>0</v>
      </c>
      <c r="BJ195" s="18" t="s">
        <v>80</v>
      </c>
      <c r="BK195" s="191">
        <f>ROUND(I195*H195,2)</f>
        <v>0</v>
      </c>
      <c r="BL195" s="18" t="s">
        <v>198</v>
      </c>
      <c r="BM195" s="190" t="s">
        <v>324</v>
      </c>
    </row>
    <row r="196" spans="1:47" s="2" customFormat="1" ht="29.25">
      <c r="A196" s="35"/>
      <c r="B196" s="36"/>
      <c r="C196" s="37"/>
      <c r="D196" s="192" t="s">
        <v>200</v>
      </c>
      <c r="E196" s="37"/>
      <c r="F196" s="193" t="s">
        <v>325</v>
      </c>
      <c r="G196" s="37"/>
      <c r="H196" s="37"/>
      <c r="I196" s="194"/>
      <c r="J196" s="37"/>
      <c r="K196" s="37"/>
      <c r="L196" s="40"/>
      <c r="M196" s="195"/>
      <c r="N196" s="196"/>
      <c r="O196" s="65"/>
      <c r="P196" s="65"/>
      <c r="Q196" s="65"/>
      <c r="R196" s="65"/>
      <c r="S196" s="65"/>
      <c r="T196" s="66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200</v>
      </c>
      <c r="AU196" s="18" t="s">
        <v>82</v>
      </c>
    </row>
    <row r="197" spans="1:47" s="2" customFormat="1" ht="11.25">
      <c r="A197" s="35"/>
      <c r="B197" s="36"/>
      <c r="C197" s="37"/>
      <c r="D197" s="197" t="s">
        <v>202</v>
      </c>
      <c r="E197" s="37"/>
      <c r="F197" s="198" t="s">
        <v>326</v>
      </c>
      <c r="G197" s="37"/>
      <c r="H197" s="37"/>
      <c r="I197" s="194"/>
      <c r="J197" s="37"/>
      <c r="K197" s="37"/>
      <c r="L197" s="40"/>
      <c r="M197" s="195"/>
      <c r="N197" s="196"/>
      <c r="O197" s="65"/>
      <c r="P197" s="65"/>
      <c r="Q197" s="65"/>
      <c r="R197" s="65"/>
      <c r="S197" s="65"/>
      <c r="T197" s="66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202</v>
      </c>
      <c r="AU197" s="18" t="s">
        <v>82</v>
      </c>
    </row>
    <row r="198" spans="2:51" s="13" customFormat="1" ht="11.25">
      <c r="B198" s="199"/>
      <c r="C198" s="200"/>
      <c r="D198" s="192" t="s">
        <v>204</v>
      </c>
      <c r="E198" s="201" t="s">
        <v>21</v>
      </c>
      <c r="F198" s="202" t="s">
        <v>250</v>
      </c>
      <c r="G198" s="200"/>
      <c r="H198" s="201" t="s">
        <v>21</v>
      </c>
      <c r="I198" s="203"/>
      <c r="J198" s="200"/>
      <c r="K198" s="200"/>
      <c r="L198" s="204"/>
      <c r="M198" s="205"/>
      <c r="N198" s="206"/>
      <c r="O198" s="206"/>
      <c r="P198" s="206"/>
      <c r="Q198" s="206"/>
      <c r="R198" s="206"/>
      <c r="S198" s="206"/>
      <c r="T198" s="207"/>
      <c r="AT198" s="208" t="s">
        <v>204</v>
      </c>
      <c r="AU198" s="208" t="s">
        <v>82</v>
      </c>
      <c r="AV198" s="13" t="s">
        <v>80</v>
      </c>
      <c r="AW198" s="13" t="s">
        <v>34</v>
      </c>
      <c r="AX198" s="13" t="s">
        <v>72</v>
      </c>
      <c r="AY198" s="208" t="s">
        <v>191</v>
      </c>
    </row>
    <row r="199" spans="2:51" s="14" customFormat="1" ht="11.25">
      <c r="B199" s="209"/>
      <c r="C199" s="210"/>
      <c r="D199" s="192" t="s">
        <v>204</v>
      </c>
      <c r="E199" s="211" t="s">
        <v>21</v>
      </c>
      <c r="F199" s="212" t="s">
        <v>327</v>
      </c>
      <c r="G199" s="210"/>
      <c r="H199" s="213">
        <v>13.4</v>
      </c>
      <c r="I199" s="214"/>
      <c r="J199" s="210"/>
      <c r="K199" s="210"/>
      <c r="L199" s="215"/>
      <c r="M199" s="216"/>
      <c r="N199" s="217"/>
      <c r="O199" s="217"/>
      <c r="P199" s="217"/>
      <c r="Q199" s="217"/>
      <c r="R199" s="217"/>
      <c r="S199" s="217"/>
      <c r="T199" s="218"/>
      <c r="AT199" s="219" t="s">
        <v>204</v>
      </c>
      <c r="AU199" s="219" t="s">
        <v>82</v>
      </c>
      <c r="AV199" s="14" t="s">
        <v>82</v>
      </c>
      <c r="AW199" s="14" t="s">
        <v>34</v>
      </c>
      <c r="AX199" s="14" t="s">
        <v>72</v>
      </c>
      <c r="AY199" s="219" t="s">
        <v>191</v>
      </c>
    </row>
    <row r="200" spans="2:51" s="14" customFormat="1" ht="11.25">
      <c r="B200" s="209"/>
      <c r="C200" s="210"/>
      <c r="D200" s="192" t="s">
        <v>204</v>
      </c>
      <c r="E200" s="211" t="s">
        <v>21</v>
      </c>
      <c r="F200" s="212" t="s">
        <v>328</v>
      </c>
      <c r="G200" s="210"/>
      <c r="H200" s="213">
        <v>17.1</v>
      </c>
      <c r="I200" s="214"/>
      <c r="J200" s="210"/>
      <c r="K200" s="210"/>
      <c r="L200" s="215"/>
      <c r="M200" s="216"/>
      <c r="N200" s="217"/>
      <c r="O200" s="217"/>
      <c r="P200" s="217"/>
      <c r="Q200" s="217"/>
      <c r="R200" s="217"/>
      <c r="S200" s="217"/>
      <c r="T200" s="218"/>
      <c r="AT200" s="219" t="s">
        <v>204</v>
      </c>
      <c r="AU200" s="219" t="s">
        <v>82</v>
      </c>
      <c r="AV200" s="14" t="s">
        <v>82</v>
      </c>
      <c r="AW200" s="14" t="s">
        <v>34</v>
      </c>
      <c r="AX200" s="14" t="s">
        <v>72</v>
      </c>
      <c r="AY200" s="219" t="s">
        <v>191</v>
      </c>
    </row>
    <row r="201" spans="2:51" s="14" customFormat="1" ht="11.25">
      <c r="B201" s="209"/>
      <c r="C201" s="210"/>
      <c r="D201" s="192" t="s">
        <v>204</v>
      </c>
      <c r="E201" s="211" t="s">
        <v>21</v>
      </c>
      <c r="F201" s="212" t="s">
        <v>329</v>
      </c>
      <c r="G201" s="210"/>
      <c r="H201" s="213">
        <v>8.3</v>
      </c>
      <c r="I201" s="214"/>
      <c r="J201" s="210"/>
      <c r="K201" s="210"/>
      <c r="L201" s="215"/>
      <c r="M201" s="216"/>
      <c r="N201" s="217"/>
      <c r="O201" s="217"/>
      <c r="P201" s="217"/>
      <c r="Q201" s="217"/>
      <c r="R201" s="217"/>
      <c r="S201" s="217"/>
      <c r="T201" s="218"/>
      <c r="AT201" s="219" t="s">
        <v>204</v>
      </c>
      <c r="AU201" s="219" t="s">
        <v>82</v>
      </c>
      <c r="AV201" s="14" t="s">
        <v>82</v>
      </c>
      <c r="AW201" s="14" t="s">
        <v>34</v>
      </c>
      <c r="AX201" s="14" t="s">
        <v>72</v>
      </c>
      <c r="AY201" s="219" t="s">
        <v>191</v>
      </c>
    </row>
    <row r="202" spans="2:51" s="14" customFormat="1" ht="11.25">
      <c r="B202" s="209"/>
      <c r="C202" s="210"/>
      <c r="D202" s="192" t="s">
        <v>204</v>
      </c>
      <c r="E202" s="211" t="s">
        <v>21</v>
      </c>
      <c r="F202" s="212" t="s">
        <v>330</v>
      </c>
      <c r="G202" s="210"/>
      <c r="H202" s="213">
        <v>11.6</v>
      </c>
      <c r="I202" s="214"/>
      <c r="J202" s="210"/>
      <c r="K202" s="210"/>
      <c r="L202" s="215"/>
      <c r="M202" s="216"/>
      <c r="N202" s="217"/>
      <c r="O202" s="217"/>
      <c r="P202" s="217"/>
      <c r="Q202" s="217"/>
      <c r="R202" s="217"/>
      <c r="S202" s="217"/>
      <c r="T202" s="218"/>
      <c r="AT202" s="219" t="s">
        <v>204</v>
      </c>
      <c r="AU202" s="219" t="s">
        <v>82</v>
      </c>
      <c r="AV202" s="14" t="s">
        <v>82</v>
      </c>
      <c r="AW202" s="14" t="s">
        <v>34</v>
      </c>
      <c r="AX202" s="14" t="s">
        <v>72</v>
      </c>
      <c r="AY202" s="219" t="s">
        <v>191</v>
      </c>
    </row>
    <row r="203" spans="2:51" s="14" customFormat="1" ht="11.25">
      <c r="B203" s="209"/>
      <c r="C203" s="210"/>
      <c r="D203" s="192" t="s">
        <v>204</v>
      </c>
      <c r="E203" s="211" t="s">
        <v>21</v>
      </c>
      <c r="F203" s="212" t="s">
        <v>331</v>
      </c>
      <c r="G203" s="210"/>
      <c r="H203" s="213">
        <v>9.8</v>
      </c>
      <c r="I203" s="214"/>
      <c r="J203" s="210"/>
      <c r="K203" s="210"/>
      <c r="L203" s="215"/>
      <c r="M203" s="216"/>
      <c r="N203" s="217"/>
      <c r="O203" s="217"/>
      <c r="P203" s="217"/>
      <c r="Q203" s="217"/>
      <c r="R203" s="217"/>
      <c r="S203" s="217"/>
      <c r="T203" s="218"/>
      <c r="AT203" s="219" t="s">
        <v>204</v>
      </c>
      <c r="AU203" s="219" t="s">
        <v>82</v>
      </c>
      <c r="AV203" s="14" t="s">
        <v>82</v>
      </c>
      <c r="AW203" s="14" t="s">
        <v>34</v>
      </c>
      <c r="AX203" s="14" t="s">
        <v>72</v>
      </c>
      <c r="AY203" s="219" t="s">
        <v>191</v>
      </c>
    </row>
    <row r="204" spans="2:51" s="14" customFormat="1" ht="11.25">
      <c r="B204" s="209"/>
      <c r="C204" s="210"/>
      <c r="D204" s="192" t="s">
        <v>204</v>
      </c>
      <c r="E204" s="211" t="s">
        <v>21</v>
      </c>
      <c r="F204" s="212" t="s">
        <v>332</v>
      </c>
      <c r="G204" s="210"/>
      <c r="H204" s="213">
        <v>2.4</v>
      </c>
      <c r="I204" s="214"/>
      <c r="J204" s="210"/>
      <c r="K204" s="210"/>
      <c r="L204" s="215"/>
      <c r="M204" s="216"/>
      <c r="N204" s="217"/>
      <c r="O204" s="217"/>
      <c r="P204" s="217"/>
      <c r="Q204" s="217"/>
      <c r="R204" s="217"/>
      <c r="S204" s="217"/>
      <c r="T204" s="218"/>
      <c r="AT204" s="219" t="s">
        <v>204</v>
      </c>
      <c r="AU204" s="219" t="s">
        <v>82</v>
      </c>
      <c r="AV204" s="14" t="s">
        <v>82</v>
      </c>
      <c r="AW204" s="14" t="s">
        <v>34</v>
      </c>
      <c r="AX204" s="14" t="s">
        <v>72</v>
      </c>
      <c r="AY204" s="219" t="s">
        <v>191</v>
      </c>
    </row>
    <row r="205" spans="1:65" s="2" customFormat="1" ht="37.9" customHeight="1">
      <c r="A205" s="35"/>
      <c r="B205" s="36"/>
      <c r="C205" s="179" t="s">
        <v>333</v>
      </c>
      <c r="D205" s="179" t="s">
        <v>193</v>
      </c>
      <c r="E205" s="180" t="s">
        <v>334</v>
      </c>
      <c r="F205" s="181" t="s">
        <v>335</v>
      </c>
      <c r="G205" s="182" t="s">
        <v>293</v>
      </c>
      <c r="H205" s="183">
        <v>16.168</v>
      </c>
      <c r="I205" s="184"/>
      <c r="J205" s="185">
        <f>ROUND(I205*H205,2)</f>
        <v>0</v>
      </c>
      <c r="K205" s="181" t="s">
        <v>197</v>
      </c>
      <c r="L205" s="40"/>
      <c r="M205" s="186" t="s">
        <v>21</v>
      </c>
      <c r="N205" s="187" t="s">
        <v>43</v>
      </c>
      <c r="O205" s="65"/>
      <c r="P205" s="188">
        <f>O205*H205</f>
        <v>0</v>
      </c>
      <c r="Q205" s="188">
        <v>0.021</v>
      </c>
      <c r="R205" s="188">
        <f>Q205*H205</f>
        <v>0.339528</v>
      </c>
      <c r="S205" s="188">
        <v>0</v>
      </c>
      <c r="T205" s="189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0" t="s">
        <v>198</v>
      </c>
      <c r="AT205" s="190" t="s">
        <v>193</v>
      </c>
      <c r="AU205" s="190" t="s">
        <v>82</v>
      </c>
      <c r="AY205" s="18" t="s">
        <v>191</v>
      </c>
      <c r="BE205" s="191">
        <f>IF(N205="základní",J205,0)</f>
        <v>0</v>
      </c>
      <c r="BF205" s="191">
        <f>IF(N205="snížená",J205,0)</f>
        <v>0</v>
      </c>
      <c r="BG205" s="191">
        <f>IF(N205="zákl. přenesená",J205,0)</f>
        <v>0</v>
      </c>
      <c r="BH205" s="191">
        <f>IF(N205="sníž. přenesená",J205,0)</f>
        <v>0</v>
      </c>
      <c r="BI205" s="191">
        <f>IF(N205="nulová",J205,0)</f>
        <v>0</v>
      </c>
      <c r="BJ205" s="18" t="s">
        <v>80</v>
      </c>
      <c r="BK205" s="191">
        <f>ROUND(I205*H205,2)</f>
        <v>0</v>
      </c>
      <c r="BL205" s="18" t="s">
        <v>198</v>
      </c>
      <c r="BM205" s="190" t="s">
        <v>336</v>
      </c>
    </row>
    <row r="206" spans="1:47" s="2" customFormat="1" ht="29.25">
      <c r="A206" s="35"/>
      <c r="B206" s="36"/>
      <c r="C206" s="37"/>
      <c r="D206" s="192" t="s">
        <v>200</v>
      </c>
      <c r="E206" s="37"/>
      <c r="F206" s="193" t="s">
        <v>337</v>
      </c>
      <c r="G206" s="37"/>
      <c r="H206" s="37"/>
      <c r="I206" s="194"/>
      <c r="J206" s="37"/>
      <c r="K206" s="37"/>
      <c r="L206" s="40"/>
      <c r="M206" s="195"/>
      <c r="N206" s="196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200</v>
      </c>
      <c r="AU206" s="18" t="s">
        <v>82</v>
      </c>
    </row>
    <row r="207" spans="1:47" s="2" customFormat="1" ht="11.25">
      <c r="A207" s="35"/>
      <c r="B207" s="36"/>
      <c r="C207" s="37"/>
      <c r="D207" s="197" t="s">
        <v>202</v>
      </c>
      <c r="E207" s="37"/>
      <c r="F207" s="198" t="s">
        <v>338</v>
      </c>
      <c r="G207" s="37"/>
      <c r="H207" s="37"/>
      <c r="I207" s="194"/>
      <c r="J207" s="37"/>
      <c r="K207" s="37"/>
      <c r="L207" s="40"/>
      <c r="M207" s="195"/>
      <c r="N207" s="196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202</v>
      </c>
      <c r="AU207" s="18" t="s">
        <v>82</v>
      </c>
    </row>
    <row r="208" spans="2:51" s="13" customFormat="1" ht="11.25">
      <c r="B208" s="199"/>
      <c r="C208" s="200"/>
      <c r="D208" s="192" t="s">
        <v>204</v>
      </c>
      <c r="E208" s="201" t="s">
        <v>21</v>
      </c>
      <c r="F208" s="202" t="s">
        <v>339</v>
      </c>
      <c r="G208" s="200"/>
      <c r="H208" s="201" t="s">
        <v>21</v>
      </c>
      <c r="I208" s="203"/>
      <c r="J208" s="200"/>
      <c r="K208" s="200"/>
      <c r="L208" s="204"/>
      <c r="M208" s="205"/>
      <c r="N208" s="206"/>
      <c r="O208" s="206"/>
      <c r="P208" s="206"/>
      <c r="Q208" s="206"/>
      <c r="R208" s="206"/>
      <c r="S208" s="206"/>
      <c r="T208" s="207"/>
      <c r="AT208" s="208" t="s">
        <v>204</v>
      </c>
      <c r="AU208" s="208" t="s">
        <v>82</v>
      </c>
      <c r="AV208" s="13" t="s">
        <v>80</v>
      </c>
      <c r="AW208" s="13" t="s">
        <v>34</v>
      </c>
      <c r="AX208" s="13" t="s">
        <v>72</v>
      </c>
      <c r="AY208" s="208" t="s">
        <v>191</v>
      </c>
    </row>
    <row r="209" spans="2:51" s="14" customFormat="1" ht="11.25">
      <c r="B209" s="209"/>
      <c r="C209" s="210"/>
      <c r="D209" s="192" t="s">
        <v>204</v>
      </c>
      <c r="E209" s="211" t="s">
        <v>21</v>
      </c>
      <c r="F209" s="212" t="s">
        <v>340</v>
      </c>
      <c r="G209" s="210"/>
      <c r="H209" s="213">
        <v>16.168</v>
      </c>
      <c r="I209" s="214"/>
      <c r="J209" s="210"/>
      <c r="K209" s="210"/>
      <c r="L209" s="215"/>
      <c r="M209" s="216"/>
      <c r="N209" s="217"/>
      <c r="O209" s="217"/>
      <c r="P209" s="217"/>
      <c r="Q209" s="217"/>
      <c r="R209" s="217"/>
      <c r="S209" s="217"/>
      <c r="T209" s="218"/>
      <c r="AT209" s="219" t="s">
        <v>204</v>
      </c>
      <c r="AU209" s="219" t="s">
        <v>82</v>
      </c>
      <c r="AV209" s="14" t="s">
        <v>82</v>
      </c>
      <c r="AW209" s="14" t="s">
        <v>34</v>
      </c>
      <c r="AX209" s="14" t="s">
        <v>72</v>
      </c>
      <c r="AY209" s="219" t="s">
        <v>191</v>
      </c>
    </row>
    <row r="210" spans="1:65" s="2" customFormat="1" ht="24.2" customHeight="1">
      <c r="A210" s="35"/>
      <c r="B210" s="36"/>
      <c r="C210" s="179" t="s">
        <v>341</v>
      </c>
      <c r="D210" s="179" t="s">
        <v>193</v>
      </c>
      <c r="E210" s="180" t="s">
        <v>342</v>
      </c>
      <c r="F210" s="181" t="s">
        <v>343</v>
      </c>
      <c r="G210" s="182" t="s">
        <v>293</v>
      </c>
      <c r="H210" s="183">
        <v>142.565</v>
      </c>
      <c r="I210" s="184"/>
      <c r="J210" s="185">
        <f>ROUND(I210*H210,2)</f>
        <v>0</v>
      </c>
      <c r="K210" s="181" t="s">
        <v>197</v>
      </c>
      <c r="L210" s="40"/>
      <c r="M210" s="186" t="s">
        <v>21</v>
      </c>
      <c r="N210" s="187" t="s">
        <v>43</v>
      </c>
      <c r="O210" s="65"/>
      <c r="P210" s="188">
        <f>O210*H210</f>
        <v>0</v>
      </c>
      <c r="Q210" s="188">
        <v>0.0154</v>
      </c>
      <c r="R210" s="188">
        <f>Q210*H210</f>
        <v>2.195501</v>
      </c>
      <c r="S210" s="188">
        <v>0</v>
      </c>
      <c r="T210" s="189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0" t="s">
        <v>198</v>
      </c>
      <c r="AT210" s="190" t="s">
        <v>193</v>
      </c>
      <c r="AU210" s="190" t="s">
        <v>82</v>
      </c>
      <c r="AY210" s="18" t="s">
        <v>191</v>
      </c>
      <c r="BE210" s="191">
        <f>IF(N210="základní",J210,0)</f>
        <v>0</v>
      </c>
      <c r="BF210" s="191">
        <f>IF(N210="snížená",J210,0)</f>
        <v>0</v>
      </c>
      <c r="BG210" s="191">
        <f>IF(N210="zákl. přenesená",J210,0)</f>
        <v>0</v>
      </c>
      <c r="BH210" s="191">
        <f>IF(N210="sníž. přenesená",J210,0)</f>
        <v>0</v>
      </c>
      <c r="BI210" s="191">
        <f>IF(N210="nulová",J210,0)</f>
        <v>0</v>
      </c>
      <c r="BJ210" s="18" t="s">
        <v>80</v>
      </c>
      <c r="BK210" s="191">
        <f>ROUND(I210*H210,2)</f>
        <v>0</v>
      </c>
      <c r="BL210" s="18" t="s">
        <v>198</v>
      </c>
      <c r="BM210" s="190" t="s">
        <v>344</v>
      </c>
    </row>
    <row r="211" spans="1:47" s="2" customFormat="1" ht="19.5">
      <c r="A211" s="35"/>
      <c r="B211" s="36"/>
      <c r="C211" s="37"/>
      <c r="D211" s="192" t="s">
        <v>200</v>
      </c>
      <c r="E211" s="37"/>
      <c r="F211" s="193" t="s">
        <v>345</v>
      </c>
      <c r="G211" s="37"/>
      <c r="H211" s="37"/>
      <c r="I211" s="194"/>
      <c r="J211" s="37"/>
      <c r="K211" s="37"/>
      <c r="L211" s="40"/>
      <c r="M211" s="195"/>
      <c r="N211" s="196"/>
      <c r="O211" s="65"/>
      <c r="P211" s="65"/>
      <c r="Q211" s="65"/>
      <c r="R211" s="65"/>
      <c r="S211" s="65"/>
      <c r="T211" s="66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200</v>
      </c>
      <c r="AU211" s="18" t="s">
        <v>82</v>
      </c>
    </row>
    <row r="212" spans="1:47" s="2" customFormat="1" ht="11.25">
      <c r="A212" s="35"/>
      <c r="B212" s="36"/>
      <c r="C212" s="37"/>
      <c r="D212" s="197" t="s">
        <v>202</v>
      </c>
      <c r="E212" s="37"/>
      <c r="F212" s="198" t="s">
        <v>346</v>
      </c>
      <c r="G212" s="37"/>
      <c r="H212" s="37"/>
      <c r="I212" s="194"/>
      <c r="J212" s="37"/>
      <c r="K212" s="37"/>
      <c r="L212" s="40"/>
      <c r="M212" s="195"/>
      <c r="N212" s="196"/>
      <c r="O212" s="65"/>
      <c r="P212" s="65"/>
      <c r="Q212" s="65"/>
      <c r="R212" s="65"/>
      <c r="S212" s="65"/>
      <c r="T212" s="6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202</v>
      </c>
      <c r="AU212" s="18" t="s">
        <v>82</v>
      </c>
    </row>
    <row r="213" spans="2:51" s="13" customFormat="1" ht="11.25">
      <c r="B213" s="199"/>
      <c r="C213" s="200"/>
      <c r="D213" s="192" t="s">
        <v>204</v>
      </c>
      <c r="E213" s="201" t="s">
        <v>21</v>
      </c>
      <c r="F213" s="202" t="s">
        <v>250</v>
      </c>
      <c r="G213" s="200"/>
      <c r="H213" s="201" t="s">
        <v>21</v>
      </c>
      <c r="I213" s="203"/>
      <c r="J213" s="200"/>
      <c r="K213" s="200"/>
      <c r="L213" s="204"/>
      <c r="M213" s="205"/>
      <c r="N213" s="206"/>
      <c r="O213" s="206"/>
      <c r="P213" s="206"/>
      <c r="Q213" s="206"/>
      <c r="R213" s="206"/>
      <c r="S213" s="206"/>
      <c r="T213" s="207"/>
      <c r="AT213" s="208" t="s">
        <v>204</v>
      </c>
      <c r="AU213" s="208" t="s">
        <v>82</v>
      </c>
      <c r="AV213" s="13" t="s">
        <v>80</v>
      </c>
      <c r="AW213" s="13" t="s">
        <v>34</v>
      </c>
      <c r="AX213" s="13" t="s">
        <v>72</v>
      </c>
      <c r="AY213" s="208" t="s">
        <v>191</v>
      </c>
    </row>
    <row r="214" spans="2:51" s="13" customFormat="1" ht="11.25">
      <c r="B214" s="199"/>
      <c r="C214" s="200"/>
      <c r="D214" s="192" t="s">
        <v>204</v>
      </c>
      <c r="E214" s="201" t="s">
        <v>21</v>
      </c>
      <c r="F214" s="202" t="s">
        <v>347</v>
      </c>
      <c r="G214" s="200"/>
      <c r="H214" s="201" t="s">
        <v>21</v>
      </c>
      <c r="I214" s="203"/>
      <c r="J214" s="200"/>
      <c r="K214" s="200"/>
      <c r="L214" s="204"/>
      <c r="M214" s="205"/>
      <c r="N214" s="206"/>
      <c r="O214" s="206"/>
      <c r="P214" s="206"/>
      <c r="Q214" s="206"/>
      <c r="R214" s="206"/>
      <c r="S214" s="206"/>
      <c r="T214" s="207"/>
      <c r="AT214" s="208" t="s">
        <v>204</v>
      </c>
      <c r="AU214" s="208" t="s">
        <v>82</v>
      </c>
      <c r="AV214" s="13" t="s">
        <v>80</v>
      </c>
      <c r="AW214" s="13" t="s">
        <v>34</v>
      </c>
      <c r="AX214" s="13" t="s">
        <v>72</v>
      </c>
      <c r="AY214" s="208" t="s">
        <v>191</v>
      </c>
    </row>
    <row r="215" spans="2:51" s="13" customFormat="1" ht="11.25">
      <c r="B215" s="199"/>
      <c r="C215" s="200"/>
      <c r="D215" s="192" t="s">
        <v>204</v>
      </c>
      <c r="E215" s="201" t="s">
        <v>21</v>
      </c>
      <c r="F215" s="202" t="s">
        <v>348</v>
      </c>
      <c r="G215" s="200"/>
      <c r="H215" s="201" t="s">
        <v>21</v>
      </c>
      <c r="I215" s="203"/>
      <c r="J215" s="200"/>
      <c r="K215" s="200"/>
      <c r="L215" s="204"/>
      <c r="M215" s="205"/>
      <c r="N215" s="206"/>
      <c r="O215" s="206"/>
      <c r="P215" s="206"/>
      <c r="Q215" s="206"/>
      <c r="R215" s="206"/>
      <c r="S215" s="206"/>
      <c r="T215" s="207"/>
      <c r="AT215" s="208" t="s">
        <v>204</v>
      </c>
      <c r="AU215" s="208" t="s">
        <v>82</v>
      </c>
      <c r="AV215" s="13" t="s">
        <v>80</v>
      </c>
      <c r="AW215" s="13" t="s">
        <v>34</v>
      </c>
      <c r="AX215" s="13" t="s">
        <v>72</v>
      </c>
      <c r="AY215" s="208" t="s">
        <v>191</v>
      </c>
    </row>
    <row r="216" spans="2:51" s="14" customFormat="1" ht="33.75">
      <c r="B216" s="209"/>
      <c r="C216" s="210"/>
      <c r="D216" s="192" t="s">
        <v>204</v>
      </c>
      <c r="E216" s="211" t="s">
        <v>21</v>
      </c>
      <c r="F216" s="212" t="s">
        <v>349</v>
      </c>
      <c r="G216" s="210"/>
      <c r="H216" s="213">
        <v>26.463</v>
      </c>
      <c r="I216" s="214"/>
      <c r="J216" s="210"/>
      <c r="K216" s="210"/>
      <c r="L216" s="215"/>
      <c r="M216" s="216"/>
      <c r="N216" s="217"/>
      <c r="O216" s="217"/>
      <c r="P216" s="217"/>
      <c r="Q216" s="217"/>
      <c r="R216" s="217"/>
      <c r="S216" s="217"/>
      <c r="T216" s="218"/>
      <c r="AT216" s="219" t="s">
        <v>204</v>
      </c>
      <c r="AU216" s="219" t="s">
        <v>82</v>
      </c>
      <c r="AV216" s="14" t="s">
        <v>82</v>
      </c>
      <c r="AW216" s="14" t="s">
        <v>34</v>
      </c>
      <c r="AX216" s="14" t="s">
        <v>72</v>
      </c>
      <c r="AY216" s="219" t="s">
        <v>191</v>
      </c>
    </row>
    <row r="217" spans="2:51" s="14" customFormat="1" ht="22.5">
      <c r="B217" s="209"/>
      <c r="C217" s="210"/>
      <c r="D217" s="192" t="s">
        <v>204</v>
      </c>
      <c r="E217" s="211" t="s">
        <v>21</v>
      </c>
      <c r="F217" s="212" t="s">
        <v>350</v>
      </c>
      <c r="G217" s="210"/>
      <c r="H217" s="213">
        <v>8.717</v>
      </c>
      <c r="I217" s="214"/>
      <c r="J217" s="210"/>
      <c r="K217" s="210"/>
      <c r="L217" s="215"/>
      <c r="M217" s="216"/>
      <c r="N217" s="217"/>
      <c r="O217" s="217"/>
      <c r="P217" s="217"/>
      <c r="Q217" s="217"/>
      <c r="R217" s="217"/>
      <c r="S217" s="217"/>
      <c r="T217" s="218"/>
      <c r="AT217" s="219" t="s">
        <v>204</v>
      </c>
      <c r="AU217" s="219" t="s">
        <v>82</v>
      </c>
      <c r="AV217" s="14" t="s">
        <v>82</v>
      </c>
      <c r="AW217" s="14" t="s">
        <v>34</v>
      </c>
      <c r="AX217" s="14" t="s">
        <v>72</v>
      </c>
      <c r="AY217" s="219" t="s">
        <v>191</v>
      </c>
    </row>
    <row r="218" spans="2:51" s="14" customFormat="1" ht="11.25">
      <c r="B218" s="209"/>
      <c r="C218" s="210"/>
      <c r="D218" s="192" t="s">
        <v>204</v>
      </c>
      <c r="E218" s="211" t="s">
        <v>21</v>
      </c>
      <c r="F218" s="212" t="s">
        <v>351</v>
      </c>
      <c r="G218" s="210"/>
      <c r="H218" s="213">
        <v>-8.22</v>
      </c>
      <c r="I218" s="214"/>
      <c r="J218" s="210"/>
      <c r="K218" s="210"/>
      <c r="L218" s="215"/>
      <c r="M218" s="216"/>
      <c r="N218" s="217"/>
      <c r="O218" s="217"/>
      <c r="P218" s="217"/>
      <c r="Q218" s="217"/>
      <c r="R218" s="217"/>
      <c r="S218" s="217"/>
      <c r="T218" s="218"/>
      <c r="AT218" s="219" t="s">
        <v>204</v>
      </c>
      <c r="AU218" s="219" t="s">
        <v>82</v>
      </c>
      <c r="AV218" s="14" t="s">
        <v>82</v>
      </c>
      <c r="AW218" s="14" t="s">
        <v>34</v>
      </c>
      <c r="AX218" s="14" t="s">
        <v>72</v>
      </c>
      <c r="AY218" s="219" t="s">
        <v>191</v>
      </c>
    </row>
    <row r="219" spans="2:51" s="14" customFormat="1" ht="45">
      <c r="B219" s="209"/>
      <c r="C219" s="210"/>
      <c r="D219" s="192" t="s">
        <v>204</v>
      </c>
      <c r="E219" s="211" t="s">
        <v>21</v>
      </c>
      <c r="F219" s="212" t="s">
        <v>352</v>
      </c>
      <c r="G219" s="210"/>
      <c r="H219" s="213">
        <v>21.371</v>
      </c>
      <c r="I219" s="214"/>
      <c r="J219" s="210"/>
      <c r="K219" s="210"/>
      <c r="L219" s="215"/>
      <c r="M219" s="216"/>
      <c r="N219" s="217"/>
      <c r="O219" s="217"/>
      <c r="P219" s="217"/>
      <c r="Q219" s="217"/>
      <c r="R219" s="217"/>
      <c r="S219" s="217"/>
      <c r="T219" s="218"/>
      <c r="AT219" s="219" t="s">
        <v>204</v>
      </c>
      <c r="AU219" s="219" t="s">
        <v>82</v>
      </c>
      <c r="AV219" s="14" t="s">
        <v>82</v>
      </c>
      <c r="AW219" s="14" t="s">
        <v>34</v>
      </c>
      <c r="AX219" s="14" t="s">
        <v>72</v>
      </c>
      <c r="AY219" s="219" t="s">
        <v>191</v>
      </c>
    </row>
    <row r="220" spans="2:51" s="14" customFormat="1" ht="11.25">
      <c r="B220" s="209"/>
      <c r="C220" s="210"/>
      <c r="D220" s="192" t="s">
        <v>204</v>
      </c>
      <c r="E220" s="211" t="s">
        <v>21</v>
      </c>
      <c r="F220" s="212" t="s">
        <v>353</v>
      </c>
      <c r="G220" s="210"/>
      <c r="H220" s="213">
        <v>10.24</v>
      </c>
      <c r="I220" s="214"/>
      <c r="J220" s="210"/>
      <c r="K220" s="210"/>
      <c r="L220" s="215"/>
      <c r="M220" s="216"/>
      <c r="N220" s="217"/>
      <c r="O220" s="217"/>
      <c r="P220" s="217"/>
      <c r="Q220" s="217"/>
      <c r="R220" s="217"/>
      <c r="S220" s="217"/>
      <c r="T220" s="218"/>
      <c r="AT220" s="219" t="s">
        <v>204</v>
      </c>
      <c r="AU220" s="219" t="s">
        <v>82</v>
      </c>
      <c r="AV220" s="14" t="s">
        <v>82</v>
      </c>
      <c r="AW220" s="14" t="s">
        <v>34</v>
      </c>
      <c r="AX220" s="14" t="s">
        <v>72</v>
      </c>
      <c r="AY220" s="219" t="s">
        <v>191</v>
      </c>
    </row>
    <row r="221" spans="2:51" s="14" customFormat="1" ht="11.25">
      <c r="B221" s="209"/>
      <c r="C221" s="210"/>
      <c r="D221" s="192" t="s">
        <v>204</v>
      </c>
      <c r="E221" s="211" t="s">
        <v>21</v>
      </c>
      <c r="F221" s="212" t="s">
        <v>354</v>
      </c>
      <c r="G221" s="210"/>
      <c r="H221" s="213">
        <v>17.18</v>
      </c>
      <c r="I221" s="214"/>
      <c r="J221" s="210"/>
      <c r="K221" s="210"/>
      <c r="L221" s="215"/>
      <c r="M221" s="216"/>
      <c r="N221" s="217"/>
      <c r="O221" s="217"/>
      <c r="P221" s="217"/>
      <c r="Q221" s="217"/>
      <c r="R221" s="217"/>
      <c r="S221" s="217"/>
      <c r="T221" s="218"/>
      <c r="AT221" s="219" t="s">
        <v>204</v>
      </c>
      <c r="AU221" s="219" t="s">
        <v>82</v>
      </c>
      <c r="AV221" s="14" t="s">
        <v>82</v>
      </c>
      <c r="AW221" s="14" t="s">
        <v>34</v>
      </c>
      <c r="AX221" s="14" t="s">
        <v>72</v>
      </c>
      <c r="AY221" s="219" t="s">
        <v>191</v>
      </c>
    </row>
    <row r="222" spans="2:51" s="14" customFormat="1" ht="22.5">
      <c r="B222" s="209"/>
      <c r="C222" s="210"/>
      <c r="D222" s="192" t="s">
        <v>204</v>
      </c>
      <c r="E222" s="211" t="s">
        <v>21</v>
      </c>
      <c r="F222" s="212" t="s">
        <v>355</v>
      </c>
      <c r="G222" s="210"/>
      <c r="H222" s="213">
        <v>19.562</v>
      </c>
      <c r="I222" s="214"/>
      <c r="J222" s="210"/>
      <c r="K222" s="210"/>
      <c r="L222" s="215"/>
      <c r="M222" s="216"/>
      <c r="N222" s="217"/>
      <c r="O222" s="217"/>
      <c r="P222" s="217"/>
      <c r="Q222" s="217"/>
      <c r="R222" s="217"/>
      <c r="S222" s="217"/>
      <c r="T222" s="218"/>
      <c r="AT222" s="219" t="s">
        <v>204</v>
      </c>
      <c r="AU222" s="219" t="s">
        <v>82</v>
      </c>
      <c r="AV222" s="14" t="s">
        <v>82</v>
      </c>
      <c r="AW222" s="14" t="s">
        <v>34</v>
      </c>
      <c r="AX222" s="14" t="s">
        <v>72</v>
      </c>
      <c r="AY222" s="219" t="s">
        <v>191</v>
      </c>
    </row>
    <row r="223" spans="2:51" s="14" customFormat="1" ht="11.25">
      <c r="B223" s="209"/>
      <c r="C223" s="210"/>
      <c r="D223" s="192" t="s">
        <v>204</v>
      </c>
      <c r="E223" s="211" t="s">
        <v>21</v>
      </c>
      <c r="F223" s="212" t="s">
        <v>356</v>
      </c>
      <c r="G223" s="210"/>
      <c r="H223" s="213">
        <v>3.04</v>
      </c>
      <c r="I223" s="214"/>
      <c r="J223" s="210"/>
      <c r="K223" s="210"/>
      <c r="L223" s="215"/>
      <c r="M223" s="216"/>
      <c r="N223" s="217"/>
      <c r="O223" s="217"/>
      <c r="P223" s="217"/>
      <c r="Q223" s="217"/>
      <c r="R223" s="217"/>
      <c r="S223" s="217"/>
      <c r="T223" s="218"/>
      <c r="AT223" s="219" t="s">
        <v>204</v>
      </c>
      <c r="AU223" s="219" t="s">
        <v>82</v>
      </c>
      <c r="AV223" s="14" t="s">
        <v>82</v>
      </c>
      <c r="AW223" s="14" t="s">
        <v>34</v>
      </c>
      <c r="AX223" s="14" t="s">
        <v>72</v>
      </c>
      <c r="AY223" s="219" t="s">
        <v>191</v>
      </c>
    </row>
    <row r="224" spans="2:51" s="14" customFormat="1" ht="33.75">
      <c r="B224" s="209"/>
      <c r="C224" s="210"/>
      <c r="D224" s="192" t="s">
        <v>204</v>
      </c>
      <c r="E224" s="211" t="s">
        <v>21</v>
      </c>
      <c r="F224" s="212" t="s">
        <v>357</v>
      </c>
      <c r="G224" s="210"/>
      <c r="H224" s="213">
        <v>20.808</v>
      </c>
      <c r="I224" s="214"/>
      <c r="J224" s="210"/>
      <c r="K224" s="210"/>
      <c r="L224" s="215"/>
      <c r="M224" s="216"/>
      <c r="N224" s="217"/>
      <c r="O224" s="217"/>
      <c r="P224" s="217"/>
      <c r="Q224" s="217"/>
      <c r="R224" s="217"/>
      <c r="S224" s="217"/>
      <c r="T224" s="218"/>
      <c r="AT224" s="219" t="s">
        <v>204</v>
      </c>
      <c r="AU224" s="219" t="s">
        <v>82</v>
      </c>
      <c r="AV224" s="14" t="s">
        <v>82</v>
      </c>
      <c r="AW224" s="14" t="s">
        <v>34</v>
      </c>
      <c r="AX224" s="14" t="s">
        <v>72</v>
      </c>
      <c r="AY224" s="219" t="s">
        <v>191</v>
      </c>
    </row>
    <row r="225" spans="2:51" s="14" customFormat="1" ht="11.25">
      <c r="B225" s="209"/>
      <c r="C225" s="210"/>
      <c r="D225" s="192" t="s">
        <v>204</v>
      </c>
      <c r="E225" s="211" t="s">
        <v>21</v>
      </c>
      <c r="F225" s="212" t="s">
        <v>358</v>
      </c>
      <c r="G225" s="210"/>
      <c r="H225" s="213">
        <v>16.16</v>
      </c>
      <c r="I225" s="214"/>
      <c r="J225" s="210"/>
      <c r="K225" s="210"/>
      <c r="L225" s="215"/>
      <c r="M225" s="216"/>
      <c r="N225" s="217"/>
      <c r="O225" s="217"/>
      <c r="P225" s="217"/>
      <c r="Q225" s="217"/>
      <c r="R225" s="217"/>
      <c r="S225" s="217"/>
      <c r="T225" s="218"/>
      <c r="AT225" s="219" t="s">
        <v>204</v>
      </c>
      <c r="AU225" s="219" t="s">
        <v>82</v>
      </c>
      <c r="AV225" s="14" t="s">
        <v>82</v>
      </c>
      <c r="AW225" s="14" t="s">
        <v>34</v>
      </c>
      <c r="AX225" s="14" t="s">
        <v>72</v>
      </c>
      <c r="AY225" s="219" t="s">
        <v>191</v>
      </c>
    </row>
    <row r="226" spans="2:51" s="14" customFormat="1" ht="11.25">
      <c r="B226" s="209"/>
      <c r="C226" s="210"/>
      <c r="D226" s="192" t="s">
        <v>204</v>
      </c>
      <c r="E226" s="211" t="s">
        <v>21</v>
      </c>
      <c r="F226" s="212" t="s">
        <v>359</v>
      </c>
      <c r="G226" s="210"/>
      <c r="H226" s="213">
        <v>7.244</v>
      </c>
      <c r="I226" s="214"/>
      <c r="J226" s="210"/>
      <c r="K226" s="210"/>
      <c r="L226" s="215"/>
      <c r="M226" s="216"/>
      <c r="N226" s="217"/>
      <c r="O226" s="217"/>
      <c r="P226" s="217"/>
      <c r="Q226" s="217"/>
      <c r="R226" s="217"/>
      <c r="S226" s="217"/>
      <c r="T226" s="218"/>
      <c r="AT226" s="219" t="s">
        <v>204</v>
      </c>
      <c r="AU226" s="219" t="s">
        <v>82</v>
      </c>
      <c r="AV226" s="14" t="s">
        <v>82</v>
      </c>
      <c r="AW226" s="14" t="s">
        <v>34</v>
      </c>
      <c r="AX226" s="14" t="s">
        <v>72</v>
      </c>
      <c r="AY226" s="219" t="s">
        <v>191</v>
      </c>
    </row>
    <row r="227" spans="1:65" s="2" customFormat="1" ht="24.2" customHeight="1">
      <c r="A227" s="35"/>
      <c r="B227" s="36"/>
      <c r="C227" s="179" t="s">
        <v>360</v>
      </c>
      <c r="D227" s="179" t="s">
        <v>193</v>
      </c>
      <c r="E227" s="180" t="s">
        <v>361</v>
      </c>
      <c r="F227" s="181" t="s">
        <v>362</v>
      </c>
      <c r="G227" s="182" t="s">
        <v>293</v>
      </c>
      <c r="H227" s="183">
        <v>191.463</v>
      </c>
      <c r="I227" s="184"/>
      <c r="J227" s="185">
        <f>ROUND(I227*H227,2)</f>
        <v>0</v>
      </c>
      <c r="K227" s="181" t="s">
        <v>197</v>
      </c>
      <c r="L227" s="40"/>
      <c r="M227" s="186" t="s">
        <v>21</v>
      </c>
      <c r="N227" s="187" t="s">
        <v>43</v>
      </c>
      <c r="O227" s="65"/>
      <c r="P227" s="188">
        <f>O227*H227</f>
        <v>0</v>
      </c>
      <c r="Q227" s="188">
        <v>0.01838</v>
      </c>
      <c r="R227" s="188">
        <f>Q227*H227</f>
        <v>3.51908994</v>
      </c>
      <c r="S227" s="188">
        <v>0</v>
      </c>
      <c r="T227" s="189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0" t="s">
        <v>198</v>
      </c>
      <c r="AT227" s="190" t="s">
        <v>193</v>
      </c>
      <c r="AU227" s="190" t="s">
        <v>82</v>
      </c>
      <c r="AY227" s="18" t="s">
        <v>191</v>
      </c>
      <c r="BE227" s="191">
        <f>IF(N227="základní",J227,0)</f>
        <v>0</v>
      </c>
      <c r="BF227" s="191">
        <f>IF(N227="snížená",J227,0)</f>
        <v>0</v>
      </c>
      <c r="BG227" s="191">
        <f>IF(N227="zákl. přenesená",J227,0)</f>
        <v>0</v>
      </c>
      <c r="BH227" s="191">
        <f>IF(N227="sníž. přenesená",J227,0)</f>
        <v>0</v>
      </c>
      <c r="BI227" s="191">
        <f>IF(N227="nulová",J227,0)</f>
        <v>0</v>
      </c>
      <c r="BJ227" s="18" t="s">
        <v>80</v>
      </c>
      <c r="BK227" s="191">
        <f>ROUND(I227*H227,2)</f>
        <v>0</v>
      </c>
      <c r="BL227" s="18" t="s">
        <v>198</v>
      </c>
      <c r="BM227" s="190" t="s">
        <v>363</v>
      </c>
    </row>
    <row r="228" spans="1:47" s="2" customFormat="1" ht="29.25">
      <c r="A228" s="35"/>
      <c r="B228" s="36"/>
      <c r="C228" s="37"/>
      <c r="D228" s="192" t="s">
        <v>200</v>
      </c>
      <c r="E228" s="37"/>
      <c r="F228" s="193" t="s">
        <v>364</v>
      </c>
      <c r="G228" s="37"/>
      <c r="H228" s="37"/>
      <c r="I228" s="194"/>
      <c r="J228" s="37"/>
      <c r="K228" s="37"/>
      <c r="L228" s="40"/>
      <c r="M228" s="195"/>
      <c r="N228" s="196"/>
      <c r="O228" s="65"/>
      <c r="P228" s="65"/>
      <c r="Q228" s="65"/>
      <c r="R228" s="65"/>
      <c r="S228" s="65"/>
      <c r="T228" s="6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200</v>
      </c>
      <c r="AU228" s="18" t="s">
        <v>82</v>
      </c>
    </row>
    <row r="229" spans="1:47" s="2" customFormat="1" ht="11.25">
      <c r="A229" s="35"/>
      <c r="B229" s="36"/>
      <c r="C229" s="37"/>
      <c r="D229" s="197" t="s">
        <v>202</v>
      </c>
      <c r="E229" s="37"/>
      <c r="F229" s="198" t="s">
        <v>365</v>
      </c>
      <c r="G229" s="37"/>
      <c r="H229" s="37"/>
      <c r="I229" s="194"/>
      <c r="J229" s="37"/>
      <c r="K229" s="37"/>
      <c r="L229" s="40"/>
      <c r="M229" s="195"/>
      <c r="N229" s="196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202</v>
      </c>
      <c r="AU229" s="18" t="s">
        <v>82</v>
      </c>
    </row>
    <row r="230" spans="2:51" s="13" customFormat="1" ht="11.25">
      <c r="B230" s="199"/>
      <c r="C230" s="200"/>
      <c r="D230" s="192" t="s">
        <v>204</v>
      </c>
      <c r="E230" s="201" t="s">
        <v>21</v>
      </c>
      <c r="F230" s="202" t="s">
        <v>250</v>
      </c>
      <c r="G230" s="200"/>
      <c r="H230" s="201" t="s">
        <v>21</v>
      </c>
      <c r="I230" s="203"/>
      <c r="J230" s="200"/>
      <c r="K230" s="200"/>
      <c r="L230" s="204"/>
      <c r="M230" s="205"/>
      <c r="N230" s="206"/>
      <c r="O230" s="206"/>
      <c r="P230" s="206"/>
      <c r="Q230" s="206"/>
      <c r="R230" s="206"/>
      <c r="S230" s="206"/>
      <c r="T230" s="207"/>
      <c r="AT230" s="208" t="s">
        <v>204</v>
      </c>
      <c r="AU230" s="208" t="s">
        <v>82</v>
      </c>
      <c r="AV230" s="13" t="s">
        <v>80</v>
      </c>
      <c r="AW230" s="13" t="s">
        <v>34</v>
      </c>
      <c r="AX230" s="13" t="s">
        <v>72</v>
      </c>
      <c r="AY230" s="208" t="s">
        <v>191</v>
      </c>
    </row>
    <row r="231" spans="2:51" s="13" customFormat="1" ht="11.25">
      <c r="B231" s="199"/>
      <c r="C231" s="200"/>
      <c r="D231" s="192" t="s">
        <v>204</v>
      </c>
      <c r="E231" s="201" t="s">
        <v>21</v>
      </c>
      <c r="F231" s="202" t="s">
        <v>348</v>
      </c>
      <c r="G231" s="200"/>
      <c r="H231" s="201" t="s">
        <v>21</v>
      </c>
      <c r="I231" s="203"/>
      <c r="J231" s="200"/>
      <c r="K231" s="200"/>
      <c r="L231" s="204"/>
      <c r="M231" s="205"/>
      <c r="N231" s="206"/>
      <c r="O231" s="206"/>
      <c r="P231" s="206"/>
      <c r="Q231" s="206"/>
      <c r="R231" s="206"/>
      <c r="S231" s="206"/>
      <c r="T231" s="207"/>
      <c r="AT231" s="208" t="s">
        <v>204</v>
      </c>
      <c r="AU231" s="208" t="s">
        <v>82</v>
      </c>
      <c r="AV231" s="13" t="s">
        <v>80</v>
      </c>
      <c r="AW231" s="13" t="s">
        <v>34</v>
      </c>
      <c r="AX231" s="13" t="s">
        <v>72</v>
      </c>
      <c r="AY231" s="208" t="s">
        <v>191</v>
      </c>
    </row>
    <row r="232" spans="2:51" s="14" customFormat="1" ht="22.5">
      <c r="B232" s="209"/>
      <c r="C232" s="210"/>
      <c r="D232" s="192" t="s">
        <v>204</v>
      </c>
      <c r="E232" s="211" t="s">
        <v>21</v>
      </c>
      <c r="F232" s="212" t="s">
        <v>366</v>
      </c>
      <c r="G232" s="210"/>
      <c r="H232" s="213">
        <v>13.884</v>
      </c>
      <c r="I232" s="214"/>
      <c r="J232" s="210"/>
      <c r="K232" s="210"/>
      <c r="L232" s="215"/>
      <c r="M232" s="216"/>
      <c r="N232" s="217"/>
      <c r="O232" s="217"/>
      <c r="P232" s="217"/>
      <c r="Q232" s="217"/>
      <c r="R232" s="217"/>
      <c r="S232" s="217"/>
      <c r="T232" s="218"/>
      <c r="AT232" s="219" t="s">
        <v>204</v>
      </c>
      <c r="AU232" s="219" t="s">
        <v>82</v>
      </c>
      <c r="AV232" s="14" t="s">
        <v>82</v>
      </c>
      <c r="AW232" s="14" t="s">
        <v>34</v>
      </c>
      <c r="AX232" s="14" t="s">
        <v>72</v>
      </c>
      <c r="AY232" s="219" t="s">
        <v>191</v>
      </c>
    </row>
    <row r="233" spans="2:51" s="14" customFormat="1" ht="22.5">
      <c r="B233" s="209"/>
      <c r="C233" s="210"/>
      <c r="D233" s="192" t="s">
        <v>204</v>
      </c>
      <c r="E233" s="211" t="s">
        <v>21</v>
      </c>
      <c r="F233" s="212" t="s">
        <v>367</v>
      </c>
      <c r="G233" s="210"/>
      <c r="H233" s="213">
        <v>13.404</v>
      </c>
      <c r="I233" s="214"/>
      <c r="J233" s="210"/>
      <c r="K233" s="210"/>
      <c r="L233" s="215"/>
      <c r="M233" s="216"/>
      <c r="N233" s="217"/>
      <c r="O233" s="217"/>
      <c r="P233" s="217"/>
      <c r="Q233" s="217"/>
      <c r="R233" s="217"/>
      <c r="S233" s="217"/>
      <c r="T233" s="218"/>
      <c r="AT233" s="219" t="s">
        <v>204</v>
      </c>
      <c r="AU233" s="219" t="s">
        <v>82</v>
      </c>
      <c r="AV233" s="14" t="s">
        <v>82</v>
      </c>
      <c r="AW233" s="14" t="s">
        <v>34</v>
      </c>
      <c r="AX233" s="14" t="s">
        <v>72</v>
      </c>
      <c r="AY233" s="219" t="s">
        <v>191</v>
      </c>
    </row>
    <row r="234" spans="2:51" s="14" customFormat="1" ht="11.25">
      <c r="B234" s="209"/>
      <c r="C234" s="210"/>
      <c r="D234" s="192" t="s">
        <v>204</v>
      </c>
      <c r="E234" s="211" t="s">
        <v>21</v>
      </c>
      <c r="F234" s="212" t="s">
        <v>368</v>
      </c>
      <c r="G234" s="210"/>
      <c r="H234" s="213">
        <v>6.093</v>
      </c>
      <c r="I234" s="214"/>
      <c r="J234" s="210"/>
      <c r="K234" s="210"/>
      <c r="L234" s="215"/>
      <c r="M234" s="216"/>
      <c r="N234" s="217"/>
      <c r="O234" s="217"/>
      <c r="P234" s="217"/>
      <c r="Q234" s="217"/>
      <c r="R234" s="217"/>
      <c r="S234" s="217"/>
      <c r="T234" s="218"/>
      <c r="AT234" s="219" t="s">
        <v>204</v>
      </c>
      <c r="AU234" s="219" t="s">
        <v>82</v>
      </c>
      <c r="AV234" s="14" t="s">
        <v>82</v>
      </c>
      <c r="AW234" s="14" t="s">
        <v>34</v>
      </c>
      <c r="AX234" s="14" t="s">
        <v>72</v>
      </c>
      <c r="AY234" s="219" t="s">
        <v>191</v>
      </c>
    </row>
    <row r="235" spans="2:51" s="14" customFormat="1" ht="11.25">
      <c r="B235" s="209"/>
      <c r="C235" s="210"/>
      <c r="D235" s="192" t="s">
        <v>204</v>
      </c>
      <c r="E235" s="211" t="s">
        <v>21</v>
      </c>
      <c r="F235" s="212" t="s">
        <v>369</v>
      </c>
      <c r="G235" s="210"/>
      <c r="H235" s="213">
        <v>11.412</v>
      </c>
      <c r="I235" s="214"/>
      <c r="J235" s="210"/>
      <c r="K235" s="210"/>
      <c r="L235" s="215"/>
      <c r="M235" s="216"/>
      <c r="N235" s="217"/>
      <c r="O235" s="217"/>
      <c r="P235" s="217"/>
      <c r="Q235" s="217"/>
      <c r="R235" s="217"/>
      <c r="S235" s="217"/>
      <c r="T235" s="218"/>
      <c r="AT235" s="219" t="s">
        <v>204</v>
      </c>
      <c r="AU235" s="219" t="s">
        <v>82</v>
      </c>
      <c r="AV235" s="14" t="s">
        <v>82</v>
      </c>
      <c r="AW235" s="14" t="s">
        <v>34</v>
      </c>
      <c r="AX235" s="14" t="s">
        <v>72</v>
      </c>
      <c r="AY235" s="219" t="s">
        <v>191</v>
      </c>
    </row>
    <row r="236" spans="2:51" s="14" customFormat="1" ht="11.25">
      <c r="B236" s="209"/>
      <c r="C236" s="210"/>
      <c r="D236" s="192" t="s">
        <v>204</v>
      </c>
      <c r="E236" s="211" t="s">
        <v>21</v>
      </c>
      <c r="F236" s="212" t="s">
        <v>370</v>
      </c>
      <c r="G236" s="210"/>
      <c r="H236" s="213">
        <v>13.938</v>
      </c>
      <c r="I236" s="214"/>
      <c r="J236" s="210"/>
      <c r="K236" s="210"/>
      <c r="L236" s="215"/>
      <c r="M236" s="216"/>
      <c r="N236" s="217"/>
      <c r="O236" s="217"/>
      <c r="P236" s="217"/>
      <c r="Q236" s="217"/>
      <c r="R236" s="217"/>
      <c r="S236" s="217"/>
      <c r="T236" s="218"/>
      <c r="AT236" s="219" t="s">
        <v>204</v>
      </c>
      <c r="AU236" s="219" t="s">
        <v>82</v>
      </c>
      <c r="AV236" s="14" t="s">
        <v>82</v>
      </c>
      <c r="AW236" s="14" t="s">
        <v>34</v>
      </c>
      <c r="AX236" s="14" t="s">
        <v>72</v>
      </c>
      <c r="AY236" s="219" t="s">
        <v>191</v>
      </c>
    </row>
    <row r="237" spans="2:51" s="14" customFormat="1" ht="22.5">
      <c r="B237" s="209"/>
      <c r="C237" s="210"/>
      <c r="D237" s="192" t="s">
        <v>204</v>
      </c>
      <c r="E237" s="211" t="s">
        <v>21</v>
      </c>
      <c r="F237" s="212" t="s">
        <v>371</v>
      </c>
      <c r="G237" s="210"/>
      <c r="H237" s="213">
        <v>15.875</v>
      </c>
      <c r="I237" s="214"/>
      <c r="J237" s="210"/>
      <c r="K237" s="210"/>
      <c r="L237" s="215"/>
      <c r="M237" s="216"/>
      <c r="N237" s="217"/>
      <c r="O237" s="217"/>
      <c r="P237" s="217"/>
      <c r="Q237" s="217"/>
      <c r="R237" s="217"/>
      <c r="S237" s="217"/>
      <c r="T237" s="218"/>
      <c r="AT237" s="219" t="s">
        <v>204</v>
      </c>
      <c r="AU237" s="219" t="s">
        <v>82</v>
      </c>
      <c r="AV237" s="14" t="s">
        <v>82</v>
      </c>
      <c r="AW237" s="14" t="s">
        <v>34</v>
      </c>
      <c r="AX237" s="14" t="s">
        <v>72</v>
      </c>
      <c r="AY237" s="219" t="s">
        <v>191</v>
      </c>
    </row>
    <row r="238" spans="2:51" s="14" customFormat="1" ht="22.5">
      <c r="B238" s="209"/>
      <c r="C238" s="210"/>
      <c r="D238" s="192" t="s">
        <v>204</v>
      </c>
      <c r="E238" s="211" t="s">
        <v>21</v>
      </c>
      <c r="F238" s="212" t="s">
        <v>372</v>
      </c>
      <c r="G238" s="210"/>
      <c r="H238" s="213">
        <v>33.515</v>
      </c>
      <c r="I238" s="214"/>
      <c r="J238" s="210"/>
      <c r="K238" s="210"/>
      <c r="L238" s="215"/>
      <c r="M238" s="216"/>
      <c r="N238" s="217"/>
      <c r="O238" s="217"/>
      <c r="P238" s="217"/>
      <c r="Q238" s="217"/>
      <c r="R238" s="217"/>
      <c r="S238" s="217"/>
      <c r="T238" s="218"/>
      <c r="AT238" s="219" t="s">
        <v>204</v>
      </c>
      <c r="AU238" s="219" t="s">
        <v>82</v>
      </c>
      <c r="AV238" s="14" t="s">
        <v>82</v>
      </c>
      <c r="AW238" s="14" t="s">
        <v>34</v>
      </c>
      <c r="AX238" s="14" t="s">
        <v>72</v>
      </c>
      <c r="AY238" s="219" t="s">
        <v>191</v>
      </c>
    </row>
    <row r="239" spans="2:51" s="14" customFormat="1" ht="11.25">
      <c r="B239" s="209"/>
      <c r="C239" s="210"/>
      <c r="D239" s="192" t="s">
        <v>204</v>
      </c>
      <c r="E239" s="211" t="s">
        <v>21</v>
      </c>
      <c r="F239" s="212" t="s">
        <v>373</v>
      </c>
      <c r="G239" s="210"/>
      <c r="H239" s="213">
        <v>1.809</v>
      </c>
      <c r="I239" s="214"/>
      <c r="J239" s="210"/>
      <c r="K239" s="210"/>
      <c r="L239" s="215"/>
      <c r="M239" s="216"/>
      <c r="N239" s="217"/>
      <c r="O239" s="217"/>
      <c r="P239" s="217"/>
      <c r="Q239" s="217"/>
      <c r="R239" s="217"/>
      <c r="S239" s="217"/>
      <c r="T239" s="218"/>
      <c r="AT239" s="219" t="s">
        <v>204</v>
      </c>
      <c r="AU239" s="219" t="s">
        <v>82</v>
      </c>
      <c r="AV239" s="14" t="s">
        <v>82</v>
      </c>
      <c r="AW239" s="14" t="s">
        <v>34</v>
      </c>
      <c r="AX239" s="14" t="s">
        <v>72</v>
      </c>
      <c r="AY239" s="219" t="s">
        <v>191</v>
      </c>
    </row>
    <row r="240" spans="2:51" s="14" customFormat="1" ht="22.5">
      <c r="B240" s="209"/>
      <c r="C240" s="210"/>
      <c r="D240" s="192" t="s">
        <v>204</v>
      </c>
      <c r="E240" s="211" t="s">
        <v>21</v>
      </c>
      <c r="F240" s="212" t="s">
        <v>374</v>
      </c>
      <c r="G240" s="210"/>
      <c r="H240" s="213">
        <v>9.767</v>
      </c>
      <c r="I240" s="214"/>
      <c r="J240" s="210"/>
      <c r="K240" s="210"/>
      <c r="L240" s="215"/>
      <c r="M240" s="216"/>
      <c r="N240" s="217"/>
      <c r="O240" s="217"/>
      <c r="P240" s="217"/>
      <c r="Q240" s="217"/>
      <c r="R240" s="217"/>
      <c r="S240" s="217"/>
      <c r="T240" s="218"/>
      <c r="AT240" s="219" t="s">
        <v>204</v>
      </c>
      <c r="AU240" s="219" t="s">
        <v>82</v>
      </c>
      <c r="AV240" s="14" t="s">
        <v>82</v>
      </c>
      <c r="AW240" s="14" t="s">
        <v>34</v>
      </c>
      <c r="AX240" s="14" t="s">
        <v>72</v>
      </c>
      <c r="AY240" s="219" t="s">
        <v>191</v>
      </c>
    </row>
    <row r="241" spans="2:51" s="14" customFormat="1" ht="11.25">
      <c r="B241" s="209"/>
      <c r="C241" s="210"/>
      <c r="D241" s="192" t="s">
        <v>204</v>
      </c>
      <c r="E241" s="211" t="s">
        <v>21</v>
      </c>
      <c r="F241" s="212" t="s">
        <v>375</v>
      </c>
      <c r="G241" s="210"/>
      <c r="H241" s="213">
        <v>10.427</v>
      </c>
      <c r="I241" s="214"/>
      <c r="J241" s="210"/>
      <c r="K241" s="210"/>
      <c r="L241" s="215"/>
      <c r="M241" s="216"/>
      <c r="N241" s="217"/>
      <c r="O241" s="217"/>
      <c r="P241" s="217"/>
      <c r="Q241" s="217"/>
      <c r="R241" s="217"/>
      <c r="S241" s="217"/>
      <c r="T241" s="218"/>
      <c r="AT241" s="219" t="s">
        <v>204</v>
      </c>
      <c r="AU241" s="219" t="s">
        <v>82</v>
      </c>
      <c r="AV241" s="14" t="s">
        <v>82</v>
      </c>
      <c r="AW241" s="14" t="s">
        <v>34</v>
      </c>
      <c r="AX241" s="14" t="s">
        <v>72</v>
      </c>
      <c r="AY241" s="219" t="s">
        <v>191</v>
      </c>
    </row>
    <row r="242" spans="2:51" s="14" customFormat="1" ht="22.5">
      <c r="B242" s="209"/>
      <c r="C242" s="210"/>
      <c r="D242" s="192" t="s">
        <v>204</v>
      </c>
      <c r="E242" s="211" t="s">
        <v>21</v>
      </c>
      <c r="F242" s="212" t="s">
        <v>376</v>
      </c>
      <c r="G242" s="210"/>
      <c r="H242" s="213">
        <v>43.525</v>
      </c>
      <c r="I242" s="214"/>
      <c r="J242" s="210"/>
      <c r="K242" s="210"/>
      <c r="L242" s="215"/>
      <c r="M242" s="216"/>
      <c r="N242" s="217"/>
      <c r="O242" s="217"/>
      <c r="P242" s="217"/>
      <c r="Q242" s="217"/>
      <c r="R242" s="217"/>
      <c r="S242" s="217"/>
      <c r="T242" s="218"/>
      <c r="AT242" s="219" t="s">
        <v>204</v>
      </c>
      <c r="AU242" s="219" t="s">
        <v>82</v>
      </c>
      <c r="AV242" s="14" t="s">
        <v>82</v>
      </c>
      <c r="AW242" s="14" t="s">
        <v>34</v>
      </c>
      <c r="AX242" s="14" t="s">
        <v>72</v>
      </c>
      <c r="AY242" s="219" t="s">
        <v>191</v>
      </c>
    </row>
    <row r="243" spans="2:51" s="14" customFormat="1" ht="11.25">
      <c r="B243" s="209"/>
      <c r="C243" s="210"/>
      <c r="D243" s="192" t="s">
        <v>204</v>
      </c>
      <c r="E243" s="211" t="s">
        <v>21</v>
      </c>
      <c r="F243" s="212" t="s">
        <v>377</v>
      </c>
      <c r="G243" s="210"/>
      <c r="H243" s="213">
        <v>14.713</v>
      </c>
      <c r="I243" s="214"/>
      <c r="J243" s="210"/>
      <c r="K243" s="210"/>
      <c r="L243" s="215"/>
      <c r="M243" s="216"/>
      <c r="N243" s="217"/>
      <c r="O243" s="217"/>
      <c r="P243" s="217"/>
      <c r="Q243" s="217"/>
      <c r="R243" s="217"/>
      <c r="S243" s="217"/>
      <c r="T243" s="218"/>
      <c r="AT243" s="219" t="s">
        <v>204</v>
      </c>
      <c r="AU243" s="219" t="s">
        <v>82</v>
      </c>
      <c r="AV243" s="14" t="s">
        <v>82</v>
      </c>
      <c r="AW243" s="14" t="s">
        <v>34</v>
      </c>
      <c r="AX243" s="14" t="s">
        <v>72</v>
      </c>
      <c r="AY243" s="219" t="s">
        <v>191</v>
      </c>
    </row>
    <row r="244" spans="2:51" s="14" customFormat="1" ht="11.25">
      <c r="B244" s="209"/>
      <c r="C244" s="210"/>
      <c r="D244" s="192" t="s">
        <v>204</v>
      </c>
      <c r="E244" s="211" t="s">
        <v>21</v>
      </c>
      <c r="F244" s="212" t="s">
        <v>378</v>
      </c>
      <c r="G244" s="210"/>
      <c r="H244" s="213">
        <v>3.101</v>
      </c>
      <c r="I244" s="214"/>
      <c r="J244" s="210"/>
      <c r="K244" s="210"/>
      <c r="L244" s="215"/>
      <c r="M244" s="216"/>
      <c r="N244" s="217"/>
      <c r="O244" s="217"/>
      <c r="P244" s="217"/>
      <c r="Q244" s="217"/>
      <c r="R244" s="217"/>
      <c r="S244" s="217"/>
      <c r="T244" s="218"/>
      <c r="AT244" s="219" t="s">
        <v>204</v>
      </c>
      <c r="AU244" s="219" t="s">
        <v>82</v>
      </c>
      <c r="AV244" s="14" t="s">
        <v>82</v>
      </c>
      <c r="AW244" s="14" t="s">
        <v>34</v>
      </c>
      <c r="AX244" s="14" t="s">
        <v>72</v>
      </c>
      <c r="AY244" s="219" t="s">
        <v>191</v>
      </c>
    </row>
    <row r="245" spans="1:65" s="2" customFormat="1" ht="24.2" customHeight="1">
      <c r="A245" s="35"/>
      <c r="B245" s="36"/>
      <c r="C245" s="179" t="s">
        <v>379</v>
      </c>
      <c r="D245" s="179" t="s">
        <v>193</v>
      </c>
      <c r="E245" s="180" t="s">
        <v>380</v>
      </c>
      <c r="F245" s="181" t="s">
        <v>381</v>
      </c>
      <c r="G245" s="182" t="s">
        <v>293</v>
      </c>
      <c r="H245" s="183">
        <v>9.333</v>
      </c>
      <c r="I245" s="184"/>
      <c r="J245" s="185">
        <f>ROUND(I245*H245,2)</f>
        <v>0</v>
      </c>
      <c r="K245" s="181" t="s">
        <v>197</v>
      </c>
      <c r="L245" s="40"/>
      <c r="M245" s="186" t="s">
        <v>21</v>
      </c>
      <c r="N245" s="187" t="s">
        <v>43</v>
      </c>
      <c r="O245" s="65"/>
      <c r="P245" s="188">
        <f>O245*H245</f>
        <v>0</v>
      </c>
      <c r="Q245" s="188">
        <v>0.03045</v>
      </c>
      <c r="R245" s="188">
        <f>Q245*H245</f>
        <v>0.28418985</v>
      </c>
      <c r="S245" s="188">
        <v>0</v>
      </c>
      <c r="T245" s="189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90" t="s">
        <v>198</v>
      </c>
      <c r="AT245" s="190" t="s">
        <v>193</v>
      </c>
      <c r="AU245" s="190" t="s">
        <v>82</v>
      </c>
      <c r="AY245" s="18" t="s">
        <v>191</v>
      </c>
      <c r="BE245" s="191">
        <f>IF(N245="základní",J245,0)</f>
        <v>0</v>
      </c>
      <c r="BF245" s="191">
        <f>IF(N245="snížená",J245,0)</f>
        <v>0</v>
      </c>
      <c r="BG245" s="191">
        <f>IF(N245="zákl. přenesená",J245,0)</f>
        <v>0</v>
      </c>
      <c r="BH245" s="191">
        <f>IF(N245="sníž. přenesená",J245,0)</f>
        <v>0</v>
      </c>
      <c r="BI245" s="191">
        <f>IF(N245="nulová",J245,0)</f>
        <v>0</v>
      </c>
      <c r="BJ245" s="18" t="s">
        <v>80</v>
      </c>
      <c r="BK245" s="191">
        <f>ROUND(I245*H245,2)</f>
        <v>0</v>
      </c>
      <c r="BL245" s="18" t="s">
        <v>198</v>
      </c>
      <c r="BM245" s="190" t="s">
        <v>382</v>
      </c>
    </row>
    <row r="246" spans="1:47" s="2" customFormat="1" ht="11.25">
      <c r="A246" s="35"/>
      <c r="B246" s="36"/>
      <c r="C246" s="37"/>
      <c r="D246" s="192" t="s">
        <v>200</v>
      </c>
      <c r="E246" s="37"/>
      <c r="F246" s="193" t="s">
        <v>383</v>
      </c>
      <c r="G246" s="37"/>
      <c r="H246" s="37"/>
      <c r="I246" s="194"/>
      <c r="J246" s="37"/>
      <c r="K246" s="37"/>
      <c r="L246" s="40"/>
      <c r="M246" s="195"/>
      <c r="N246" s="196"/>
      <c r="O246" s="65"/>
      <c r="P246" s="65"/>
      <c r="Q246" s="65"/>
      <c r="R246" s="65"/>
      <c r="S246" s="65"/>
      <c r="T246" s="66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200</v>
      </c>
      <c r="AU246" s="18" t="s">
        <v>82</v>
      </c>
    </row>
    <row r="247" spans="1:47" s="2" customFormat="1" ht="11.25">
      <c r="A247" s="35"/>
      <c r="B247" s="36"/>
      <c r="C247" s="37"/>
      <c r="D247" s="197" t="s">
        <v>202</v>
      </c>
      <c r="E247" s="37"/>
      <c r="F247" s="198" t="s">
        <v>384</v>
      </c>
      <c r="G247" s="37"/>
      <c r="H247" s="37"/>
      <c r="I247" s="194"/>
      <c r="J247" s="37"/>
      <c r="K247" s="37"/>
      <c r="L247" s="40"/>
      <c r="M247" s="195"/>
      <c r="N247" s="196"/>
      <c r="O247" s="65"/>
      <c r="P247" s="65"/>
      <c r="Q247" s="65"/>
      <c r="R247" s="65"/>
      <c r="S247" s="65"/>
      <c r="T247" s="66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8" t="s">
        <v>202</v>
      </c>
      <c r="AU247" s="18" t="s">
        <v>82</v>
      </c>
    </row>
    <row r="248" spans="2:51" s="13" customFormat="1" ht="11.25">
      <c r="B248" s="199"/>
      <c r="C248" s="200"/>
      <c r="D248" s="192" t="s">
        <v>204</v>
      </c>
      <c r="E248" s="201" t="s">
        <v>21</v>
      </c>
      <c r="F248" s="202" t="s">
        <v>250</v>
      </c>
      <c r="G248" s="200"/>
      <c r="H248" s="201" t="s">
        <v>21</v>
      </c>
      <c r="I248" s="203"/>
      <c r="J248" s="200"/>
      <c r="K248" s="200"/>
      <c r="L248" s="204"/>
      <c r="M248" s="205"/>
      <c r="N248" s="206"/>
      <c r="O248" s="206"/>
      <c r="P248" s="206"/>
      <c r="Q248" s="206"/>
      <c r="R248" s="206"/>
      <c r="S248" s="206"/>
      <c r="T248" s="207"/>
      <c r="AT248" s="208" t="s">
        <v>204</v>
      </c>
      <c r="AU248" s="208" t="s">
        <v>82</v>
      </c>
      <c r="AV248" s="13" t="s">
        <v>80</v>
      </c>
      <c r="AW248" s="13" t="s">
        <v>34</v>
      </c>
      <c r="AX248" s="13" t="s">
        <v>72</v>
      </c>
      <c r="AY248" s="208" t="s">
        <v>191</v>
      </c>
    </row>
    <row r="249" spans="2:51" s="13" customFormat="1" ht="11.25">
      <c r="B249" s="199"/>
      <c r="C249" s="200"/>
      <c r="D249" s="192" t="s">
        <v>204</v>
      </c>
      <c r="E249" s="201" t="s">
        <v>21</v>
      </c>
      <c r="F249" s="202" t="s">
        <v>347</v>
      </c>
      <c r="G249" s="200"/>
      <c r="H249" s="201" t="s">
        <v>21</v>
      </c>
      <c r="I249" s="203"/>
      <c r="J249" s="200"/>
      <c r="K249" s="200"/>
      <c r="L249" s="204"/>
      <c r="M249" s="205"/>
      <c r="N249" s="206"/>
      <c r="O249" s="206"/>
      <c r="P249" s="206"/>
      <c r="Q249" s="206"/>
      <c r="R249" s="206"/>
      <c r="S249" s="206"/>
      <c r="T249" s="207"/>
      <c r="AT249" s="208" t="s">
        <v>204</v>
      </c>
      <c r="AU249" s="208" t="s">
        <v>82</v>
      </c>
      <c r="AV249" s="13" t="s">
        <v>80</v>
      </c>
      <c r="AW249" s="13" t="s">
        <v>34</v>
      </c>
      <c r="AX249" s="13" t="s">
        <v>72</v>
      </c>
      <c r="AY249" s="208" t="s">
        <v>191</v>
      </c>
    </row>
    <row r="250" spans="2:51" s="14" customFormat="1" ht="11.25">
      <c r="B250" s="209"/>
      <c r="C250" s="210"/>
      <c r="D250" s="192" t="s">
        <v>204</v>
      </c>
      <c r="E250" s="211" t="s">
        <v>21</v>
      </c>
      <c r="F250" s="212" t="s">
        <v>385</v>
      </c>
      <c r="G250" s="210"/>
      <c r="H250" s="213">
        <v>0.919</v>
      </c>
      <c r="I250" s="214"/>
      <c r="J250" s="210"/>
      <c r="K250" s="210"/>
      <c r="L250" s="215"/>
      <c r="M250" s="216"/>
      <c r="N250" s="217"/>
      <c r="O250" s="217"/>
      <c r="P250" s="217"/>
      <c r="Q250" s="217"/>
      <c r="R250" s="217"/>
      <c r="S250" s="217"/>
      <c r="T250" s="218"/>
      <c r="AT250" s="219" t="s">
        <v>204</v>
      </c>
      <c r="AU250" s="219" t="s">
        <v>82</v>
      </c>
      <c r="AV250" s="14" t="s">
        <v>82</v>
      </c>
      <c r="AW250" s="14" t="s">
        <v>34</v>
      </c>
      <c r="AX250" s="14" t="s">
        <v>72</v>
      </c>
      <c r="AY250" s="219" t="s">
        <v>191</v>
      </c>
    </row>
    <row r="251" spans="2:51" s="14" customFormat="1" ht="11.25">
      <c r="B251" s="209"/>
      <c r="C251" s="210"/>
      <c r="D251" s="192" t="s">
        <v>204</v>
      </c>
      <c r="E251" s="211" t="s">
        <v>21</v>
      </c>
      <c r="F251" s="212" t="s">
        <v>386</v>
      </c>
      <c r="G251" s="210"/>
      <c r="H251" s="213">
        <v>4.096</v>
      </c>
      <c r="I251" s="214"/>
      <c r="J251" s="210"/>
      <c r="K251" s="210"/>
      <c r="L251" s="215"/>
      <c r="M251" s="216"/>
      <c r="N251" s="217"/>
      <c r="O251" s="217"/>
      <c r="P251" s="217"/>
      <c r="Q251" s="217"/>
      <c r="R251" s="217"/>
      <c r="S251" s="217"/>
      <c r="T251" s="218"/>
      <c r="AT251" s="219" t="s">
        <v>204</v>
      </c>
      <c r="AU251" s="219" t="s">
        <v>82</v>
      </c>
      <c r="AV251" s="14" t="s">
        <v>82</v>
      </c>
      <c r="AW251" s="14" t="s">
        <v>34</v>
      </c>
      <c r="AX251" s="14" t="s">
        <v>72</v>
      </c>
      <c r="AY251" s="219" t="s">
        <v>191</v>
      </c>
    </row>
    <row r="252" spans="2:51" s="14" customFormat="1" ht="11.25">
      <c r="B252" s="209"/>
      <c r="C252" s="210"/>
      <c r="D252" s="192" t="s">
        <v>204</v>
      </c>
      <c r="E252" s="211" t="s">
        <v>21</v>
      </c>
      <c r="F252" s="212" t="s">
        <v>387</v>
      </c>
      <c r="G252" s="210"/>
      <c r="H252" s="213">
        <v>2.445</v>
      </c>
      <c r="I252" s="214"/>
      <c r="J252" s="210"/>
      <c r="K252" s="210"/>
      <c r="L252" s="215"/>
      <c r="M252" s="216"/>
      <c r="N252" s="217"/>
      <c r="O252" s="217"/>
      <c r="P252" s="217"/>
      <c r="Q252" s="217"/>
      <c r="R252" s="217"/>
      <c r="S252" s="217"/>
      <c r="T252" s="218"/>
      <c r="AT252" s="219" t="s">
        <v>204</v>
      </c>
      <c r="AU252" s="219" t="s">
        <v>82</v>
      </c>
      <c r="AV252" s="14" t="s">
        <v>82</v>
      </c>
      <c r="AW252" s="14" t="s">
        <v>34</v>
      </c>
      <c r="AX252" s="14" t="s">
        <v>72</v>
      </c>
      <c r="AY252" s="219" t="s">
        <v>191</v>
      </c>
    </row>
    <row r="253" spans="2:51" s="14" customFormat="1" ht="11.25">
      <c r="B253" s="209"/>
      <c r="C253" s="210"/>
      <c r="D253" s="192" t="s">
        <v>204</v>
      </c>
      <c r="E253" s="211" t="s">
        <v>21</v>
      </c>
      <c r="F253" s="212" t="s">
        <v>388</v>
      </c>
      <c r="G253" s="210"/>
      <c r="H253" s="213">
        <v>0.569</v>
      </c>
      <c r="I253" s="214"/>
      <c r="J253" s="210"/>
      <c r="K253" s="210"/>
      <c r="L253" s="215"/>
      <c r="M253" s="216"/>
      <c r="N253" s="217"/>
      <c r="O253" s="217"/>
      <c r="P253" s="217"/>
      <c r="Q253" s="217"/>
      <c r="R253" s="217"/>
      <c r="S253" s="217"/>
      <c r="T253" s="218"/>
      <c r="AT253" s="219" t="s">
        <v>204</v>
      </c>
      <c r="AU253" s="219" t="s">
        <v>82</v>
      </c>
      <c r="AV253" s="14" t="s">
        <v>82</v>
      </c>
      <c r="AW253" s="14" t="s">
        <v>34</v>
      </c>
      <c r="AX253" s="14" t="s">
        <v>72</v>
      </c>
      <c r="AY253" s="219" t="s">
        <v>191</v>
      </c>
    </row>
    <row r="254" spans="2:51" s="14" customFormat="1" ht="11.25">
      <c r="B254" s="209"/>
      <c r="C254" s="210"/>
      <c r="D254" s="192" t="s">
        <v>204</v>
      </c>
      <c r="E254" s="211" t="s">
        <v>21</v>
      </c>
      <c r="F254" s="212" t="s">
        <v>389</v>
      </c>
      <c r="G254" s="210"/>
      <c r="H254" s="213">
        <v>0.704</v>
      </c>
      <c r="I254" s="214"/>
      <c r="J254" s="210"/>
      <c r="K254" s="210"/>
      <c r="L254" s="215"/>
      <c r="M254" s="216"/>
      <c r="N254" s="217"/>
      <c r="O254" s="217"/>
      <c r="P254" s="217"/>
      <c r="Q254" s="217"/>
      <c r="R254" s="217"/>
      <c r="S254" s="217"/>
      <c r="T254" s="218"/>
      <c r="AT254" s="219" t="s">
        <v>204</v>
      </c>
      <c r="AU254" s="219" t="s">
        <v>82</v>
      </c>
      <c r="AV254" s="14" t="s">
        <v>82</v>
      </c>
      <c r="AW254" s="14" t="s">
        <v>34</v>
      </c>
      <c r="AX254" s="14" t="s">
        <v>72</v>
      </c>
      <c r="AY254" s="219" t="s">
        <v>191</v>
      </c>
    </row>
    <row r="255" spans="2:51" s="14" customFormat="1" ht="11.25">
      <c r="B255" s="209"/>
      <c r="C255" s="210"/>
      <c r="D255" s="192" t="s">
        <v>204</v>
      </c>
      <c r="E255" s="211" t="s">
        <v>21</v>
      </c>
      <c r="F255" s="212" t="s">
        <v>390</v>
      </c>
      <c r="G255" s="210"/>
      <c r="H255" s="213">
        <v>0.6</v>
      </c>
      <c r="I255" s="214"/>
      <c r="J255" s="210"/>
      <c r="K255" s="210"/>
      <c r="L255" s="215"/>
      <c r="M255" s="216"/>
      <c r="N255" s="217"/>
      <c r="O255" s="217"/>
      <c r="P255" s="217"/>
      <c r="Q255" s="217"/>
      <c r="R255" s="217"/>
      <c r="S255" s="217"/>
      <c r="T255" s="218"/>
      <c r="AT255" s="219" t="s">
        <v>204</v>
      </c>
      <c r="AU255" s="219" t="s">
        <v>82</v>
      </c>
      <c r="AV255" s="14" t="s">
        <v>82</v>
      </c>
      <c r="AW255" s="14" t="s">
        <v>34</v>
      </c>
      <c r="AX255" s="14" t="s">
        <v>72</v>
      </c>
      <c r="AY255" s="219" t="s">
        <v>191</v>
      </c>
    </row>
    <row r="256" spans="1:65" s="2" customFormat="1" ht="24.2" customHeight="1">
      <c r="A256" s="35"/>
      <c r="B256" s="36"/>
      <c r="C256" s="179" t="s">
        <v>7</v>
      </c>
      <c r="D256" s="179" t="s">
        <v>193</v>
      </c>
      <c r="E256" s="180" t="s">
        <v>391</v>
      </c>
      <c r="F256" s="181" t="s">
        <v>392</v>
      </c>
      <c r="G256" s="182" t="s">
        <v>293</v>
      </c>
      <c r="H256" s="183">
        <v>34.285</v>
      </c>
      <c r="I256" s="184"/>
      <c r="J256" s="185">
        <f>ROUND(I256*H256,2)</f>
        <v>0</v>
      </c>
      <c r="K256" s="181" t="s">
        <v>197</v>
      </c>
      <c r="L256" s="40"/>
      <c r="M256" s="186" t="s">
        <v>21</v>
      </c>
      <c r="N256" s="187" t="s">
        <v>43</v>
      </c>
      <c r="O256" s="65"/>
      <c r="P256" s="188">
        <f>O256*H256</f>
        <v>0</v>
      </c>
      <c r="Q256" s="188">
        <v>0.03358</v>
      </c>
      <c r="R256" s="188">
        <f>Q256*H256</f>
        <v>1.1512902999999999</v>
      </c>
      <c r="S256" s="188">
        <v>0</v>
      </c>
      <c r="T256" s="189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0" t="s">
        <v>198</v>
      </c>
      <c r="AT256" s="190" t="s">
        <v>193</v>
      </c>
      <c r="AU256" s="190" t="s">
        <v>82</v>
      </c>
      <c r="AY256" s="18" t="s">
        <v>191</v>
      </c>
      <c r="BE256" s="191">
        <f>IF(N256="základní",J256,0)</f>
        <v>0</v>
      </c>
      <c r="BF256" s="191">
        <f>IF(N256="snížená",J256,0)</f>
        <v>0</v>
      </c>
      <c r="BG256" s="191">
        <f>IF(N256="zákl. přenesená",J256,0)</f>
        <v>0</v>
      </c>
      <c r="BH256" s="191">
        <f>IF(N256="sníž. přenesená",J256,0)</f>
        <v>0</v>
      </c>
      <c r="BI256" s="191">
        <f>IF(N256="nulová",J256,0)</f>
        <v>0</v>
      </c>
      <c r="BJ256" s="18" t="s">
        <v>80</v>
      </c>
      <c r="BK256" s="191">
        <f>ROUND(I256*H256,2)</f>
        <v>0</v>
      </c>
      <c r="BL256" s="18" t="s">
        <v>198</v>
      </c>
      <c r="BM256" s="190" t="s">
        <v>393</v>
      </c>
    </row>
    <row r="257" spans="1:47" s="2" customFormat="1" ht="11.25">
      <c r="A257" s="35"/>
      <c r="B257" s="36"/>
      <c r="C257" s="37"/>
      <c r="D257" s="192" t="s">
        <v>200</v>
      </c>
      <c r="E257" s="37"/>
      <c r="F257" s="193" t="s">
        <v>394</v>
      </c>
      <c r="G257" s="37"/>
      <c r="H257" s="37"/>
      <c r="I257" s="194"/>
      <c r="J257" s="37"/>
      <c r="K257" s="37"/>
      <c r="L257" s="40"/>
      <c r="M257" s="195"/>
      <c r="N257" s="196"/>
      <c r="O257" s="65"/>
      <c r="P257" s="65"/>
      <c r="Q257" s="65"/>
      <c r="R257" s="65"/>
      <c r="S257" s="65"/>
      <c r="T257" s="66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8" t="s">
        <v>200</v>
      </c>
      <c r="AU257" s="18" t="s">
        <v>82</v>
      </c>
    </row>
    <row r="258" spans="1:47" s="2" customFormat="1" ht="11.25">
      <c r="A258" s="35"/>
      <c r="B258" s="36"/>
      <c r="C258" s="37"/>
      <c r="D258" s="197" t="s">
        <v>202</v>
      </c>
      <c r="E258" s="37"/>
      <c r="F258" s="198" t="s">
        <v>395</v>
      </c>
      <c r="G258" s="37"/>
      <c r="H258" s="37"/>
      <c r="I258" s="194"/>
      <c r="J258" s="37"/>
      <c r="K258" s="37"/>
      <c r="L258" s="40"/>
      <c r="M258" s="195"/>
      <c r="N258" s="196"/>
      <c r="O258" s="65"/>
      <c r="P258" s="65"/>
      <c r="Q258" s="65"/>
      <c r="R258" s="65"/>
      <c r="S258" s="65"/>
      <c r="T258" s="66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202</v>
      </c>
      <c r="AU258" s="18" t="s">
        <v>82</v>
      </c>
    </row>
    <row r="259" spans="2:51" s="13" customFormat="1" ht="11.25">
      <c r="B259" s="199"/>
      <c r="C259" s="200"/>
      <c r="D259" s="192" t="s">
        <v>204</v>
      </c>
      <c r="E259" s="201" t="s">
        <v>21</v>
      </c>
      <c r="F259" s="202" t="s">
        <v>250</v>
      </c>
      <c r="G259" s="200"/>
      <c r="H259" s="201" t="s">
        <v>21</v>
      </c>
      <c r="I259" s="203"/>
      <c r="J259" s="200"/>
      <c r="K259" s="200"/>
      <c r="L259" s="204"/>
      <c r="M259" s="205"/>
      <c r="N259" s="206"/>
      <c r="O259" s="206"/>
      <c r="P259" s="206"/>
      <c r="Q259" s="206"/>
      <c r="R259" s="206"/>
      <c r="S259" s="206"/>
      <c r="T259" s="207"/>
      <c r="AT259" s="208" t="s">
        <v>204</v>
      </c>
      <c r="AU259" s="208" t="s">
        <v>82</v>
      </c>
      <c r="AV259" s="13" t="s">
        <v>80</v>
      </c>
      <c r="AW259" s="13" t="s">
        <v>34</v>
      </c>
      <c r="AX259" s="13" t="s">
        <v>72</v>
      </c>
      <c r="AY259" s="208" t="s">
        <v>191</v>
      </c>
    </row>
    <row r="260" spans="2:51" s="14" customFormat="1" ht="11.25">
      <c r="B260" s="209"/>
      <c r="C260" s="210"/>
      <c r="D260" s="192" t="s">
        <v>204</v>
      </c>
      <c r="E260" s="211" t="s">
        <v>21</v>
      </c>
      <c r="F260" s="212" t="s">
        <v>396</v>
      </c>
      <c r="G260" s="210"/>
      <c r="H260" s="213">
        <v>3.112</v>
      </c>
      <c r="I260" s="214"/>
      <c r="J260" s="210"/>
      <c r="K260" s="210"/>
      <c r="L260" s="215"/>
      <c r="M260" s="216"/>
      <c r="N260" s="217"/>
      <c r="O260" s="217"/>
      <c r="P260" s="217"/>
      <c r="Q260" s="217"/>
      <c r="R260" s="217"/>
      <c r="S260" s="217"/>
      <c r="T260" s="218"/>
      <c r="AT260" s="219" t="s">
        <v>204</v>
      </c>
      <c r="AU260" s="219" t="s">
        <v>82</v>
      </c>
      <c r="AV260" s="14" t="s">
        <v>82</v>
      </c>
      <c r="AW260" s="14" t="s">
        <v>34</v>
      </c>
      <c r="AX260" s="14" t="s">
        <v>72</v>
      </c>
      <c r="AY260" s="219" t="s">
        <v>191</v>
      </c>
    </row>
    <row r="261" spans="2:51" s="14" customFormat="1" ht="22.5">
      <c r="B261" s="209"/>
      <c r="C261" s="210"/>
      <c r="D261" s="192" t="s">
        <v>204</v>
      </c>
      <c r="E261" s="211" t="s">
        <v>21</v>
      </c>
      <c r="F261" s="212" t="s">
        <v>397</v>
      </c>
      <c r="G261" s="210"/>
      <c r="H261" s="213">
        <v>1.147</v>
      </c>
      <c r="I261" s="214"/>
      <c r="J261" s="210"/>
      <c r="K261" s="210"/>
      <c r="L261" s="215"/>
      <c r="M261" s="216"/>
      <c r="N261" s="217"/>
      <c r="O261" s="217"/>
      <c r="P261" s="217"/>
      <c r="Q261" s="217"/>
      <c r="R261" s="217"/>
      <c r="S261" s="217"/>
      <c r="T261" s="218"/>
      <c r="AT261" s="219" t="s">
        <v>204</v>
      </c>
      <c r="AU261" s="219" t="s">
        <v>82</v>
      </c>
      <c r="AV261" s="14" t="s">
        <v>82</v>
      </c>
      <c r="AW261" s="14" t="s">
        <v>34</v>
      </c>
      <c r="AX261" s="14" t="s">
        <v>72</v>
      </c>
      <c r="AY261" s="219" t="s">
        <v>191</v>
      </c>
    </row>
    <row r="262" spans="2:51" s="14" customFormat="1" ht="11.25">
      <c r="B262" s="209"/>
      <c r="C262" s="210"/>
      <c r="D262" s="192" t="s">
        <v>204</v>
      </c>
      <c r="E262" s="211" t="s">
        <v>21</v>
      </c>
      <c r="F262" s="212" t="s">
        <v>398</v>
      </c>
      <c r="G262" s="210"/>
      <c r="H262" s="213">
        <v>0.514</v>
      </c>
      <c r="I262" s="214"/>
      <c r="J262" s="210"/>
      <c r="K262" s="210"/>
      <c r="L262" s="215"/>
      <c r="M262" s="216"/>
      <c r="N262" s="217"/>
      <c r="O262" s="217"/>
      <c r="P262" s="217"/>
      <c r="Q262" s="217"/>
      <c r="R262" s="217"/>
      <c r="S262" s="217"/>
      <c r="T262" s="218"/>
      <c r="AT262" s="219" t="s">
        <v>204</v>
      </c>
      <c r="AU262" s="219" t="s">
        <v>82</v>
      </c>
      <c r="AV262" s="14" t="s">
        <v>82</v>
      </c>
      <c r="AW262" s="14" t="s">
        <v>34</v>
      </c>
      <c r="AX262" s="14" t="s">
        <v>72</v>
      </c>
      <c r="AY262" s="219" t="s">
        <v>191</v>
      </c>
    </row>
    <row r="263" spans="2:51" s="14" customFormat="1" ht="11.25">
      <c r="B263" s="209"/>
      <c r="C263" s="210"/>
      <c r="D263" s="192" t="s">
        <v>204</v>
      </c>
      <c r="E263" s="211" t="s">
        <v>21</v>
      </c>
      <c r="F263" s="212" t="s">
        <v>399</v>
      </c>
      <c r="G263" s="210"/>
      <c r="H263" s="213">
        <v>1.884</v>
      </c>
      <c r="I263" s="214"/>
      <c r="J263" s="210"/>
      <c r="K263" s="210"/>
      <c r="L263" s="215"/>
      <c r="M263" s="216"/>
      <c r="N263" s="217"/>
      <c r="O263" s="217"/>
      <c r="P263" s="217"/>
      <c r="Q263" s="217"/>
      <c r="R263" s="217"/>
      <c r="S263" s="217"/>
      <c r="T263" s="218"/>
      <c r="AT263" s="219" t="s">
        <v>204</v>
      </c>
      <c r="AU263" s="219" t="s">
        <v>82</v>
      </c>
      <c r="AV263" s="14" t="s">
        <v>82</v>
      </c>
      <c r="AW263" s="14" t="s">
        <v>34</v>
      </c>
      <c r="AX263" s="14" t="s">
        <v>72</v>
      </c>
      <c r="AY263" s="219" t="s">
        <v>191</v>
      </c>
    </row>
    <row r="264" spans="2:51" s="14" customFormat="1" ht="11.25">
      <c r="B264" s="209"/>
      <c r="C264" s="210"/>
      <c r="D264" s="192" t="s">
        <v>204</v>
      </c>
      <c r="E264" s="211" t="s">
        <v>21</v>
      </c>
      <c r="F264" s="212" t="s">
        <v>400</v>
      </c>
      <c r="G264" s="210"/>
      <c r="H264" s="213">
        <v>1.282</v>
      </c>
      <c r="I264" s="214"/>
      <c r="J264" s="210"/>
      <c r="K264" s="210"/>
      <c r="L264" s="215"/>
      <c r="M264" s="216"/>
      <c r="N264" s="217"/>
      <c r="O264" s="217"/>
      <c r="P264" s="217"/>
      <c r="Q264" s="217"/>
      <c r="R264" s="217"/>
      <c r="S264" s="217"/>
      <c r="T264" s="218"/>
      <c r="AT264" s="219" t="s">
        <v>204</v>
      </c>
      <c r="AU264" s="219" t="s">
        <v>82</v>
      </c>
      <c r="AV264" s="14" t="s">
        <v>82</v>
      </c>
      <c r="AW264" s="14" t="s">
        <v>34</v>
      </c>
      <c r="AX264" s="14" t="s">
        <v>72</v>
      </c>
      <c r="AY264" s="219" t="s">
        <v>191</v>
      </c>
    </row>
    <row r="265" spans="2:51" s="14" customFormat="1" ht="11.25">
      <c r="B265" s="209"/>
      <c r="C265" s="210"/>
      <c r="D265" s="192" t="s">
        <v>204</v>
      </c>
      <c r="E265" s="211" t="s">
        <v>21</v>
      </c>
      <c r="F265" s="212" t="s">
        <v>401</v>
      </c>
      <c r="G265" s="210"/>
      <c r="H265" s="213">
        <v>0.882</v>
      </c>
      <c r="I265" s="214"/>
      <c r="J265" s="210"/>
      <c r="K265" s="210"/>
      <c r="L265" s="215"/>
      <c r="M265" s="216"/>
      <c r="N265" s="217"/>
      <c r="O265" s="217"/>
      <c r="P265" s="217"/>
      <c r="Q265" s="217"/>
      <c r="R265" s="217"/>
      <c r="S265" s="217"/>
      <c r="T265" s="218"/>
      <c r="AT265" s="219" t="s">
        <v>204</v>
      </c>
      <c r="AU265" s="219" t="s">
        <v>82</v>
      </c>
      <c r="AV265" s="14" t="s">
        <v>82</v>
      </c>
      <c r="AW265" s="14" t="s">
        <v>34</v>
      </c>
      <c r="AX265" s="14" t="s">
        <v>72</v>
      </c>
      <c r="AY265" s="219" t="s">
        <v>191</v>
      </c>
    </row>
    <row r="266" spans="2:51" s="14" customFormat="1" ht="11.25">
      <c r="B266" s="209"/>
      <c r="C266" s="210"/>
      <c r="D266" s="192" t="s">
        <v>204</v>
      </c>
      <c r="E266" s="211" t="s">
        <v>21</v>
      </c>
      <c r="F266" s="212" t="s">
        <v>402</v>
      </c>
      <c r="G266" s="210"/>
      <c r="H266" s="213">
        <v>0.278</v>
      </c>
      <c r="I266" s="214"/>
      <c r="J266" s="210"/>
      <c r="K266" s="210"/>
      <c r="L266" s="215"/>
      <c r="M266" s="216"/>
      <c r="N266" s="217"/>
      <c r="O266" s="217"/>
      <c r="P266" s="217"/>
      <c r="Q266" s="217"/>
      <c r="R266" s="217"/>
      <c r="S266" s="217"/>
      <c r="T266" s="218"/>
      <c r="AT266" s="219" t="s">
        <v>204</v>
      </c>
      <c r="AU266" s="219" t="s">
        <v>82</v>
      </c>
      <c r="AV266" s="14" t="s">
        <v>82</v>
      </c>
      <c r="AW266" s="14" t="s">
        <v>34</v>
      </c>
      <c r="AX266" s="14" t="s">
        <v>72</v>
      </c>
      <c r="AY266" s="219" t="s">
        <v>191</v>
      </c>
    </row>
    <row r="267" spans="2:51" s="14" customFormat="1" ht="11.25">
      <c r="B267" s="209"/>
      <c r="C267" s="210"/>
      <c r="D267" s="192" t="s">
        <v>204</v>
      </c>
      <c r="E267" s="211" t="s">
        <v>21</v>
      </c>
      <c r="F267" s="212" t="s">
        <v>403</v>
      </c>
      <c r="G267" s="210"/>
      <c r="H267" s="213">
        <v>2.045</v>
      </c>
      <c r="I267" s="214"/>
      <c r="J267" s="210"/>
      <c r="K267" s="210"/>
      <c r="L267" s="215"/>
      <c r="M267" s="216"/>
      <c r="N267" s="217"/>
      <c r="O267" s="217"/>
      <c r="P267" s="217"/>
      <c r="Q267" s="217"/>
      <c r="R267" s="217"/>
      <c r="S267" s="217"/>
      <c r="T267" s="218"/>
      <c r="AT267" s="219" t="s">
        <v>204</v>
      </c>
      <c r="AU267" s="219" t="s">
        <v>82</v>
      </c>
      <c r="AV267" s="14" t="s">
        <v>82</v>
      </c>
      <c r="AW267" s="14" t="s">
        <v>34</v>
      </c>
      <c r="AX267" s="14" t="s">
        <v>72</v>
      </c>
      <c r="AY267" s="219" t="s">
        <v>191</v>
      </c>
    </row>
    <row r="268" spans="2:51" s="14" customFormat="1" ht="11.25">
      <c r="B268" s="209"/>
      <c r="C268" s="210"/>
      <c r="D268" s="192" t="s">
        <v>204</v>
      </c>
      <c r="E268" s="211" t="s">
        <v>21</v>
      </c>
      <c r="F268" s="212" t="s">
        <v>377</v>
      </c>
      <c r="G268" s="210"/>
      <c r="H268" s="213">
        <v>14.713</v>
      </c>
      <c r="I268" s="214"/>
      <c r="J268" s="210"/>
      <c r="K268" s="210"/>
      <c r="L268" s="215"/>
      <c r="M268" s="216"/>
      <c r="N268" s="217"/>
      <c r="O268" s="217"/>
      <c r="P268" s="217"/>
      <c r="Q268" s="217"/>
      <c r="R268" s="217"/>
      <c r="S268" s="217"/>
      <c r="T268" s="218"/>
      <c r="AT268" s="219" t="s">
        <v>204</v>
      </c>
      <c r="AU268" s="219" t="s">
        <v>82</v>
      </c>
      <c r="AV268" s="14" t="s">
        <v>82</v>
      </c>
      <c r="AW268" s="14" t="s">
        <v>34</v>
      </c>
      <c r="AX268" s="14" t="s">
        <v>72</v>
      </c>
      <c r="AY268" s="219" t="s">
        <v>191</v>
      </c>
    </row>
    <row r="269" spans="2:51" s="14" customFormat="1" ht="22.5">
      <c r="B269" s="209"/>
      <c r="C269" s="210"/>
      <c r="D269" s="192" t="s">
        <v>204</v>
      </c>
      <c r="E269" s="211" t="s">
        <v>21</v>
      </c>
      <c r="F269" s="212" t="s">
        <v>404</v>
      </c>
      <c r="G269" s="210"/>
      <c r="H269" s="213">
        <v>8.338</v>
      </c>
      <c r="I269" s="214"/>
      <c r="J269" s="210"/>
      <c r="K269" s="210"/>
      <c r="L269" s="215"/>
      <c r="M269" s="216"/>
      <c r="N269" s="217"/>
      <c r="O269" s="217"/>
      <c r="P269" s="217"/>
      <c r="Q269" s="217"/>
      <c r="R269" s="217"/>
      <c r="S269" s="217"/>
      <c r="T269" s="218"/>
      <c r="AT269" s="219" t="s">
        <v>204</v>
      </c>
      <c r="AU269" s="219" t="s">
        <v>82</v>
      </c>
      <c r="AV269" s="14" t="s">
        <v>82</v>
      </c>
      <c r="AW269" s="14" t="s">
        <v>34</v>
      </c>
      <c r="AX269" s="14" t="s">
        <v>72</v>
      </c>
      <c r="AY269" s="219" t="s">
        <v>191</v>
      </c>
    </row>
    <row r="270" spans="2:51" s="14" customFormat="1" ht="11.25">
      <c r="B270" s="209"/>
      <c r="C270" s="210"/>
      <c r="D270" s="192" t="s">
        <v>204</v>
      </c>
      <c r="E270" s="211" t="s">
        <v>21</v>
      </c>
      <c r="F270" s="212" t="s">
        <v>405</v>
      </c>
      <c r="G270" s="210"/>
      <c r="H270" s="213">
        <v>0.09</v>
      </c>
      <c r="I270" s="214"/>
      <c r="J270" s="210"/>
      <c r="K270" s="210"/>
      <c r="L270" s="215"/>
      <c r="M270" s="216"/>
      <c r="N270" s="217"/>
      <c r="O270" s="217"/>
      <c r="P270" s="217"/>
      <c r="Q270" s="217"/>
      <c r="R270" s="217"/>
      <c r="S270" s="217"/>
      <c r="T270" s="218"/>
      <c r="AT270" s="219" t="s">
        <v>204</v>
      </c>
      <c r="AU270" s="219" t="s">
        <v>82</v>
      </c>
      <c r="AV270" s="14" t="s">
        <v>82</v>
      </c>
      <c r="AW270" s="14" t="s">
        <v>34</v>
      </c>
      <c r="AX270" s="14" t="s">
        <v>72</v>
      </c>
      <c r="AY270" s="219" t="s">
        <v>191</v>
      </c>
    </row>
    <row r="271" spans="1:65" s="2" customFormat="1" ht="37.9" customHeight="1">
      <c r="A271" s="35"/>
      <c r="B271" s="36"/>
      <c r="C271" s="179" t="s">
        <v>406</v>
      </c>
      <c r="D271" s="179" t="s">
        <v>193</v>
      </c>
      <c r="E271" s="180" t="s">
        <v>407</v>
      </c>
      <c r="F271" s="181" t="s">
        <v>408</v>
      </c>
      <c r="G271" s="182" t="s">
        <v>293</v>
      </c>
      <c r="H271" s="183">
        <v>115.476</v>
      </c>
      <c r="I271" s="184"/>
      <c r="J271" s="185">
        <f>ROUND(I271*H271,2)</f>
        <v>0</v>
      </c>
      <c r="K271" s="181" t="s">
        <v>197</v>
      </c>
      <c r="L271" s="40"/>
      <c r="M271" s="186" t="s">
        <v>21</v>
      </c>
      <c r="N271" s="187" t="s">
        <v>43</v>
      </c>
      <c r="O271" s="65"/>
      <c r="P271" s="188">
        <f>O271*H271</f>
        <v>0</v>
      </c>
      <c r="Q271" s="188">
        <v>0.0197</v>
      </c>
      <c r="R271" s="188">
        <f>Q271*H271</f>
        <v>2.2748771999999997</v>
      </c>
      <c r="S271" s="188">
        <v>0</v>
      </c>
      <c r="T271" s="189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90" t="s">
        <v>198</v>
      </c>
      <c r="AT271" s="190" t="s">
        <v>193</v>
      </c>
      <c r="AU271" s="190" t="s">
        <v>82</v>
      </c>
      <c r="AY271" s="18" t="s">
        <v>191</v>
      </c>
      <c r="BE271" s="191">
        <f>IF(N271="základní",J271,0)</f>
        <v>0</v>
      </c>
      <c r="BF271" s="191">
        <f>IF(N271="snížená",J271,0)</f>
        <v>0</v>
      </c>
      <c r="BG271" s="191">
        <f>IF(N271="zákl. přenesená",J271,0)</f>
        <v>0</v>
      </c>
      <c r="BH271" s="191">
        <f>IF(N271="sníž. přenesená",J271,0)</f>
        <v>0</v>
      </c>
      <c r="BI271" s="191">
        <f>IF(N271="nulová",J271,0)</f>
        <v>0</v>
      </c>
      <c r="BJ271" s="18" t="s">
        <v>80</v>
      </c>
      <c r="BK271" s="191">
        <f>ROUND(I271*H271,2)</f>
        <v>0</v>
      </c>
      <c r="BL271" s="18" t="s">
        <v>198</v>
      </c>
      <c r="BM271" s="190" t="s">
        <v>409</v>
      </c>
    </row>
    <row r="272" spans="1:47" s="2" customFormat="1" ht="29.25">
      <c r="A272" s="35"/>
      <c r="B272" s="36"/>
      <c r="C272" s="37"/>
      <c r="D272" s="192" t="s">
        <v>200</v>
      </c>
      <c r="E272" s="37"/>
      <c r="F272" s="193" t="s">
        <v>410</v>
      </c>
      <c r="G272" s="37"/>
      <c r="H272" s="37"/>
      <c r="I272" s="194"/>
      <c r="J272" s="37"/>
      <c r="K272" s="37"/>
      <c r="L272" s="40"/>
      <c r="M272" s="195"/>
      <c r="N272" s="196"/>
      <c r="O272" s="65"/>
      <c r="P272" s="65"/>
      <c r="Q272" s="65"/>
      <c r="R272" s="65"/>
      <c r="S272" s="65"/>
      <c r="T272" s="66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8" t="s">
        <v>200</v>
      </c>
      <c r="AU272" s="18" t="s">
        <v>82</v>
      </c>
    </row>
    <row r="273" spans="1:47" s="2" customFormat="1" ht="11.25">
      <c r="A273" s="35"/>
      <c r="B273" s="36"/>
      <c r="C273" s="37"/>
      <c r="D273" s="197" t="s">
        <v>202</v>
      </c>
      <c r="E273" s="37"/>
      <c r="F273" s="198" t="s">
        <v>411</v>
      </c>
      <c r="G273" s="37"/>
      <c r="H273" s="37"/>
      <c r="I273" s="194"/>
      <c r="J273" s="37"/>
      <c r="K273" s="37"/>
      <c r="L273" s="40"/>
      <c r="M273" s="195"/>
      <c r="N273" s="196"/>
      <c r="O273" s="65"/>
      <c r="P273" s="65"/>
      <c r="Q273" s="65"/>
      <c r="R273" s="65"/>
      <c r="S273" s="65"/>
      <c r="T273" s="66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8" t="s">
        <v>202</v>
      </c>
      <c r="AU273" s="18" t="s">
        <v>82</v>
      </c>
    </row>
    <row r="274" spans="2:51" s="13" customFormat="1" ht="11.25">
      <c r="B274" s="199"/>
      <c r="C274" s="200"/>
      <c r="D274" s="192" t="s">
        <v>204</v>
      </c>
      <c r="E274" s="201" t="s">
        <v>21</v>
      </c>
      <c r="F274" s="202" t="s">
        <v>250</v>
      </c>
      <c r="G274" s="200"/>
      <c r="H274" s="201" t="s">
        <v>21</v>
      </c>
      <c r="I274" s="203"/>
      <c r="J274" s="200"/>
      <c r="K274" s="200"/>
      <c r="L274" s="204"/>
      <c r="M274" s="205"/>
      <c r="N274" s="206"/>
      <c r="O274" s="206"/>
      <c r="P274" s="206"/>
      <c r="Q274" s="206"/>
      <c r="R274" s="206"/>
      <c r="S274" s="206"/>
      <c r="T274" s="207"/>
      <c r="AT274" s="208" t="s">
        <v>204</v>
      </c>
      <c r="AU274" s="208" t="s">
        <v>82</v>
      </c>
      <c r="AV274" s="13" t="s">
        <v>80</v>
      </c>
      <c r="AW274" s="13" t="s">
        <v>34</v>
      </c>
      <c r="AX274" s="13" t="s">
        <v>72</v>
      </c>
      <c r="AY274" s="208" t="s">
        <v>191</v>
      </c>
    </row>
    <row r="275" spans="2:51" s="14" customFormat="1" ht="22.5">
      <c r="B275" s="209"/>
      <c r="C275" s="210"/>
      <c r="D275" s="192" t="s">
        <v>204</v>
      </c>
      <c r="E275" s="211" t="s">
        <v>21</v>
      </c>
      <c r="F275" s="212" t="s">
        <v>412</v>
      </c>
      <c r="G275" s="210"/>
      <c r="H275" s="213">
        <v>20.717</v>
      </c>
      <c r="I275" s="214"/>
      <c r="J275" s="210"/>
      <c r="K275" s="210"/>
      <c r="L275" s="215"/>
      <c r="M275" s="216"/>
      <c r="N275" s="217"/>
      <c r="O275" s="217"/>
      <c r="P275" s="217"/>
      <c r="Q275" s="217"/>
      <c r="R275" s="217"/>
      <c r="S275" s="217"/>
      <c r="T275" s="218"/>
      <c r="AT275" s="219" t="s">
        <v>204</v>
      </c>
      <c r="AU275" s="219" t="s">
        <v>82</v>
      </c>
      <c r="AV275" s="14" t="s">
        <v>82</v>
      </c>
      <c r="AW275" s="14" t="s">
        <v>34</v>
      </c>
      <c r="AX275" s="14" t="s">
        <v>72</v>
      </c>
      <c r="AY275" s="219" t="s">
        <v>191</v>
      </c>
    </row>
    <row r="276" spans="2:51" s="13" customFormat="1" ht="11.25">
      <c r="B276" s="199"/>
      <c r="C276" s="200"/>
      <c r="D276" s="192" t="s">
        <v>204</v>
      </c>
      <c r="E276" s="201" t="s">
        <v>21</v>
      </c>
      <c r="F276" s="202" t="s">
        <v>339</v>
      </c>
      <c r="G276" s="200"/>
      <c r="H276" s="201" t="s">
        <v>21</v>
      </c>
      <c r="I276" s="203"/>
      <c r="J276" s="200"/>
      <c r="K276" s="200"/>
      <c r="L276" s="204"/>
      <c r="M276" s="205"/>
      <c r="N276" s="206"/>
      <c r="O276" s="206"/>
      <c r="P276" s="206"/>
      <c r="Q276" s="206"/>
      <c r="R276" s="206"/>
      <c r="S276" s="206"/>
      <c r="T276" s="207"/>
      <c r="AT276" s="208" t="s">
        <v>204</v>
      </c>
      <c r="AU276" s="208" t="s">
        <v>82</v>
      </c>
      <c r="AV276" s="13" t="s">
        <v>80</v>
      </c>
      <c r="AW276" s="13" t="s">
        <v>34</v>
      </c>
      <c r="AX276" s="13" t="s">
        <v>72</v>
      </c>
      <c r="AY276" s="208" t="s">
        <v>191</v>
      </c>
    </row>
    <row r="277" spans="2:51" s="14" customFormat="1" ht="22.5">
      <c r="B277" s="209"/>
      <c r="C277" s="210"/>
      <c r="D277" s="192" t="s">
        <v>204</v>
      </c>
      <c r="E277" s="211" t="s">
        <v>21</v>
      </c>
      <c r="F277" s="212" t="s">
        <v>413</v>
      </c>
      <c r="G277" s="210"/>
      <c r="H277" s="213">
        <v>94.759</v>
      </c>
      <c r="I277" s="214"/>
      <c r="J277" s="210"/>
      <c r="K277" s="210"/>
      <c r="L277" s="215"/>
      <c r="M277" s="216"/>
      <c r="N277" s="217"/>
      <c r="O277" s="217"/>
      <c r="P277" s="217"/>
      <c r="Q277" s="217"/>
      <c r="R277" s="217"/>
      <c r="S277" s="217"/>
      <c r="T277" s="218"/>
      <c r="AT277" s="219" t="s">
        <v>204</v>
      </c>
      <c r="AU277" s="219" t="s">
        <v>82</v>
      </c>
      <c r="AV277" s="14" t="s">
        <v>82</v>
      </c>
      <c r="AW277" s="14" t="s">
        <v>34</v>
      </c>
      <c r="AX277" s="14" t="s">
        <v>72</v>
      </c>
      <c r="AY277" s="219" t="s">
        <v>191</v>
      </c>
    </row>
    <row r="278" spans="1:65" s="2" customFormat="1" ht="33" customHeight="1">
      <c r="A278" s="35"/>
      <c r="B278" s="36"/>
      <c r="C278" s="179" t="s">
        <v>414</v>
      </c>
      <c r="D278" s="179" t="s">
        <v>193</v>
      </c>
      <c r="E278" s="180" t="s">
        <v>415</v>
      </c>
      <c r="F278" s="181" t="s">
        <v>416</v>
      </c>
      <c r="G278" s="182" t="s">
        <v>265</v>
      </c>
      <c r="H278" s="183">
        <v>1</v>
      </c>
      <c r="I278" s="184"/>
      <c r="J278" s="185">
        <f>ROUND(I278*H278,2)</f>
        <v>0</v>
      </c>
      <c r="K278" s="181" t="s">
        <v>21</v>
      </c>
      <c r="L278" s="40"/>
      <c r="M278" s="186" t="s">
        <v>21</v>
      </c>
      <c r="N278" s="187" t="s">
        <v>43</v>
      </c>
      <c r="O278" s="65"/>
      <c r="P278" s="188">
        <f>O278*H278</f>
        <v>0</v>
      </c>
      <c r="Q278" s="188">
        <v>0.01211</v>
      </c>
      <c r="R278" s="188">
        <f>Q278*H278</f>
        <v>0.01211</v>
      </c>
      <c r="S278" s="188">
        <v>0</v>
      </c>
      <c r="T278" s="189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90" t="s">
        <v>198</v>
      </c>
      <c r="AT278" s="190" t="s">
        <v>193</v>
      </c>
      <c r="AU278" s="190" t="s">
        <v>82</v>
      </c>
      <c r="AY278" s="18" t="s">
        <v>191</v>
      </c>
      <c r="BE278" s="191">
        <f>IF(N278="základní",J278,0)</f>
        <v>0</v>
      </c>
      <c r="BF278" s="191">
        <f>IF(N278="snížená",J278,0)</f>
        <v>0</v>
      </c>
      <c r="BG278" s="191">
        <f>IF(N278="zákl. přenesená",J278,0)</f>
        <v>0</v>
      </c>
      <c r="BH278" s="191">
        <f>IF(N278="sníž. přenesená",J278,0)</f>
        <v>0</v>
      </c>
      <c r="BI278" s="191">
        <f>IF(N278="nulová",J278,0)</f>
        <v>0</v>
      </c>
      <c r="BJ278" s="18" t="s">
        <v>80</v>
      </c>
      <c r="BK278" s="191">
        <f>ROUND(I278*H278,2)</f>
        <v>0</v>
      </c>
      <c r="BL278" s="18" t="s">
        <v>198</v>
      </c>
      <c r="BM278" s="190" t="s">
        <v>417</v>
      </c>
    </row>
    <row r="279" spans="1:47" s="2" customFormat="1" ht="29.25">
      <c r="A279" s="35"/>
      <c r="B279" s="36"/>
      <c r="C279" s="37"/>
      <c r="D279" s="192" t="s">
        <v>200</v>
      </c>
      <c r="E279" s="37"/>
      <c r="F279" s="193" t="s">
        <v>418</v>
      </c>
      <c r="G279" s="37"/>
      <c r="H279" s="37"/>
      <c r="I279" s="194"/>
      <c r="J279" s="37"/>
      <c r="K279" s="37"/>
      <c r="L279" s="40"/>
      <c r="M279" s="195"/>
      <c r="N279" s="196"/>
      <c r="O279" s="65"/>
      <c r="P279" s="65"/>
      <c r="Q279" s="65"/>
      <c r="R279" s="65"/>
      <c r="S279" s="65"/>
      <c r="T279" s="66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8" t="s">
        <v>200</v>
      </c>
      <c r="AU279" s="18" t="s">
        <v>82</v>
      </c>
    </row>
    <row r="280" spans="2:51" s="14" customFormat="1" ht="11.25">
      <c r="B280" s="209"/>
      <c r="C280" s="210"/>
      <c r="D280" s="192" t="s">
        <v>204</v>
      </c>
      <c r="E280" s="211" t="s">
        <v>21</v>
      </c>
      <c r="F280" s="212" t="s">
        <v>419</v>
      </c>
      <c r="G280" s="210"/>
      <c r="H280" s="213">
        <v>1</v>
      </c>
      <c r="I280" s="214"/>
      <c r="J280" s="210"/>
      <c r="K280" s="210"/>
      <c r="L280" s="215"/>
      <c r="M280" s="216"/>
      <c r="N280" s="217"/>
      <c r="O280" s="217"/>
      <c r="P280" s="217"/>
      <c r="Q280" s="217"/>
      <c r="R280" s="217"/>
      <c r="S280" s="217"/>
      <c r="T280" s="218"/>
      <c r="AT280" s="219" t="s">
        <v>204</v>
      </c>
      <c r="AU280" s="219" t="s">
        <v>82</v>
      </c>
      <c r="AV280" s="14" t="s">
        <v>82</v>
      </c>
      <c r="AW280" s="14" t="s">
        <v>34</v>
      </c>
      <c r="AX280" s="14" t="s">
        <v>72</v>
      </c>
      <c r="AY280" s="219" t="s">
        <v>191</v>
      </c>
    </row>
    <row r="281" spans="1:65" s="2" customFormat="1" ht="24.2" customHeight="1">
      <c r="A281" s="35"/>
      <c r="B281" s="36"/>
      <c r="C281" s="179" t="s">
        <v>420</v>
      </c>
      <c r="D281" s="179" t="s">
        <v>193</v>
      </c>
      <c r="E281" s="180" t="s">
        <v>421</v>
      </c>
      <c r="F281" s="181" t="s">
        <v>422</v>
      </c>
      <c r="G281" s="182" t="s">
        <v>265</v>
      </c>
      <c r="H281" s="183">
        <v>1</v>
      </c>
      <c r="I281" s="184"/>
      <c r="J281" s="185">
        <f>ROUND(I281*H281,2)</f>
        <v>0</v>
      </c>
      <c r="K281" s="181" t="s">
        <v>197</v>
      </c>
      <c r="L281" s="40"/>
      <c r="M281" s="186" t="s">
        <v>21</v>
      </c>
      <c r="N281" s="187" t="s">
        <v>43</v>
      </c>
      <c r="O281" s="65"/>
      <c r="P281" s="188">
        <f>O281*H281</f>
        <v>0</v>
      </c>
      <c r="Q281" s="188">
        <v>0.01466</v>
      </c>
      <c r="R281" s="188">
        <f>Q281*H281</f>
        <v>0.01466</v>
      </c>
      <c r="S281" s="188">
        <v>0</v>
      </c>
      <c r="T281" s="189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90" t="s">
        <v>198</v>
      </c>
      <c r="AT281" s="190" t="s">
        <v>193</v>
      </c>
      <c r="AU281" s="190" t="s">
        <v>82</v>
      </c>
      <c r="AY281" s="18" t="s">
        <v>191</v>
      </c>
      <c r="BE281" s="191">
        <f>IF(N281="základní",J281,0)</f>
        <v>0</v>
      </c>
      <c r="BF281" s="191">
        <f>IF(N281="snížená",J281,0)</f>
        <v>0</v>
      </c>
      <c r="BG281" s="191">
        <f>IF(N281="zákl. přenesená",J281,0)</f>
        <v>0</v>
      </c>
      <c r="BH281" s="191">
        <f>IF(N281="sníž. přenesená",J281,0)</f>
        <v>0</v>
      </c>
      <c r="BI281" s="191">
        <f>IF(N281="nulová",J281,0)</f>
        <v>0</v>
      </c>
      <c r="BJ281" s="18" t="s">
        <v>80</v>
      </c>
      <c r="BK281" s="191">
        <f>ROUND(I281*H281,2)</f>
        <v>0</v>
      </c>
      <c r="BL281" s="18" t="s">
        <v>198</v>
      </c>
      <c r="BM281" s="190" t="s">
        <v>423</v>
      </c>
    </row>
    <row r="282" spans="1:47" s="2" customFormat="1" ht="29.25">
      <c r="A282" s="35"/>
      <c r="B282" s="36"/>
      <c r="C282" s="37"/>
      <c r="D282" s="192" t="s">
        <v>200</v>
      </c>
      <c r="E282" s="37"/>
      <c r="F282" s="193" t="s">
        <v>424</v>
      </c>
      <c r="G282" s="37"/>
      <c r="H282" s="37"/>
      <c r="I282" s="194"/>
      <c r="J282" s="37"/>
      <c r="K282" s="37"/>
      <c r="L282" s="40"/>
      <c r="M282" s="195"/>
      <c r="N282" s="196"/>
      <c r="O282" s="65"/>
      <c r="P282" s="65"/>
      <c r="Q282" s="65"/>
      <c r="R282" s="65"/>
      <c r="S282" s="65"/>
      <c r="T282" s="66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8" t="s">
        <v>200</v>
      </c>
      <c r="AU282" s="18" t="s">
        <v>82</v>
      </c>
    </row>
    <row r="283" spans="1:47" s="2" customFormat="1" ht="11.25">
      <c r="A283" s="35"/>
      <c r="B283" s="36"/>
      <c r="C283" s="37"/>
      <c r="D283" s="197" t="s">
        <v>202</v>
      </c>
      <c r="E283" s="37"/>
      <c r="F283" s="198" t="s">
        <v>425</v>
      </c>
      <c r="G283" s="37"/>
      <c r="H283" s="37"/>
      <c r="I283" s="194"/>
      <c r="J283" s="37"/>
      <c r="K283" s="37"/>
      <c r="L283" s="40"/>
      <c r="M283" s="195"/>
      <c r="N283" s="196"/>
      <c r="O283" s="65"/>
      <c r="P283" s="65"/>
      <c r="Q283" s="65"/>
      <c r="R283" s="65"/>
      <c r="S283" s="65"/>
      <c r="T283" s="66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8" t="s">
        <v>202</v>
      </c>
      <c r="AU283" s="18" t="s">
        <v>82</v>
      </c>
    </row>
    <row r="284" spans="2:51" s="14" customFormat="1" ht="11.25">
      <c r="B284" s="209"/>
      <c r="C284" s="210"/>
      <c r="D284" s="192" t="s">
        <v>204</v>
      </c>
      <c r="E284" s="211" t="s">
        <v>21</v>
      </c>
      <c r="F284" s="212" t="s">
        <v>419</v>
      </c>
      <c r="G284" s="210"/>
      <c r="H284" s="213">
        <v>1</v>
      </c>
      <c r="I284" s="214"/>
      <c r="J284" s="210"/>
      <c r="K284" s="210"/>
      <c r="L284" s="215"/>
      <c r="M284" s="216"/>
      <c r="N284" s="217"/>
      <c r="O284" s="217"/>
      <c r="P284" s="217"/>
      <c r="Q284" s="217"/>
      <c r="R284" s="217"/>
      <c r="S284" s="217"/>
      <c r="T284" s="218"/>
      <c r="AT284" s="219" t="s">
        <v>204</v>
      </c>
      <c r="AU284" s="219" t="s">
        <v>82</v>
      </c>
      <c r="AV284" s="14" t="s">
        <v>82</v>
      </c>
      <c r="AW284" s="14" t="s">
        <v>34</v>
      </c>
      <c r="AX284" s="14" t="s">
        <v>72</v>
      </c>
      <c r="AY284" s="219" t="s">
        <v>191</v>
      </c>
    </row>
    <row r="285" spans="1:65" s="2" customFormat="1" ht="33" customHeight="1">
      <c r="A285" s="35"/>
      <c r="B285" s="36"/>
      <c r="C285" s="179" t="s">
        <v>426</v>
      </c>
      <c r="D285" s="179" t="s">
        <v>193</v>
      </c>
      <c r="E285" s="180" t="s">
        <v>427</v>
      </c>
      <c r="F285" s="181" t="s">
        <v>428</v>
      </c>
      <c r="G285" s="182" t="s">
        <v>196</v>
      </c>
      <c r="H285" s="183">
        <v>13.615</v>
      </c>
      <c r="I285" s="184"/>
      <c r="J285" s="185">
        <f>ROUND(I285*H285,2)</f>
        <v>0</v>
      </c>
      <c r="K285" s="181" t="s">
        <v>197</v>
      </c>
      <c r="L285" s="40"/>
      <c r="M285" s="186" t="s">
        <v>21</v>
      </c>
      <c r="N285" s="187" t="s">
        <v>43</v>
      </c>
      <c r="O285" s="65"/>
      <c r="P285" s="188">
        <f>O285*H285</f>
        <v>0</v>
      </c>
      <c r="Q285" s="188">
        <v>2.50187</v>
      </c>
      <c r="R285" s="188">
        <f>Q285*H285</f>
        <v>34.06296005</v>
      </c>
      <c r="S285" s="188">
        <v>0</v>
      </c>
      <c r="T285" s="189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90" t="s">
        <v>198</v>
      </c>
      <c r="AT285" s="190" t="s">
        <v>193</v>
      </c>
      <c r="AU285" s="190" t="s">
        <v>82</v>
      </c>
      <c r="AY285" s="18" t="s">
        <v>191</v>
      </c>
      <c r="BE285" s="191">
        <f>IF(N285="základní",J285,0)</f>
        <v>0</v>
      </c>
      <c r="BF285" s="191">
        <f>IF(N285="snížená",J285,0)</f>
        <v>0</v>
      </c>
      <c r="BG285" s="191">
        <f>IF(N285="zákl. přenesená",J285,0)</f>
        <v>0</v>
      </c>
      <c r="BH285" s="191">
        <f>IF(N285="sníž. přenesená",J285,0)</f>
        <v>0</v>
      </c>
      <c r="BI285" s="191">
        <f>IF(N285="nulová",J285,0)</f>
        <v>0</v>
      </c>
      <c r="BJ285" s="18" t="s">
        <v>80</v>
      </c>
      <c r="BK285" s="191">
        <f>ROUND(I285*H285,2)</f>
        <v>0</v>
      </c>
      <c r="BL285" s="18" t="s">
        <v>198</v>
      </c>
      <c r="BM285" s="190" t="s">
        <v>429</v>
      </c>
    </row>
    <row r="286" spans="1:47" s="2" customFormat="1" ht="19.5">
      <c r="A286" s="35"/>
      <c r="B286" s="36"/>
      <c r="C286" s="37"/>
      <c r="D286" s="192" t="s">
        <v>200</v>
      </c>
      <c r="E286" s="37"/>
      <c r="F286" s="193" t="s">
        <v>430</v>
      </c>
      <c r="G286" s="37"/>
      <c r="H286" s="37"/>
      <c r="I286" s="194"/>
      <c r="J286" s="37"/>
      <c r="K286" s="37"/>
      <c r="L286" s="40"/>
      <c r="M286" s="195"/>
      <c r="N286" s="196"/>
      <c r="O286" s="65"/>
      <c r="P286" s="65"/>
      <c r="Q286" s="65"/>
      <c r="R286" s="65"/>
      <c r="S286" s="65"/>
      <c r="T286" s="66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8" t="s">
        <v>200</v>
      </c>
      <c r="AU286" s="18" t="s">
        <v>82</v>
      </c>
    </row>
    <row r="287" spans="1:47" s="2" customFormat="1" ht="11.25">
      <c r="A287" s="35"/>
      <c r="B287" s="36"/>
      <c r="C287" s="37"/>
      <c r="D287" s="197" t="s">
        <v>202</v>
      </c>
      <c r="E287" s="37"/>
      <c r="F287" s="198" t="s">
        <v>431</v>
      </c>
      <c r="G287" s="37"/>
      <c r="H287" s="37"/>
      <c r="I287" s="194"/>
      <c r="J287" s="37"/>
      <c r="K287" s="37"/>
      <c r="L287" s="40"/>
      <c r="M287" s="195"/>
      <c r="N287" s="196"/>
      <c r="O287" s="65"/>
      <c r="P287" s="65"/>
      <c r="Q287" s="65"/>
      <c r="R287" s="65"/>
      <c r="S287" s="65"/>
      <c r="T287" s="66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8" t="s">
        <v>202</v>
      </c>
      <c r="AU287" s="18" t="s">
        <v>82</v>
      </c>
    </row>
    <row r="288" spans="2:51" s="13" customFormat="1" ht="11.25">
      <c r="B288" s="199"/>
      <c r="C288" s="200"/>
      <c r="D288" s="192" t="s">
        <v>204</v>
      </c>
      <c r="E288" s="201" t="s">
        <v>21</v>
      </c>
      <c r="F288" s="202" t="s">
        <v>432</v>
      </c>
      <c r="G288" s="200"/>
      <c r="H288" s="201" t="s">
        <v>21</v>
      </c>
      <c r="I288" s="203"/>
      <c r="J288" s="200"/>
      <c r="K288" s="200"/>
      <c r="L288" s="204"/>
      <c r="M288" s="205"/>
      <c r="N288" s="206"/>
      <c r="O288" s="206"/>
      <c r="P288" s="206"/>
      <c r="Q288" s="206"/>
      <c r="R288" s="206"/>
      <c r="S288" s="206"/>
      <c r="T288" s="207"/>
      <c r="AT288" s="208" t="s">
        <v>204</v>
      </c>
      <c r="AU288" s="208" t="s">
        <v>82</v>
      </c>
      <c r="AV288" s="13" t="s">
        <v>80</v>
      </c>
      <c r="AW288" s="13" t="s">
        <v>34</v>
      </c>
      <c r="AX288" s="13" t="s">
        <v>72</v>
      </c>
      <c r="AY288" s="208" t="s">
        <v>191</v>
      </c>
    </row>
    <row r="289" spans="2:51" s="14" customFormat="1" ht="22.5">
      <c r="B289" s="209"/>
      <c r="C289" s="210"/>
      <c r="D289" s="192" t="s">
        <v>204</v>
      </c>
      <c r="E289" s="211" t="s">
        <v>21</v>
      </c>
      <c r="F289" s="212" t="s">
        <v>433</v>
      </c>
      <c r="G289" s="210"/>
      <c r="H289" s="213">
        <v>13.615</v>
      </c>
      <c r="I289" s="214"/>
      <c r="J289" s="210"/>
      <c r="K289" s="210"/>
      <c r="L289" s="215"/>
      <c r="M289" s="216"/>
      <c r="N289" s="217"/>
      <c r="O289" s="217"/>
      <c r="P289" s="217"/>
      <c r="Q289" s="217"/>
      <c r="R289" s="217"/>
      <c r="S289" s="217"/>
      <c r="T289" s="218"/>
      <c r="AT289" s="219" t="s">
        <v>204</v>
      </c>
      <c r="AU289" s="219" t="s">
        <v>82</v>
      </c>
      <c r="AV289" s="14" t="s">
        <v>82</v>
      </c>
      <c r="AW289" s="14" t="s">
        <v>34</v>
      </c>
      <c r="AX289" s="14" t="s">
        <v>72</v>
      </c>
      <c r="AY289" s="219" t="s">
        <v>191</v>
      </c>
    </row>
    <row r="290" spans="1:65" s="2" customFormat="1" ht="24.2" customHeight="1">
      <c r="A290" s="35"/>
      <c r="B290" s="36"/>
      <c r="C290" s="179" t="s">
        <v>434</v>
      </c>
      <c r="D290" s="179" t="s">
        <v>193</v>
      </c>
      <c r="E290" s="180" t="s">
        <v>435</v>
      </c>
      <c r="F290" s="181" t="s">
        <v>436</v>
      </c>
      <c r="G290" s="182" t="s">
        <v>196</v>
      </c>
      <c r="H290" s="183">
        <v>13.615</v>
      </c>
      <c r="I290" s="184"/>
      <c r="J290" s="185">
        <f>ROUND(I290*H290,2)</f>
        <v>0</v>
      </c>
      <c r="K290" s="181" t="s">
        <v>197</v>
      </c>
      <c r="L290" s="40"/>
      <c r="M290" s="186" t="s">
        <v>21</v>
      </c>
      <c r="N290" s="187" t="s">
        <v>43</v>
      </c>
      <c r="O290" s="65"/>
      <c r="P290" s="188">
        <f>O290*H290</f>
        <v>0</v>
      </c>
      <c r="Q290" s="188">
        <v>0</v>
      </c>
      <c r="R290" s="188">
        <f>Q290*H290</f>
        <v>0</v>
      </c>
      <c r="S290" s="188">
        <v>0</v>
      </c>
      <c r="T290" s="189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90" t="s">
        <v>198</v>
      </c>
      <c r="AT290" s="190" t="s">
        <v>193</v>
      </c>
      <c r="AU290" s="190" t="s">
        <v>82</v>
      </c>
      <c r="AY290" s="18" t="s">
        <v>191</v>
      </c>
      <c r="BE290" s="191">
        <f>IF(N290="základní",J290,0)</f>
        <v>0</v>
      </c>
      <c r="BF290" s="191">
        <f>IF(N290="snížená",J290,0)</f>
        <v>0</v>
      </c>
      <c r="BG290" s="191">
        <f>IF(N290="zákl. přenesená",J290,0)</f>
        <v>0</v>
      </c>
      <c r="BH290" s="191">
        <f>IF(N290="sníž. přenesená",J290,0)</f>
        <v>0</v>
      </c>
      <c r="BI290" s="191">
        <f>IF(N290="nulová",J290,0)</f>
        <v>0</v>
      </c>
      <c r="BJ290" s="18" t="s">
        <v>80</v>
      </c>
      <c r="BK290" s="191">
        <f>ROUND(I290*H290,2)</f>
        <v>0</v>
      </c>
      <c r="BL290" s="18" t="s">
        <v>198</v>
      </c>
      <c r="BM290" s="190" t="s">
        <v>437</v>
      </c>
    </row>
    <row r="291" spans="1:47" s="2" customFormat="1" ht="19.5">
      <c r="A291" s="35"/>
      <c r="B291" s="36"/>
      <c r="C291" s="37"/>
      <c r="D291" s="192" t="s">
        <v>200</v>
      </c>
      <c r="E291" s="37"/>
      <c r="F291" s="193" t="s">
        <v>438</v>
      </c>
      <c r="G291" s="37"/>
      <c r="H291" s="37"/>
      <c r="I291" s="194"/>
      <c r="J291" s="37"/>
      <c r="K291" s="37"/>
      <c r="L291" s="40"/>
      <c r="M291" s="195"/>
      <c r="N291" s="196"/>
      <c r="O291" s="65"/>
      <c r="P291" s="65"/>
      <c r="Q291" s="65"/>
      <c r="R291" s="65"/>
      <c r="S291" s="65"/>
      <c r="T291" s="66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8" t="s">
        <v>200</v>
      </c>
      <c r="AU291" s="18" t="s">
        <v>82</v>
      </c>
    </row>
    <row r="292" spans="1:47" s="2" customFormat="1" ht="11.25">
      <c r="A292" s="35"/>
      <c r="B292" s="36"/>
      <c r="C292" s="37"/>
      <c r="D292" s="197" t="s">
        <v>202</v>
      </c>
      <c r="E292" s="37"/>
      <c r="F292" s="198" t="s">
        <v>439</v>
      </c>
      <c r="G292" s="37"/>
      <c r="H292" s="37"/>
      <c r="I292" s="194"/>
      <c r="J292" s="37"/>
      <c r="K292" s="37"/>
      <c r="L292" s="40"/>
      <c r="M292" s="195"/>
      <c r="N292" s="196"/>
      <c r="O292" s="65"/>
      <c r="P292" s="65"/>
      <c r="Q292" s="65"/>
      <c r="R292" s="65"/>
      <c r="S292" s="65"/>
      <c r="T292" s="66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8" t="s">
        <v>202</v>
      </c>
      <c r="AU292" s="18" t="s">
        <v>82</v>
      </c>
    </row>
    <row r="293" spans="2:51" s="13" customFormat="1" ht="11.25">
      <c r="B293" s="199"/>
      <c r="C293" s="200"/>
      <c r="D293" s="192" t="s">
        <v>204</v>
      </c>
      <c r="E293" s="201" t="s">
        <v>21</v>
      </c>
      <c r="F293" s="202" t="s">
        <v>432</v>
      </c>
      <c r="G293" s="200"/>
      <c r="H293" s="201" t="s">
        <v>21</v>
      </c>
      <c r="I293" s="203"/>
      <c r="J293" s="200"/>
      <c r="K293" s="200"/>
      <c r="L293" s="204"/>
      <c r="M293" s="205"/>
      <c r="N293" s="206"/>
      <c r="O293" s="206"/>
      <c r="P293" s="206"/>
      <c r="Q293" s="206"/>
      <c r="R293" s="206"/>
      <c r="S293" s="206"/>
      <c r="T293" s="207"/>
      <c r="AT293" s="208" t="s">
        <v>204</v>
      </c>
      <c r="AU293" s="208" t="s">
        <v>82</v>
      </c>
      <c r="AV293" s="13" t="s">
        <v>80</v>
      </c>
      <c r="AW293" s="13" t="s">
        <v>34</v>
      </c>
      <c r="AX293" s="13" t="s">
        <v>72</v>
      </c>
      <c r="AY293" s="208" t="s">
        <v>191</v>
      </c>
    </row>
    <row r="294" spans="2:51" s="14" customFormat="1" ht="22.5">
      <c r="B294" s="209"/>
      <c r="C294" s="210"/>
      <c r="D294" s="192" t="s">
        <v>204</v>
      </c>
      <c r="E294" s="211" t="s">
        <v>21</v>
      </c>
      <c r="F294" s="212" t="s">
        <v>433</v>
      </c>
      <c r="G294" s="210"/>
      <c r="H294" s="213">
        <v>13.615</v>
      </c>
      <c r="I294" s="214"/>
      <c r="J294" s="210"/>
      <c r="K294" s="210"/>
      <c r="L294" s="215"/>
      <c r="M294" s="216"/>
      <c r="N294" s="217"/>
      <c r="O294" s="217"/>
      <c r="P294" s="217"/>
      <c r="Q294" s="217"/>
      <c r="R294" s="217"/>
      <c r="S294" s="217"/>
      <c r="T294" s="218"/>
      <c r="AT294" s="219" t="s">
        <v>204</v>
      </c>
      <c r="AU294" s="219" t="s">
        <v>82</v>
      </c>
      <c r="AV294" s="14" t="s">
        <v>82</v>
      </c>
      <c r="AW294" s="14" t="s">
        <v>34</v>
      </c>
      <c r="AX294" s="14" t="s">
        <v>72</v>
      </c>
      <c r="AY294" s="219" t="s">
        <v>191</v>
      </c>
    </row>
    <row r="295" spans="1:65" s="2" customFormat="1" ht="24.2" customHeight="1">
      <c r="A295" s="35"/>
      <c r="B295" s="36"/>
      <c r="C295" s="179" t="s">
        <v>440</v>
      </c>
      <c r="D295" s="179" t="s">
        <v>193</v>
      </c>
      <c r="E295" s="180" t="s">
        <v>441</v>
      </c>
      <c r="F295" s="181" t="s">
        <v>442</v>
      </c>
      <c r="G295" s="182" t="s">
        <v>196</v>
      </c>
      <c r="H295" s="183">
        <v>0.672</v>
      </c>
      <c r="I295" s="184"/>
      <c r="J295" s="185">
        <f>ROUND(I295*H295,2)</f>
        <v>0</v>
      </c>
      <c r="K295" s="181" t="s">
        <v>197</v>
      </c>
      <c r="L295" s="40"/>
      <c r="M295" s="186" t="s">
        <v>21</v>
      </c>
      <c r="N295" s="187" t="s">
        <v>43</v>
      </c>
      <c r="O295" s="65"/>
      <c r="P295" s="188">
        <f>O295*H295</f>
        <v>0</v>
      </c>
      <c r="Q295" s="188">
        <v>0</v>
      </c>
      <c r="R295" s="188">
        <f>Q295*H295</f>
        <v>0</v>
      </c>
      <c r="S295" s="188">
        <v>0</v>
      </c>
      <c r="T295" s="189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90" t="s">
        <v>198</v>
      </c>
      <c r="AT295" s="190" t="s">
        <v>193</v>
      </c>
      <c r="AU295" s="190" t="s">
        <v>82</v>
      </c>
      <c r="AY295" s="18" t="s">
        <v>191</v>
      </c>
      <c r="BE295" s="191">
        <f>IF(N295="základní",J295,0)</f>
        <v>0</v>
      </c>
      <c r="BF295" s="191">
        <f>IF(N295="snížená",J295,0)</f>
        <v>0</v>
      </c>
      <c r="BG295" s="191">
        <f>IF(N295="zákl. přenesená",J295,0)</f>
        <v>0</v>
      </c>
      <c r="BH295" s="191">
        <f>IF(N295="sníž. přenesená",J295,0)</f>
        <v>0</v>
      </c>
      <c r="BI295" s="191">
        <f>IF(N295="nulová",J295,0)</f>
        <v>0</v>
      </c>
      <c r="BJ295" s="18" t="s">
        <v>80</v>
      </c>
      <c r="BK295" s="191">
        <f>ROUND(I295*H295,2)</f>
        <v>0</v>
      </c>
      <c r="BL295" s="18" t="s">
        <v>198</v>
      </c>
      <c r="BM295" s="190" t="s">
        <v>443</v>
      </c>
    </row>
    <row r="296" spans="1:47" s="2" customFormat="1" ht="19.5">
      <c r="A296" s="35"/>
      <c r="B296" s="36"/>
      <c r="C296" s="37"/>
      <c r="D296" s="192" t="s">
        <v>200</v>
      </c>
      <c r="E296" s="37"/>
      <c r="F296" s="193" t="s">
        <v>444</v>
      </c>
      <c r="G296" s="37"/>
      <c r="H296" s="37"/>
      <c r="I296" s="194"/>
      <c r="J296" s="37"/>
      <c r="K296" s="37"/>
      <c r="L296" s="40"/>
      <c r="M296" s="195"/>
      <c r="N296" s="196"/>
      <c r="O296" s="65"/>
      <c r="P296" s="65"/>
      <c r="Q296" s="65"/>
      <c r="R296" s="65"/>
      <c r="S296" s="65"/>
      <c r="T296" s="66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8" t="s">
        <v>200</v>
      </c>
      <c r="AU296" s="18" t="s">
        <v>82</v>
      </c>
    </row>
    <row r="297" spans="1:47" s="2" customFormat="1" ht="11.25">
      <c r="A297" s="35"/>
      <c r="B297" s="36"/>
      <c r="C297" s="37"/>
      <c r="D297" s="197" t="s">
        <v>202</v>
      </c>
      <c r="E297" s="37"/>
      <c r="F297" s="198" t="s">
        <v>445</v>
      </c>
      <c r="G297" s="37"/>
      <c r="H297" s="37"/>
      <c r="I297" s="194"/>
      <c r="J297" s="37"/>
      <c r="K297" s="37"/>
      <c r="L297" s="40"/>
      <c r="M297" s="195"/>
      <c r="N297" s="196"/>
      <c r="O297" s="65"/>
      <c r="P297" s="65"/>
      <c r="Q297" s="65"/>
      <c r="R297" s="65"/>
      <c r="S297" s="65"/>
      <c r="T297" s="66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8" t="s">
        <v>202</v>
      </c>
      <c r="AU297" s="18" t="s">
        <v>82</v>
      </c>
    </row>
    <row r="298" spans="2:51" s="13" customFormat="1" ht="11.25">
      <c r="B298" s="199"/>
      <c r="C298" s="200"/>
      <c r="D298" s="192" t="s">
        <v>204</v>
      </c>
      <c r="E298" s="201" t="s">
        <v>21</v>
      </c>
      <c r="F298" s="202" t="s">
        <v>432</v>
      </c>
      <c r="G298" s="200"/>
      <c r="H298" s="201" t="s">
        <v>21</v>
      </c>
      <c r="I298" s="203"/>
      <c r="J298" s="200"/>
      <c r="K298" s="200"/>
      <c r="L298" s="204"/>
      <c r="M298" s="205"/>
      <c r="N298" s="206"/>
      <c r="O298" s="206"/>
      <c r="P298" s="206"/>
      <c r="Q298" s="206"/>
      <c r="R298" s="206"/>
      <c r="S298" s="206"/>
      <c r="T298" s="207"/>
      <c r="AT298" s="208" t="s">
        <v>204</v>
      </c>
      <c r="AU298" s="208" t="s">
        <v>82</v>
      </c>
      <c r="AV298" s="13" t="s">
        <v>80</v>
      </c>
      <c r="AW298" s="13" t="s">
        <v>34</v>
      </c>
      <c r="AX298" s="13" t="s">
        <v>72</v>
      </c>
      <c r="AY298" s="208" t="s">
        <v>191</v>
      </c>
    </row>
    <row r="299" spans="2:51" s="14" customFormat="1" ht="11.25">
      <c r="B299" s="209"/>
      <c r="C299" s="210"/>
      <c r="D299" s="192" t="s">
        <v>204</v>
      </c>
      <c r="E299" s="211" t="s">
        <v>21</v>
      </c>
      <c r="F299" s="212" t="s">
        <v>446</v>
      </c>
      <c r="G299" s="210"/>
      <c r="H299" s="213">
        <v>0.672</v>
      </c>
      <c r="I299" s="214"/>
      <c r="J299" s="210"/>
      <c r="K299" s="210"/>
      <c r="L299" s="215"/>
      <c r="M299" s="216"/>
      <c r="N299" s="217"/>
      <c r="O299" s="217"/>
      <c r="P299" s="217"/>
      <c r="Q299" s="217"/>
      <c r="R299" s="217"/>
      <c r="S299" s="217"/>
      <c r="T299" s="218"/>
      <c r="AT299" s="219" t="s">
        <v>204</v>
      </c>
      <c r="AU299" s="219" t="s">
        <v>82</v>
      </c>
      <c r="AV299" s="14" t="s">
        <v>82</v>
      </c>
      <c r="AW299" s="14" t="s">
        <v>34</v>
      </c>
      <c r="AX299" s="14" t="s">
        <v>72</v>
      </c>
      <c r="AY299" s="219" t="s">
        <v>191</v>
      </c>
    </row>
    <row r="300" spans="1:65" s="2" customFormat="1" ht="24.2" customHeight="1">
      <c r="A300" s="35"/>
      <c r="B300" s="36"/>
      <c r="C300" s="179" t="s">
        <v>447</v>
      </c>
      <c r="D300" s="179" t="s">
        <v>193</v>
      </c>
      <c r="E300" s="180" t="s">
        <v>448</v>
      </c>
      <c r="F300" s="181" t="s">
        <v>449</v>
      </c>
      <c r="G300" s="182" t="s">
        <v>293</v>
      </c>
      <c r="H300" s="183">
        <v>211.514</v>
      </c>
      <c r="I300" s="184"/>
      <c r="J300" s="185">
        <f>ROUND(I300*H300,2)</f>
        <v>0</v>
      </c>
      <c r="K300" s="181" t="s">
        <v>197</v>
      </c>
      <c r="L300" s="40"/>
      <c r="M300" s="186" t="s">
        <v>21</v>
      </c>
      <c r="N300" s="187" t="s">
        <v>43</v>
      </c>
      <c r="O300" s="65"/>
      <c r="P300" s="188">
        <f>O300*H300</f>
        <v>0</v>
      </c>
      <c r="Q300" s="188">
        <v>0.042</v>
      </c>
      <c r="R300" s="188">
        <f>Q300*H300</f>
        <v>8.883588000000001</v>
      </c>
      <c r="S300" s="188">
        <v>0</v>
      </c>
      <c r="T300" s="189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90" t="s">
        <v>198</v>
      </c>
      <c r="AT300" s="190" t="s">
        <v>193</v>
      </c>
      <c r="AU300" s="190" t="s">
        <v>82</v>
      </c>
      <c r="AY300" s="18" t="s">
        <v>191</v>
      </c>
      <c r="BE300" s="191">
        <f>IF(N300="základní",J300,0)</f>
        <v>0</v>
      </c>
      <c r="BF300" s="191">
        <f>IF(N300="snížená",J300,0)</f>
        <v>0</v>
      </c>
      <c r="BG300" s="191">
        <f>IF(N300="zákl. přenesená",J300,0)</f>
        <v>0</v>
      </c>
      <c r="BH300" s="191">
        <f>IF(N300="sníž. přenesená",J300,0)</f>
        <v>0</v>
      </c>
      <c r="BI300" s="191">
        <f>IF(N300="nulová",J300,0)</f>
        <v>0</v>
      </c>
      <c r="BJ300" s="18" t="s">
        <v>80</v>
      </c>
      <c r="BK300" s="191">
        <f>ROUND(I300*H300,2)</f>
        <v>0</v>
      </c>
      <c r="BL300" s="18" t="s">
        <v>198</v>
      </c>
      <c r="BM300" s="190" t="s">
        <v>450</v>
      </c>
    </row>
    <row r="301" spans="1:47" s="2" customFormat="1" ht="19.5">
      <c r="A301" s="35"/>
      <c r="B301" s="36"/>
      <c r="C301" s="37"/>
      <c r="D301" s="192" t="s">
        <v>200</v>
      </c>
      <c r="E301" s="37"/>
      <c r="F301" s="193" t="s">
        <v>451</v>
      </c>
      <c r="G301" s="37"/>
      <c r="H301" s="37"/>
      <c r="I301" s="194"/>
      <c r="J301" s="37"/>
      <c r="K301" s="37"/>
      <c r="L301" s="40"/>
      <c r="M301" s="195"/>
      <c r="N301" s="196"/>
      <c r="O301" s="65"/>
      <c r="P301" s="65"/>
      <c r="Q301" s="65"/>
      <c r="R301" s="65"/>
      <c r="S301" s="65"/>
      <c r="T301" s="66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18" t="s">
        <v>200</v>
      </c>
      <c r="AU301" s="18" t="s">
        <v>82</v>
      </c>
    </row>
    <row r="302" spans="1:47" s="2" customFormat="1" ht="11.25">
      <c r="A302" s="35"/>
      <c r="B302" s="36"/>
      <c r="C302" s="37"/>
      <c r="D302" s="197" t="s">
        <v>202</v>
      </c>
      <c r="E302" s="37"/>
      <c r="F302" s="198" t="s">
        <v>452</v>
      </c>
      <c r="G302" s="37"/>
      <c r="H302" s="37"/>
      <c r="I302" s="194"/>
      <c r="J302" s="37"/>
      <c r="K302" s="37"/>
      <c r="L302" s="40"/>
      <c r="M302" s="195"/>
      <c r="N302" s="196"/>
      <c r="O302" s="65"/>
      <c r="P302" s="65"/>
      <c r="Q302" s="65"/>
      <c r="R302" s="65"/>
      <c r="S302" s="65"/>
      <c r="T302" s="66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202</v>
      </c>
      <c r="AU302" s="18" t="s">
        <v>82</v>
      </c>
    </row>
    <row r="303" spans="2:51" s="13" customFormat="1" ht="11.25">
      <c r="B303" s="199"/>
      <c r="C303" s="200"/>
      <c r="D303" s="192" t="s">
        <v>204</v>
      </c>
      <c r="E303" s="201" t="s">
        <v>21</v>
      </c>
      <c r="F303" s="202" t="s">
        <v>432</v>
      </c>
      <c r="G303" s="200"/>
      <c r="H303" s="201" t="s">
        <v>21</v>
      </c>
      <c r="I303" s="203"/>
      <c r="J303" s="200"/>
      <c r="K303" s="200"/>
      <c r="L303" s="204"/>
      <c r="M303" s="205"/>
      <c r="N303" s="206"/>
      <c r="O303" s="206"/>
      <c r="P303" s="206"/>
      <c r="Q303" s="206"/>
      <c r="R303" s="206"/>
      <c r="S303" s="206"/>
      <c r="T303" s="207"/>
      <c r="AT303" s="208" t="s">
        <v>204</v>
      </c>
      <c r="AU303" s="208" t="s">
        <v>82</v>
      </c>
      <c r="AV303" s="13" t="s">
        <v>80</v>
      </c>
      <c r="AW303" s="13" t="s">
        <v>34</v>
      </c>
      <c r="AX303" s="13" t="s">
        <v>72</v>
      </c>
      <c r="AY303" s="208" t="s">
        <v>191</v>
      </c>
    </row>
    <row r="304" spans="2:51" s="14" customFormat="1" ht="11.25">
      <c r="B304" s="209"/>
      <c r="C304" s="210"/>
      <c r="D304" s="192" t="s">
        <v>204</v>
      </c>
      <c r="E304" s="211" t="s">
        <v>21</v>
      </c>
      <c r="F304" s="212" t="s">
        <v>453</v>
      </c>
      <c r="G304" s="210"/>
      <c r="H304" s="213">
        <v>225.627</v>
      </c>
      <c r="I304" s="214"/>
      <c r="J304" s="210"/>
      <c r="K304" s="210"/>
      <c r="L304" s="215"/>
      <c r="M304" s="216"/>
      <c r="N304" s="217"/>
      <c r="O304" s="217"/>
      <c r="P304" s="217"/>
      <c r="Q304" s="217"/>
      <c r="R304" s="217"/>
      <c r="S304" s="217"/>
      <c r="T304" s="218"/>
      <c r="AT304" s="219" t="s">
        <v>204</v>
      </c>
      <c r="AU304" s="219" t="s">
        <v>82</v>
      </c>
      <c r="AV304" s="14" t="s">
        <v>82</v>
      </c>
      <c r="AW304" s="14" t="s">
        <v>34</v>
      </c>
      <c r="AX304" s="14" t="s">
        <v>72</v>
      </c>
      <c r="AY304" s="219" t="s">
        <v>191</v>
      </c>
    </row>
    <row r="305" spans="2:51" s="14" customFormat="1" ht="45">
      <c r="B305" s="209"/>
      <c r="C305" s="210"/>
      <c r="D305" s="192" t="s">
        <v>204</v>
      </c>
      <c r="E305" s="211" t="s">
        <v>21</v>
      </c>
      <c r="F305" s="212" t="s">
        <v>454</v>
      </c>
      <c r="G305" s="210"/>
      <c r="H305" s="213">
        <v>-11.615</v>
      </c>
      <c r="I305" s="214"/>
      <c r="J305" s="210"/>
      <c r="K305" s="210"/>
      <c r="L305" s="215"/>
      <c r="M305" s="216"/>
      <c r="N305" s="217"/>
      <c r="O305" s="217"/>
      <c r="P305" s="217"/>
      <c r="Q305" s="217"/>
      <c r="R305" s="217"/>
      <c r="S305" s="217"/>
      <c r="T305" s="218"/>
      <c r="AT305" s="219" t="s">
        <v>204</v>
      </c>
      <c r="AU305" s="219" t="s">
        <v>82</v>
      </c>
      <c r="AV305" s="14" t="s">
        <v>82</v>
      </c>
      <c r="AW305" s="14" t="s">
        <v>34</v>
      </c>
      <c r="AX305" s="14" t="s">
        <v>72</v>
      </c>
      <c r="AY305" s="219" t="s">
        <v>191</v>
      </c>
    </row>
    <row r="306" spans="2:51" s="14" customFormat="1" ht="11.25">
      <c r="B306" s="209"/>
      <c r="C306" s="210"/>
      <c r="D306" s="192" t="s">
        <v>204</v>
      </c>
      <c r="E306" s="211" t="s">
        <v>21</v>
      </c>
      <c r="F306" s="212" t="s">
        <v>455</v>
      </c>
      <c r="G306" s="210"/>
      <c r="H306" s="213">
        <v>-2.498</v>
      </c>
      <c r="I306" s="214"/>
      <c r="J306" s="210"/>
      <c r="K306" s="210"/>
      <c r="L306" s="215"/>
      <c r="M306" s="216"/>
      <c r="N306" s="217"/>
      <c r="O306" s="217"/>
      <c r="P306" s="217"/>
      <c r="Q306" s="217"/>
      <c r="R306" s="217"/>
      <c r="S306" s="217"/>
      <c r="T306" s="218"/>
      <c r="AT306" s="219" t="s">
        <v>204</v>
      </c>
      <c r="AU306" s="219" t="s">
        <v>82</v>
      </c>
      <c r="AV306" s="14" t="s">
        <v>82</v>
      </c>
      <c r="AW306" s="14" t="s">
        <v>34</v>
      </c>
      <c r="AX306" s="14" t="s">
        <v>72</v>
      </c>
      <c r="AY306" s="219" t="s">
        <v>191</v>
      </c>
    </row>
    <row r="307" spans="2:63" s="12" customFormat="1" ht="22.9" customHeight="1">
      <c r="B307" s="163"/>
      <c r="C307" s="164"/>
      <c r="D307" s="165" t="s">
        <v>71</v>
      </c>
      <c r="E307" s="177" t="s">
        <v>255</v>
      </c>
      <c r="F307" s="177" t="s">
        <v>456</v>
      </c>
      <c r="G307" s="164"/>
      <c r="H307" s="164"/>
      <c r="I307" s="167"/>
      <c r="J307" s="178">
        <f>BK307</f>
        <v>0</v>
      </c>
      <c r="K307" s="164"/>
      <c r="L307" s="169"/>
      <c r="M307" s="170"/>
      <c r="N307" s="171"/>
      <c r="O307" s="171"/>
      <c r="P307" s="172">
        <f>SUM(P308:P322)</f>
        <v>0</v>
      </c>
      <c r="Q307" s="171"/>
      <c r="R307" s="172">
        <f>SUM(R308:R322)</f>
        <v>5.30745056</v>
      </c>
      <c r="S307" s="171"/>
      <c r="T307" s="173">
        <f>SUM(T308:T322)</f>
        <v>3.3619999999999997</v>
      </c>
      <c r="AR307" s="174" t="s">
        <v>80</v>
      </c>
      <c r="AT307" s="175" t="s">
        <v>71</v>
      </c>
      <c r="AU307" s="175" t="s">
        <v>80</v>
      </c>
      <c r="AY307" s="174" t="s">
        <v>191</v>
      </c>
      <c r="BK307" s="176">
        <f>SUM(BK308:BK322)</f>
        <v>0</v>
      </c>
    </row>
    <row r="308" spans="1:65" s="2" customFormat="1" ht="24.2" customHeight="1">
      <c r="A308" s="35"/>
      <c r="B308" s="36"/>
      <c r="C308" s="179" t="s">
        <v>457</v>
      </c>
      <c r="D308" s="179" t="s">
        <v>193</v>
      </c>
      <c r="E308" s="180" t="s">
        <v>458</v>
      </c>
      <c r="F308" s="181" t="s">
        <v>459</v>
      </c>
      <c r="G308" s="182" t="s">
        <v>196</v>
      </c>
      <c r="H308" s="183">
        <v>9.2</v>
      </c>
      <c r="I308" s="184"/>
      <c r="J308" s="185">
        <f>ROUND(I308*H308,2)</f>
        <v>0</v>
      </c>
      <c r="K308" s="181" t="s">
        <v>197</v>
      </c>
      <c r="L308" s="40"/>
      <c r="M308" s="186" t="s">
        <v>21</v>
      </c>
      <c r="N308" s="187" t="s">
        <v>43</v>
      </c>
      <c r="O308" s="65"/>
      <c r="P308" s="188">
        <f>O308*H308</f>
        <v>0</v>
      </c>
      <c r="Q308" s="188">
        <v>0</v>
      </c>
      <c r="R308" s="188">
        <f>Q308*H308</f>
        <v>0</v>
      </c>
      <c r="S308" s="188">
        <v>0.36</v>
      </c>
      <c r="T308" s="189">
        <f>S308*H308</f>
        <v>3.312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90" t="s">
        <v>198</v>
      </c>
      <c r="AT308" s="190" t="s">
        <v>193</v>
      </c>
      <c r="AU308" s="190" t="s">
        <v>82</v>
      </c>
      <c r="AY308" s="18" t="s">
        <v>191</v>
      </c>
      <c r="BE308" s="191">
        <f>IF(N308="základní",J308,0)</f>
        <v>0</v>
      </c>
      <c r="BF308" s="191">
        <f>IF(N308="snížená",J308,0)</f>
        <v>0</v>
      </c>
      <c r="BG308" s="191">
        <f>IF(N308="zákl. přenesená",J308,0)</f>
        <v>0</v>
      </c>
      <c r="BH308" s="191">
        <f>IF(N308="sníž. přenesená",J308,0)</f>
        <v>0</v>
      </c>
      <c r="BI308" s="191">
        <f>IF(N308="nulová",J308,0)</f>
        <v>0</v>
      </c>
      <c r="BJ308" s="18" t="s">
        <v>80</v>
      </c>
      <c r="BK308" s="191">
        <f>ROUND(I308*H308,2)</f>
        <v>0</v>
      </c>
      <c r="BL308" s="18" t="s">
        <v>198</v>
      </c>
      <c r="BM308" s="190" t="s">
        <v>460</v>
      </c>
    </row>
    <row r="309" spans="1:47" s="2" customFormat="1" ht="19.5">
      <c r="A309" s="35"/>
      <c r="B309" s="36"/>
      <c r="C309" s="37"/>
      <c r="D309" s="192" t="s">
        <v>200</v>
      </c>
      <c r="E309" s="37"/>
      <c r="F309" s="193" t="s">
        <v>461</v>
      </c>
      <c r="G309" s="37"/>
      <c r="H309" s="37"/>
      <c r="I309" s="194"/>
      <c r="J309" s="37"/>
      <c r="K309" s="37"/>
      <c r="L309" s="40"/>
      <c r="M309" s="195"/>
      <c r="N309" s="196"/>
      <c r="O309" s="65"/>
      <c r="P309" s="65"/>
      <c r="Q309" s="65"/>
      <c r="R309" s="65"/>
      <c r="S309" s="65"/>
      <c r="T309" s="66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8" t="s">
        <v>200</v>
      </c>
      <c r="AU309" s="18" t="s">
        <v>82</v>
      </c>
    </row>
    <row r="310" spans="1:47" s="2" customFormat="1" ht="11.25">
      <c r="A310" s="35"/>
      <c r="B310" s="36"/>
      <c r="C310" s="37"/>
      <c r="D310" s="197" t="s">
        <v>202</v>
      </c>
      <c r="E310" s="37"/>
      <c r="F310" s="198" t="s">
        <v>462</v>
      </c>
      <c r="G310" s="37"/>
      <c r="H310" s="37"/>
      <c r="I310" s="194"/>
      <c r="J310" s="37"/>
      <c r="K310" s="37"/>
      <c r="L310" s="40"/>
      <c r="M310" s="195"/>
      <c r="N310" s="196"/>
      <c r="O310" s="65"/>
      <c r="P310" s="65"/>
      <c r="Q310" s="65"/>
      <c r="R310" s="65"/>
      <c r="S310" s="65"/>
      <c r="T310" s="66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8" t="s">
        <v>202</v>
      </c>
      <c r="AU310" s="18" t="s">
        <v>82</v>
      </c>
    </row>
    <row r="311" spans="2:51" s="13" customFormat="1" ht="11.25">
      <c r="B311" s="199"/>
      <c r="C311" s="200"/>
      <c r="D311" s="192" t="s">
        <v>204</v>
      </c>
      <c r="E311" s="201" t="s">
        <v>21</v>
      </c>
      <c r="F311" s="202" t="s">
        <v>205</v>
      </c>
      <c r="G311" s="200"/>
      <c r="H311" s="201" t="s">
        <v>21</v>
      </c>
      <c r="I311" s="203"/>
      <c r="J311" s="200"/>
      <c r="K311" s="200"/>
      <c r="L311" s="204"/>
      <c r="M311" s="205"/>
      <c r="N311" s="206"/>
      <c r="O311" s="206"/>
      <c r="P311" s="206"/>
      <c r="Q311" s="206"/>
      <c r="R311" s="206"/>
      <c r="S311" s="206"/>
      <c r="T311" s="207"/>
      <c r="AT311" s="208" t="s">
        <v>204</v>
      </c>
      <c r="AU311" s="208" t="s">
        <v>82</v>
      </c>
      <c r="AV311" s="13" t="s">
        <v>80</v>
      </c>
      <c r="AW311" s="13" t="s">
        <v>34</v>
      </c>
      <c r="AX311" s="13" t="s">
        <v>72</v>
      </c>
      <c r="AY311" s="208" t="s">
        <v>191</v>
      </c>
    </row>
    <row r="312" spans="2:51" s="14" customFormat="1" ht="11.25">
      <c r="B312" s="209"/>
      <c r="C312" s="210"/>
      <c r="D312" s="192" t="s">
        <v>204</v>
      </c>
      <c r="E312" s="211" t="s">
        <v>21</v>
      </c>
      <c r="F312" s="212" t="s">
        <v>463</v>
      </c>
      <c r="G312" s="210"/>
      <c r="H312" s="213">
        <v>3.2</v>
      </c>
      <c r="I312" s="214"/>
      <c r="J312" s="210"/>
      <c r="K312" s="210"/>
      <c r="L312" s="215"/>
      <c r="M312" s="216"/>
      <c r="N312" s="217"/>
      <c r="O312" s="217"/>
      <c r="P312" s="217"/>
      <c r="Q312" s="217"/>
      <c r="R312" s="217"/>
      <c r="S312" s="217"/>
      <c r="T312" s="218"/>
      <c r="AT312" s="219" t="s">
        <v>204</v>
      </c>
      <c r="AU312" s="219" t="s">
        <v>82</v>
      </c>
      <c r="AV312" s="14" t="s">
        <v>82</v>
      </c>
      <c r="AW312" s="14" t="s">
        <v>34</v>
      </c>
      <c r="AX312" s="14" t="s">
        <v>72</v>
      </c>
      <c r="AY312" s="219" t="s">
        <v>191</v>
      </c>
    </row>
    <row r="313" spans="2:51" s="14" customFormat="1" ht="11.25">
      <c r="B313" s="209"/>
      <c r="C313" s="210"/>
      <c r="D313" s="192" t="s">
        <v>204</v>
      </c>
      <c r="E313" s="211" t="s">
        <v>21</v>
      </c>
      <c r="F313" s="212" t="s">
        <v>464</v>
      </c>
      <c r="G313" s="210"/>
      <c r="H313" s="213">
        <v>6</v>
      </c>
      <c r="I313" s="214"/>
      <c r="J313" s="210"/>
      <c r="K313" s="210"/>
      <c r="L313" s="215"/>
      <c r="M313" s="216"/>
      <c r="N313" s="217"/>
      <c r="O313" s="217"/>
      <c r="P313" s="217"/>
      <c r="Q313" s="217"/>
      <c r="R313" s="217"/>
      <c r="S313" s="217"/>
      <c r="T313" s="218"/>
      <c r="AT313" s="219" t="s">
        <v>204</v>
      </c>
      <c r="AU313" s="219" t="s">
        <v>82</v>
      </c>
      <c r="AV313" s="14" t="s">
        <v>82</v>
      </c>
      <c r="AW313" s="14" t="s">
        <v>34</v>
      </c>
      <c r="AX313" s="14" t="s">
        <v>72</v>
      </c>
      <c r="AY313" s="219" t="s">
        <v>191</v>
      </c>
    </row>
    <row r="314" spans="1:65" s="2" customFormat="1" ht="37.9" customHeight="1">
      <c r="A314" s="35"/>
      <c r="B314" s="36"/>
      <c r="C314" s="179" t="s">
        <v>465</v>
      </c>
      <c r="D314" s="179" t="s">
        <v>193</v>
      </c>
      <c r="E314" s="180" t="s">
        <v>466</v>
      </c>
      <c r="F314" s="181" t="s">
        <v>467</v>
      </c>
      <c r="G314" s="182" t="s">
        <v>196</v>
      </c>
      <c r="H314" s="183">
        <v>3.149</v>
      </c>
      <c r="I314" s="184"/>
      <c r="J314" s="185">
        <f>ROUND(I314*H314,2)</f>
        <v>0</v>
      </c>
      <c r="K314" s="181" t="s">
        <v>21</v>
      </c>
      <c r="L314" s="40"/>
      <c r="M314" s="186" t="s">
        <v>21</v>
      </c>
      <c r="N314" s="187" t="s">
        <v>43</v>
      </c>
      <c r="O314" s="65"/>
      <c r="P314" s="188">
        <f>O314*H314</f>
        <v>0</v>
      </c>
      <c r="Q314" s="188">
        <v>1.68544</v>
      </c>
      <c r="R314" s="188">
        <f>Q314*H314</f>
        <v>5.30745056</v>
      </c>
      <c r="S314" s="188">
        <v>0</v>
      </c>
      <c r="T314" s="189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90" t="s">
        <v>198</v>
      </c>
      <c r="AT314" s="190" t="s">
        <v>193</v>
      </c>
      <c r="AU314" s="190" t="s">
        <v>82</v>
      </c>
      <c r="AY314" s="18" t="s">
        <v>191</v>
      </c>
      <c r="BE314" s="191">
        <f>IF(N314="základní",J314,0)</f>
        <v>0</v>
      </c>
      <c r="BF314" s="191">
        <f>IF(N314="snížená",J314,0)</f>
        <v>0</v>
      </c>
      <c r="BG314" s="191">
        <f>IF(N314="zákl. přenesená",J314,0)</f>
        <v>0</v>
      </c>
      <c r="BH314" s="191">
        <f>IF(N314="sníž. přenesená",J314,0)</f>
        <v>0</v>
      </c>
      <c r="BI314" s="191">
        <f>IF(N314="nulová",J314,0)</f>
        <v>0</v>
      </c>
      <c r="BJ314" s="18" t="s">
        <v>80</v>
      </c>
      <c r="BK314" s="191">
        <f>ROUND(I314*H314,2)</f>
        <v>0</v>
      </c>
      <c r="BL314" s="18" t="s">
        <v>198</v>
      </c>
      <c r="BM314" s="190" t="s">
        <v>468</v>
      </c>
    </row>
    <row r="315" spans="1:47" s="2" customFormat="1" ht="68.25">
      <c r="A315" s="35"/>
      <c r="B315" s="36"/>
      <c r="C315" s="37"/>
      <c r="D315" s="192" t="s">
        <v>200</v>
      </c>
      <c r="E315" s="37"/>
      <c r="F315" s="193" t="s">
        <v>469</v>
      </c>
      <c r="G315" s="37"/>
      <c r="H315" s="37"/>
      <c r="I315" s="194"/>
      <c r="J315" s="37"/>
      <c r="K315" s="37"/>
      <c r="L315" s="40"/>
      <c r="M315" s="195"/>
      <c r="N315" s="196"/>
      <c r="O315" s="65"/>
      <c r="P315" s="65"/>
      <c r="Q315" s="65"/>
      <c r="R315" s="65"/>
      <c r="S315" s="65"/>
      <c r="T315" s="66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T315" s="18" t="s">
        <v>200</v>
      </c>
      <c r="AU315" s="18" t="s">
        <v>82</v>
      </c>
    </row>
    <row r="316" spans="2:51" s="13" customFormat="1" ht="11.25">
      <c r="B316" s="199"/>
      <c r="C316" s="200"/>
      <c r="D316" s="192" t="s">
        <v>204</v>
      </c>
      <c r="E316" s="201" t="s">
        <v>21</v>
      </c>
      <c r="F316" s="202" t="s">
        <v>470</v>
      </c>
      <c r="G316" s="200"/>
      <c r="H316" s="201" t="s">
        <v>21</v>
      </c>
      <c r="I316" s="203"/>
      <c r="J316" s="200"/>
      <c r="K316" s="200"/>
      <c r="L316" s="204"/>
      <c r="M316" s="205"/>
      <c r="N316" s="206"/>
      <c r="O316" s="206"/>
      <c r="P316" s="206"/>
      <c r="Q316" s="206"/>
      <c r="R316" s="206"/>
      <c r="S316" s="206"/>
      <c r="T316" s="207"/>
      <c r="AT316" s="208" t="s">
        <v>204</v>
      </c>
      <c r="AU316" s="208" t="s">
        <v>82</v>
      </c>
      <c r="AV316" s="13" t="s">
        <v>80</v>
      </c>
      <c r="AW316" s="13" t="s">
        <v>34</v>
      </c>
      <c r="AX316" s="13" t="s">
        <v>72</v>
      </c>
      <c r="AY316" s="208" t="s">
        <v>191</v>
      </c>
    </row>
    <row r="317" spans="2:51" s="14" customFormat="1" ht="11.25">
      <c r="B317" s="209"/>
      <c r="C317" s="210"/>
      <c r="D317" s="192" t="s">
        <v>204</v>
      </c>
      <c r="E317" s="211" t="s">
        <v>21</v>
      </c>
      <c r="F317" s="212" t="s">
        <v>471</v>
      </c>
      <c r="G317" s="210"/>
      <c r="H317" s="213">
        <v>3.149</v>
      </c>
      <c r="I317" s="214"/>
      <c r="J317" s="210"/>
      <c r="K317" s="210"/>
      <c r="L317" s="215"/>
      <c r="M317" s="216"/>
      <c r="N317" s="217"/>
      <c r="O317" s="217"/>
      <c r="P317" s="217"/>
      <c r="Q317" s="217"/>
      <c r="R317" s="217"/>
      <c r="S317" s="217"/>
      <c r="T317" s="218"/>
      <c r="AT317" s="219" t="s">
        <v>204</v>
      </c>
      <c r="AU317" s="219" t="s">
        <v>82</v>
      </c>
      <c r="AV317" s="14" t="s">
        <v>82</v>
      </c>
      <c r="AW317" s="14" t="s">
        <v>34</v>
      </c>
      <c r="AX317" s="14" t="s">
        <v>72</v>
      </c>
      <c r="AY317" s="219" t="s">
        <v>191</v>
      </c>
    </row>
    <row r="318" spans="1:65" s="2" customFormat="1" ht="24.2" customHeight="1">
      <c r="A318" s="35"/>
      <c r="B318" s="36"/>
      <c r="C318" s="179" t="s">
        <v>472</v>
      </c>
      <c r="D318" s="179" t="s">
        <v>193</v>
      </c>
      <c r="E318" s="180" t="s">
        <v>473</v>
      </c>
      <c r="F318" s="181" t="s">
        <v>474</v>
      </c>
      <c r="G318" s="182" t="s">
        <v>265</v>
      </c>
      <c r="H318" s="183">
        <v>1</v>
      </c>
      <c r="I318" s="184"/>
      <c r="J318" s="185">
        <f>ROUND(I318*H318,2)</f>
        <v>0</v>
      </c>
      <c r="K318" s="181" t="s">
        <v>197</v>
      </c>
      <c r="L318" s="40"/>
      <c r="M318" s="186" t="s">
        <v>21</v>
      </c>
      <c r="N318" s="187" t="s">
        <v>43</v>
      </c>
      <c r="O318" s="65"/>
      <c r="P318" s="188">
        <f>O318*H318</f>
        <v>0</v>
      </c>
      <c r="Q318" s="188">
        <v>0</v>
      </c>
      <c r="R318" s="188">
        <f>Q318*H318</f>
        <v>0</v>
      </c>
      <c r="S318" s="188">
        <v>0.05</v>
      </c>
      <c r="T318" s="189">
        <f>S318*H318</f>
        <v>0.05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90" t="s">
        <v>198</v>
      </c>
      <c r="AT318" s="190" t="s">
        <v>193</v>
      </c>
      <c r="AU318" s="190" t="s">
        <v>82</v>
      </c>
      <c r="AY318" s="18" t="s">
        <v>191</v>
      </c>
      <c r="BE318" s="191">
        <f>IF(N318="základní",J318,0)</f>
        <v>0</v>
      </c>
      <c r="BF318" s="191">
        <f>IF(N318="snížená",J318,0)</f>
        <v>0</v>
      </c>
      <c r="BG318" s="191">
        <f>IF(N318="zákl. přenesená",J318,0)</f>
        <v>0</v>
      </c>
      <c r="BH318" s="191">
        <f>IF(N318="sníž. přenesená",J318,0)</f>
        <v>0</v>
      </c>
      <c r="BI318" s="191">
        <f>IF(N318="nulová",J318,0)</f>
        <v>0</v>
      </c>
      <c r="BJ318" s="18" t="s">
        <v>80</v>
      </c>
      <c r="BK318" s="191">
        <f>ROUND(I318*H318,2)</f>
        <v>0</v>
      </c>
      <c r="BL318" s="18" t="s">
        <v>198</v>
      </c>
      <c r="BM318" s="190" t="s">
        <v>475</v>
      </c>
    </row>
    <row r="319" spans="1:47" s="2" customFormat="1" ht="19.5">
      <c r="A319" s="35"/>
      <c r="B319" s="36"/>
      <c r="C319" s="37"/>
      <c r="D319" s="192" t="s">
        <v>200</v>
      </c>
      <c r="E319" s="37"/>
      <c r="F319" s="193" t="s">
        <v>476</v>
      </c>
      <c r="G319" s="37"/>
      <c r="H319" s="37"/>
      <c r="I319" s="194"/>
      <c r="J319" s="37"/>
      <c r="K319" s="37"/>
      <c r="L319" s="40"/>
      <c r="M319" s="195"/>
      <c r="N319" s="196"/>
      <c r="O319" s="65"/>
      <c r="P319" s="65"/>
      <c r="Q319" s="65"/>
      <c r="R319" s="65"/>
      <c r="S319" s="65"/>
      <c r="T319" s="66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8" t="s">
        <v>200</v>
      </c>
      <c r="AU319" s="18" t="s">
        <v>82</v>
      </c>
    </row>
    <row r="320" spans="1:47" s="2" customFormat="1" ht="11.25">
      <c r="A320" s="35"/>
      <c r="B320" s="36"/>
      <c r="C320" s="37"/>
      <c r="D320" s="197" t="s">
        <v>202</v>
      </c>
      <c r="E320" s="37"/>
      <c r="F320" s="198" t="s">
        <v>477</v>
      </c>
      <c r="G320" s="37"/>
      <c r="H320" s="37"/>
      <c r="I320" s="194"/>
      <c r="J320" s="37"/>
      <c r="K320" s="37"/>
      <c r="L320" s="40"/>
      <c r="M320" s="195"/>
      <c r="N320" s="196"/>
      <c r="O320" s="65"/>
      <c r="P320" s="65"/>
      <c r="Q320" s="65"/>
      <c r="R320" s="65"/>
      <c r="S320" s="65"/>
      <c r="T320" s="66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8" t="s">
        <v>202</v>
      </c>
      <c r="AU320" s="18" t="s">
        <v>82</v>
      </c>
    </row>
    <row r="321" spans="2:51" s="13" customFormat="1" ht="11.25">
      <c r="B321" s="199"/>
      <c r="C321" s="200"/>
      <c r="D321" s="192" t="s">
        <v>204</v>
      </c>
      <c r="E321" s="201" t="s">
        <v>21</v>
      </c>
      <c r="F321" s="202" t="s">
        <v>205</v>
      </c>
      <c r="G321" s="200"/>
      <c r="H321" s="201" t="s">
        <v>21</v>
      </c>
      <c r="I321" s="203"/>
      <c r="J321" s="200"/>
      <c r="K321" s="200"/>
      <c r="L321" s="204"/>
      <c r="M321" s="205"/>
      <c r="N321" s="206"/>
      <c r="O321" s="206"/>
      <c r="P321" s="206"/>
      <c r="Q321" s="206"/>
      <c r="R321" s="206"/>
      <c r="S321" s="206"/>
      <c r="T321" s="207"/>
      <c r="AT321" s="208" t="s">
        <v>204</v>
      </c>
      <c r="AU321" s="208" t="s">
        <v>82</v>
      </c>
      <c r="AV321" s="13" t="s">
        <v>80</v>
      </c>
      <c r="AW321" s="13" t="s">
        <v>34</v>
      </c>
      <c r="AX321" s="13" t="s">
        <v>72</v>
      </c>
      <c r="AY321" s="208" t="s">
        <v>191</v>
      </c>
    </row>
    <row r="322" spans="2:51" s="14" customFormat="1" ht="11.25">
      <c r="B322" s="209"/>
      <c r="C322" s="210"/>
      <c r="D322" s="192" t="s">
        <v>204</v>
      </c>
      <c r="E322" s="211" t="s">
        <v>21</v>
      </c>
      <c r="F322" s="212" t="s">
        <v>478</v>
      </c>
      <c r="G322" s="210"/>
      <c r="H322" s="213">
        <v>1</v>
      </c>
      <c r="I322" s="214"/>
      <c r="J322" s="210"/>
      <c r="K322" s="210"/>
      <c r="L322" s="215"/>
      <c r="M322" s="216"/>
      <c r="N322" s="217"/>
      <c r="O322" s="217"/>
      <c r="P322" s="217"/>
      <c r="Q322" s="217"/>
      <c r="R322" s="217"/>
      <c r="S322" s="217"/>
      <c r="T322" s="218"/>
      <c r="AT322" s="219" t="s">
        <v>204</v>
      </c>
      <c r="AU322" s="219" t="s">
        <v>82</v>
      </c>
      <c r="AV322" s="14" t="s">
        <v>82</v>
      </c>
      <c r="AW322" s="14" t="s">
        <v>34</v>
      </c>
      <c r="AX322" s="14" t="s">
        <v>72</v>
      </c>
      <c r="AY322" s="219" t="s">
        <v>191</v>
      </c>
    </row>
    <row r="323" spans="2:63" s="12" customFormat="1" ht="22.9" customHeight="1">
      <c r="B323" s="163"/>
      <c r="C323" s="164"/>
      <c r="D323" s="165" t="s">
        <v>71</v>
      </c>
      <c r="E323" s="177" t="s">
        <v>262</v>
      </c>
      <c r="F323" s="177" t="s">
        <v>479</v>
      </c>
      <c r="G323" s="164"/>
      <c r="H323" s="164"/>
      <c r="I323" s="167"/>
      <c r="J323" s="178">
        <f>BK323</f>
        <v>0</v>
      </c>
      <c r="K323" s="164"/>
      <c r="L323" s="169"/>
      <c r="M323" s="170"/>
      <c r="N323" s="171"/>
      <c r="O323" s="171"/>
      <c r="P323" s="172">
        <f>SUM(P324:P675)</f>
        <v>0</v>
      </c>
      <c r="Q323" s="171"/>
      <c r="R323" s="172">
        <f>SUM(R324:R675)</f>
        <v>0.329814</v>
      </c>
      <c r="S323" s="171"/>
      <c r="T323" s="173">
        <f>SUM(T324:T675)</f>
        <v>208.29385800000003</v>
      </c>
      <c r="AR323" s="174" t="s">
        <v>80</v>
      </c>
      <c r="AT323" s="175" t="s">
        <v>71</v>
      </c>
      <c r="AU323" s="175" t="s">
        <v>80</v>
      </c>
      <c r="AY323" s="174" t="s">
        <v>191</v>
      </c>
      <c r="BK323" s="176">
        <f>SUM(BK324:BK675)</f>
        <v>0</v>
      </c>
    </row>
    <row r="324" spans="1:65" s="2" customFormat="1" ht="33" customHeight="1">
      <c r="A324" s="35"/>
      <c r="B324" s="36"/>
      <c r="C324" s="179" t="s">
        <v>480</v>
      </c>
      <c r="D324" s="179" t="s">
        <v>193</v>
      </c>
      <c r="E324" s="180" t="s">
        <v>481</v>
      </c>
      <c r="F324" s="181" t="s">
        <v>482</v>
      </c>
      <c r="G324" s="182" t="s">
        <v>293</v>
      </c>
      <c r="H324" s="183">
        <v>267.9</v>
      </c>
      <c r="I324" s="184"/>
      <c r="J324" s="185">
        <f>ROUND(I324*H324,2)</f>
        <v>0</v>
      </c>
      <c r="K324" s="181" t="s">
        <v>197</v>
      </c>
      <c r="L324" s="40"/>
      <c r="M324" s="186" t="s">
        <v>21</v>
      </c>
      <c r="N324" s="187" t="s">
        <v>43</v>
      </c>
      <c r="O324" s="65"/>
      <c r="P324" s="188">
        <f>O324*H324</f>
        <v>0</v>
      </c>
      <c r="Q324" s="188">
        <v>0.00013</v>
      </c>
      <c r="R324" s="188">
        <f>Q324*H324</f>
        <v>0.034827</v>
      </c>
      <c r="S324" s="188">
        <v>0</v>
      </c>
      <c r="T324" s="189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90" t="s">
        <v>198</v>
      </c>
      <c r="AT324" s="190" t="s">
        <v>193</v>
      </c>
      <c r="AU324" s="190" t="s">
        <v>82</v>
      </c>
      <c r="AY324" s="18" t="s">
        <v>191</v>
      </c>
      <c r="BE324" s="191">
        <f>IF(N324="základní",J324,0)</f>
        <v>0</v>
      </c>
      <c r="BF324" s="191">
        <f>IF(N324="snížená",J324,0)</f>
        <v>0</v>
      </c>
      <c r="BG324" s="191">
        <f>IF(N324="zákl. přenesená",J324,0)</f>
        <v>0</v>
      </c>
      <c r="BH324" s="191">
        <f>IF(N324="sníž. přenesená",J324,0)</f>
        <v>0</v>
      </c>
      <c r="BI324" s="191">
        <f>IF(N324="nulová",J324,0)</f>
        <v>0</v>
      </c>
      <c r="BJ324" s="18" t="s">
        <v>80</v>
      </c>
      <c r="BK324" s="191">
        <f>ROUND(I324*H324,2)</f>
        <v>0</v>
      </c>
      <c r="BL324" s="18" t="s">
        <v>198</v>
      </c>
      <c r="BM324" s="190" t="s">
        <v>483</v>
      </c>
    </row>
    <row r="325" spans="1:47" s="2" customFormat="1" ht="19.5">
      <c r="A325" s="35"/>
      <c r="B325" s="36"/>
      <c r="C325" s="37"/>
      <c r="D325" s="192" t="s">
        <v>200</v>
      </c>
      <c r="E325" s="37"/>
      <c r="F325" s="193" t="s">
        <v>484</v>
      </c>
      <c r="G325" s="37"/>
      <c r="H325" s="37"/>
      <c r="I325" s="194"/>
      <c r="J325" s="37"/>
      <c r="K325" s="37"/>
      <c r="L325" s="40"/>
      <c r="M325" s="195"/>
      <c r="N325" s="196"/>
      <c r="O325" s="65"/>
      <c r="P325" s="65"/>
      <c r="Q325" s="65"/>
      <c r="R325" s="65"/>
      <c r="S325" s="65"/>
      <c r="T325" s="66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8" t="s">
        <v>200</v>
      </c>
      <c r="AU325" s="18" t="s">
        <v>82</v>
      </c>
    </row>
    <row r="326" spans="1:47" s="2" customFormat="1" ht="11.25">
      <c r="A326" s="35"/>
      <c r="B326" s="36"/>
      <c r="C326" s="37"/>
      <c r="D326" s="197" t="s">
        <v>202</v>
      </c>
      <c r="E326" s="37"/>
      <c r="F326" s="198" t="s">
        <v>485</v>
      </c>
      <c r="G326" s="37"/>
      <c r="H326" s="37"/>
      <c r="I326" s="194"/>
      <c r="J326" s="37"/>
      <c r="K326" s="37"/>
      <c r="L326" s="40"/>
      <c r="M326" s="195"/>
      <c r="N326" s="196"/>
      <c r="O326" s="65"/>
      <c r="P326" s="65"/>
      <c r="Q326" s="65"/>
      <c r="R326" s="65"/>
      <c r="S326" s="65"/>
      <c r="T326" s="66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8" t="s">
        <v>202</v>
      </c>
      <c r="AU326" s="18" t="s">
        <v>82</v>
      </c>
    </row>
    <row r="327" spans="2:51" s="14" customFormat="1" ht="22.5">
      <c r="B327" s="209"/>
      <c r="C327" s="210"/>
      <c r="D327" s="192" t="s">
        <v>204</v>
      </c>
      <c r="E327" s="211" t="s">
        <v>21</v>
      </c>
      <c r="F327" s="212" t="s">
        <v>486</v>
      </c>
      <c r="G327" s="210"/>
      <c r="H327" s="213">
        <v>267.9</v>
      </c>
      <c r="I327" s="214"/>
      <c r="J327" s="210"/>
      <c r="K327" s="210"/>
      <c r="L327" s="215"/>
      <c r="M327" s="216"/>
      <c r="N327" s="217"/>
      <c r="O327" s="217"/>
      <c r="P327" s="217"/>
      <c r="Q327" s="217"/>
      <c r="R327" s="217"/>
      <c r="S327" s="217"/>
      <c r="T327" s="218"/>
      <c r="AT327" s="219" t="s">
        <v>204</v>
      </c>
      <c r="AU327" s="219" t="s">
        <v>82</v>
      </c>
      <c r="AV327" s="14" t="s">
        <v>82</v>
      </c>
      <c r="AW327" s="14" t="s">
        <v>34</v>
      </c>
      <c r="AX327" s="14" t="s">
        <v>72</v>
      </c>
      <c r="AY327" s="219" t="s">
        <v>191</v>
      </c>
    </row>
    <row r="328" spans="1:65" s="2" customFormat="1" ht="24.2" customHeight="1">
      <c r="A328" s="35"/>
      <c r="B328" s="36"/>
      <c r="C328" s="179" t="s">
        <v>487</v>
      </c>
      <c r="D328" s="179" t="s">
        <v>193</v>
      </c>
      <c r="E328" s="180" t="s">
        <v>488</v>
      </c>
      <c r="F328" s="181" t="s">
        <v>489</v>
      </c>
      <c r="G328" s="182" t="s">
        <v>293</v>
      </c>
      <c r="H328" s="183">
        <v>267.9</v>
      </c>
      <c r="I328" s="184"/>
      <c r="J328" s="185">
        <f>ROUND(I328*H328,2)</f>
        <v>0</v>
      </c>
      <c r="K328" s="181" t="s">
        <v>197</v>
      </c>
      <c r="L328" s="40"/>
      <c r="M328" s="186" t="s">
        <v>21</v>
      </c>
      <c r="N328" s="187" t="s">
        <v>43</v>
      </c>
      <c r="O328" s="65"/>
      <c r="P328" s="188">
        <f>O328*H328</f>
        <v>0</v>
      </c>
      <c r="Q328" s="188">
        <v>4E-05</v>
      </c>
      <c r="R328" s="188">
        <f>Q328*H328</f>
        <v>0.010716</v>
      </c>
      <c r="S328" s="188">
        <v>0</v>
      </c>
      <c r="T328" s="189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90" t="s">
        <v>198</v>
      </c>
      <c r="AT328" s="190" t="s">
        <v>193</v>
      </c>
      <c r="AU328" s="190" t="s">
        <v>82</v>
      </c>
      <c r="AY328" s="18" t="s">
        <v>191</v>
      </c>
      <c r="BE328" s="191">
        <f>IF(N328="základní",J328,0)</f>
        <v>0</v>
      </c>
      <c r="BF328" s="191">
        <f>IF(N328="snížená",J328,0)</f>
        <v>0</v>
      </c>
      <c r="BG328" s="191">
        <f>IF(N328="zákl. přenesená",J328,0)</f>
        <v>0</v>
      </c>
      <c r="BH328" s="191">
        <f>IF(N328="sníž. přenesená",J328,0)</f>
        <v>0</v>
      </c>
      <c r="BI328" s="191">
        <f>IF(N328="nulová",J328,0)</f>
        <v>0</v>
      </c>
      <c r="BJ328" s="18" t="s">
        <v>80</v>
      </c>
      <c r="BK328" s="191">
        <f>ROUND(I328*H328,2)</f>
        <v>0</v>
      </c>
      <c r="BL328" s="18" t="s">
        <v>198</v>
      </c>
      <c r="BM328" s="190" t="s">
        <v>490</v>
      </c>
    </row>
    <row r="329" spans="1:47" s="2" customFormat="1" ht="19.5">
      <c r="A329" s="35"/>
      <c r="B329" s="36"/>
      <c r="C329" s="37"/>
      <c r="D329" s="192" t="s">
        <v>200</v>
      </c>
      <c r="E329" s="37"/>
      <c r="F329" s="193" t="s">
        <v>491</v>
      </c>
      <c r="G329" s="37"/>
      <c r="H329" s="37"/>
      <c r="I329" s="194"/>
      <c r="J329" s="37"/>
      <c r="K329" s="37"/>
      <c r="L329" s="40"/>
      <c r="M329" s="195"/>
      <c r="N329" s="196"/>
      <c r="O329" s="65"/>
      <c r="P329" s="65"/>
      <c r="Q329" s="65"/>
      <c r="R329" s="65"/>
      <c r="S329" s="65"/>
      <c r="T329" s="66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T329" s="18" t="s">
        <v>200</v>
      </c>
      <c r="AU329" s="18" t="s">
        <v>82</v>
      </c>
    </row>
    <row r="330" spans="1:47" s="2" customFormat="1" ht="11.25">
      <c r="A330" s="35"/>
      <c r="B330" s="36"/>
      <c r="C330" s="37"/>
      <c r="D330" s="197" t="s">
        <v>202</v>
      </c>
      <c r="E330" s="37"/>
      <c r="F330" s="198" t="s">
        <v>492</v>
      </c>
      <c r="G330" s="37"/>
      <c r="H330" s="37"/>
      <c r="I330" s="194"/>
      <c r="J330" s="37"/>
      <c r="K330" s="37"/>
      <c r="L330" s="40"/>
      <c r="M330" s="195"/>
      <c r="N330" s="196"/>
      <c r="O330" s="65"/>
      <c r="P330" s="65"/>
      <c r="Q330" s="65"/>
      <c r="R330" s="65"/>
      <c r="S330" s="65"/>
      <c r="T330" s="66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T330" s="18" t="s">
        <v>202</v>
      </c>
      <c r="AU330" s="18" t="s">
        <v>82</v>
      </c>
    </row>
    <row r="331" spans="2:51" s="14" customFormat="1" ht="22.5">
      <c r="B331" s="209"/>
      <c r="C331" s="210"/>
      <c r="D331" s="192" t="s">
        <v>204</v>
      </c>
      <c r="E331" s="211" t="s">
        <v>21</v>
      </c>
      <c r="F331" s="212" t="s">
        <v>486</v>
      </c>
      <c r="G331" s="210"/>
      <c r="H331" s="213">
        <v>267.9</v>
      </c>
      <c r="I331" s="214"/>
      <c r="J331" s="210"/>
      <c r="K331" s="210"/>
      <c r="L331" s="215"/>
      <c r="M331" s="216"/>
      <c r="N331" s="217"/>
      <c r="O331" s="217"/>
      <c r="P331" s="217"/>
      <c r="Q331" s="217"/>
      <c r="R331" s="217"/>
      <c r="S331" s="217"/>
      <c r="T331" s="218"/>
      <c r="AT331" s="219" t="s">
        <v>204</v>
      </c>
      <c r="AU331" s="219" t="s">
        <v>82</v>
      </c>
      <c r="AV331" s="14" t="s">
        <v>82</v>
      </c>
      <c r="AW331" s="14" t="s">
        <v>34</v>
      </c>
      <c r="AX331" s="14" t="s">
        <v>72</v>
      </c>
      <c r="AY331" s="219" t="s">
        <v>191</v>
      </c>
    </row>
    <row r="332" spans="1:65" s="2" customFormat="1" ht="16.5" customHeight="1">
      <c r="A332" s="35"/>
      <c r="B332" s="36"/>
      <c r="C332" s="179" t="s">
        <v>493</v>
      </c>
      <c r="D332" s="179" t="s">
        <v>193</v>
      </c>
      <c r="E332" s="180" t="s">
        <v>494</v>
      </c>
      <c r="F332" s="181" t="s">
        <v>495</v>
      </c>
      <c r="G332" s="182" t="s">
        <v>196</v>
      </c>
      <c r="H332" s="183">
        <v>9.834</v>
      </c>
      <c r="I332" s="184"/>
      <c r="J332" s="185">
        <f>ROUND(I332*H332,2)</f>
        <v>0</v>
      </c>
      <c r="K332" s="181" t="s">
        <v>197</v>
      </c>
      <c r="L332" s="40"/>
      <c r="M332" s="186" t="s">
        <v>21</v>
      </c>
      <c r="N332" s="187" t="s">
        <v>43</v>
      </c>
      <c r="O332" s="65"/>
      <c r="P332" s="188">
        <f>O332*H332</f>
        <v>0</v>
      </c>
      <c r="Q332" s="188">
        <v>0</v>
      </c>
      <c r="R332" s="188">
        <f>Q332*H332</f>
        <v>0</v>
      </c>
      <c r="S332" s="188">
        <v>2.4</v>
      </c>
      <c r="T332" s="189">
        <f>S332*H332</f>
        <v>23.601599999999998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90" t="s">
        <v>198</v>
      </c>
      <c r="AT332" s="190" t="s">
        <v>193</v>
      </c>
      <c r="AU332" s="190" t="s">
        <v>82</v>
      </c>
      <c r="AY332" s="18" t="s">
        <v>191</v>
      </c>
      <c r="BE332" s="191">
        <f>IF(N332="základní",J332,0)</f>
        <v>0</v>
      </c>
      <c r="BF332" s="191">
        <f>IF(N332="snížená",J332,0)</f>
        <v>0</v>
      </c>
      <c r="BG332" s="191">
        <f>IF(N332="zákl. přenesená",J332,0)</f>
        <v>0</v>
      </c>
      <c r="BH332" s="191">
        <f>IF(N332="sníž. přenesená",J332,0)</f>
        <v>0</v>
      </c>
      <c r="BI332" s="191">
        <f>IF(N332="nulová",J332,0)</f>
        <v>0</v>
      </c>
      <c r="BJ332" s="18" t="s">
        <v>80</v>
      </c>
      <c r="BK332" s="191">
        <f>ROUND(I332*H332,2)</f>
        <v>0</v>
      </c>
      <c r="BL332" s="18" t="s">
        <v>198</v>
      </c>
      <c r="BM332" s="190" t="s">
        <v>496</v>
      </c>
    </row>
    <row r="333" spans="1:47" s="2" customFormat="1" ht="11.25">
      <c r="A333" s="35"/>
      <c r="B333" s="36"/>
      <c r="C333" s="37"/>
      <c r="D333" s="192" t="s">
        <v>200</v>
      </c>
      <c r="E333" s="37"/>
      <c r="F333" s="193" t="s">
        <v>497</v>
      </c>
      <c r="G333" s="37"/>
      <c r="H333" s="37"/>
      <c r="I333" s="194"/>
      <c r="J333" s="37"/>
      <c r="K333" s="37"/>
      <c r="L333" s="40"/>
      <c r="M333" s="195"/>
      <c r="N333" s="196"/>
      <c r="O333" s="65"/>
      <c r="P333" s="65"/>
      <c r="Q333" s="65"/>
      <c r="R333" s="65"/>
      <c r="S333" s="65"/>
      <c r="T333" s="66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8" t="s">
        <v>200</v>
      </c>
      <c r="AU333" s="18" t="s">
        <v>82</v>
      </c>
    </row>
    <row r="334" spans="1:47" s="2" customFormat="1" ht="11.25">
      <c r="A334" s="35"/>
      <c r="B334" s="36"/>
      <c r="C334" s="37"/>
      <c r="D334" s="197" t="s">
        <v>202</v>
      </c>
      <c r="E334" s="37"/>
      <c r="F334" s="198" t="s">
        <v>498</v>
      </c>
      <c r="G334" s="37"/>
      <c r="H334" s="37"/>
      <c r="I334" s="194"/>
      <c r="J334" s="37"/>
      <c r="K334" s="37"/>
      <c r="L334" s="40"/>
      <c r="M334" s="195"/>
      <c r="N334" s="196"/>
      <c r="O334" s="65"/>
      <c r="P334" s="65"/>
      <c r="Q334" s="65"/>
      <c r="R334" s="65"/>
      <c r="S334" s="65"/>
      <c r="T334" s="66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T334" s="18" t="s">
        <v>202</v>
      </c>
      <c r="AU334" s="18" t="s">
        <v>82</v>
      </c>
    </row>
    <row r="335" spans="2:51" s="13" customFormat="1" ht="11.25">
      <c r="B335" s="199"/>
      <c r="C335" s="200"/>
      <c r="D335" s="192" t="s">
        <v>204</v>
      </c>
      <c r="E335" s="201" t="s">
        <v>21</v>
      </c>
      <c r="F335" s="202" t="s">
        <v>205</v>
      </c>
      <c r="G335" s="200"/>
      <c r="H335" s="201" t="s">
        <v>21</v>
      </c>
      <c r="I335" s="203"/>
      <c r="J335" s="200"/>
      <c r="K335" s="200"/>
      <c r="L335" s="204"/>
      <c r="M335" s="205"/>
      <c r="N335" s="206"/>
      <c r="O335" s="206"/>
      <c r="P335" s="206"/>
      <c r="Q335" s="206"/>
      <c r="R335" s="206"/>
      <c r="S335" s="206"/>
      <c r="T335" s="207"/>
      <c r="AT335" s="208" t="s">
        <v>204</v>
      </c>
      <c r="AU335" s="208" t="s">
        <v>82</v>
      </c>
      <c r="AV335" s="13" t="s">
        <v>80</v>
      </c>
      <c r="AW335" s="13" t="s">
        <v>34</v>
      </c>
      <c r="AX335" s="13" t="s">
        <v>72</v>
      </c>
      <c r="AY335" s="208" t="s">
        <v>191</v>
      </c>
    </row>
    <row r="336" spans="2:51" s="14" customFormat="1" ht="11.25">
      <c r="B336" s="209"/>
      <c r="C336" s="210"/>
      <c r="D336" s="192" t="s">
        <v>204</v>
      </c>
      <c r="E336" s="211" t="s">
        <v>21</v>
      </c>
      <c r="F336" s="212" t="s">
        <v>235</v>
      </c>
      <c r="G336" s="210"/>
      <c r="H336" s="213">
        <v>9</v>
      </c>
      <c r="I336" s="214"/>
      <c r="J336" s="210"/>
      <c r="K336" s="210"/>
      <c r="L336" s="215"/>
      <c r="M336" s="216"/>
      <c r="N336" s="217"/>
      <c r="O336" s="217"/>
      <c r="P336" s="217"/>
      <c r="Q336" s="217"/>
      <c r="R336" s="217"/>
      <c r="S336" s="217"/>
      <c r="T336" s="218"/>
      <c r="AT336" s="219" t="s">
        <v>204</v>
      </c>
      <c r="AU336" s="219" t="s">
        <v>82</v>
      </c>
      <c r="AV336" s="14" t="s">
        <v>82</v>
      </c>
      <c r="AW336" s="14" t="s">
        <v>34</v>
      </c>
      <c r="AX336" s="14" t="s">
        <v>72</v>
      </c>
      <c r="AY336" s="219" t="s">
        <v>191</v>
      </c>
    </row>
    <row r="337" spans="2:51" s="14" customFormat="1" ht="11.25">
      <c r="B337" s="209"/>
      <c r="C337" s="210"/>
      <c r="D337" s="192" t="s">
        <v>204</v>
      </c>
      <c r="E337" s="211" t="s">
        <v>21</v>
      </c>
      <c r="F337" s="212" t="s">
        <v>499</v>
      </c>
      <c r="G337" s="210"/>
      <c r="H337" s="213">
        <v>0.384</v>
      </c>
      <c r="I337" s="214"/>
      <c r="J337" s="210"/>
      <c r="K337" s="210"/>
      <c r="L337" s="215"/>
      <c r="M337" s="216"/>
      <c r="N337" s="217"/>
      <c r="O337" s="217"/>
      <c r="P337" s="217"/>
      <c r="Q337" s="217"/>
      <c r="R337" s="217"/>
      <c r="S337" s="217"/>
      <c r="T337" s="218"/>
      <c r="AT337" s="219" t="s">
        <v>204</v>
      </c>
      <c r="AU337" s="219" t="s">
        <v>82</v>
      </c>
      <c r="AV337" s="14" t="s">
        <v>82</v>
      </c>
      <c r="AW337" s="14" t="s">
        <v>34</v>
      </c>
      <c r="AX337" s="14" t="s">
        <v>72</v>
      </c>
      <c r="AY337" s="219" t="s">
        <v>191</v>
      </c>
    </row>
    <row r="338" spans="2:51" s="14" customFormat="1" ht="11.25">
      <c r="B338" s="209"/>
      <c r="C338" s="210"/>
      <c r="D338" s="192" t="s">
        <v>204</v>
      </c>
      <c r="E338" s="211" t="s">
        <v>21</v>
      </c>
      <c r="F338" s="212" t="s">
        <v>500</v>
      </c>
      <c r="G338" s="210"/>
      <c r="H338" s="213">
        <v>0.45</v>
      </c>
      <c r="I338" s="214"/>
      <c r="J338" s="210"/>
      <c r="K338" s="210"/>
      <c r="L338" s="215"/>
      <c r="M338" s="216"/>
      <c r="N338" s="217"/>
      <c r="O338" s="217"/>
      <c r="P338" s="217"/>
      <c r="Q338" s="217"/>
      <c r="R338" s="217"/>
      <c r="S338" s="217"/>
      <c r="T338" s="218"/>
      <c r="AT338" s="219" t="s">
        <v>204</v>
      </c>
      <c r="AU338" s="219" t="s">
        <v>82</v>
      </c>
      <c r="AV338" s="14" t="s">
        <v>82</v>
      </c>
      <c r="AW338" s="14" t="s">
        <v>34</v>
      </c>
      <c r="AX338" s="14" t="s">
        <v>72</v>
      </c>
      <c r="AY338" s="219" t="s">
        <v>191</v>
      </c>
    </row>
    <row r="339" spans="1:65" s="2" customFormat="1" ht="21.75" customHeight="1">
      <c r="A339" s="35"/>
      <c r="B339" s="36"/>
      <c r="C339" s="179" t="s">
        <v>501</v>
      </c>
      <c r="D339" s="179" t="s">
        <v>193</v>
      </c>
      <c r="E339" s="180" t="s">
        <v>502</v>
      </c>
      <c r="F339" s="181" t="s">
        <v>503</v>
      </c>
      <c r="G339" s="182" t="s">
        <v>293</v>
      </c>
      <c r="H339" s="183">
        <v>27.079</v>
      </c>
      <c r="I339" s="184"/>
      <c r="J339" s="185">
        <f>ROUND(I339*H339,2)</f>
        <v>0</v>
      </c>
      <c r="K339" s="181" t="s">
        <v>197</v>
      </c>
      <c r="L339" s="40"/>
      <c r="M339" s="186" t="s">
        <v>21</v>
      </c>
      <c r="N339" s="187" t="s">
        <v>43</v>
      </c>
      <c r="O339" s="65"/>
      <c r="P339" s="188">
        <f>O339*H339</f>
        <v>0</v>
      </c>
      <c r="Q339" s="188">
        <v>0</v>
      </c>
      <c r="R339" s="188">
        <f>Q339*H339</f>
        <v>0</v>
      </c>
      <c r="S339" s="188">
        <v>0.131</v>
      </c>
      <c r="T339" s="189">
        <f>S339*H339</f>
        <v>3.547349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90" t="s">
        <v>198</v>
      </c>
      <c r="AT339" s="190" t="s">
        <v>193</v>
      </c>
      <c r="AU339" s="190" t="s">
        <v>82</v>
      </c>
      <c r="AY339" s="18" t="s">
        <v>191</v>
      </c>
      <c r="BE339" s="191">
        <f>IF(N339="základní",J339,0)</f>
        <v>0</v>
      </c>
      <c r="BF339" s="191">
        <f>IF(N339="snížená",J339,0)</f>
        <v>0</v>
      </c>
      <c r="BG339" s="191">
        <f>IF(N339="zákl. přenesená",J339,0)</f>
        <v>0</v>
      </c>
      <c r="BH339" s="191">
        <f>IF(N339="sníž. přenesená",J339,0)</f>
        <v>0</v>
      </c>
      <c r="BI339" s="191">
        <f>IF(N339="nulová",J339,0)</f>
        <v>0</v>
      </c>
      <c r="BJ339" s="18" t="s">
        <v>80</v>
      </c>
      <c r="BK339" s="191">
        <f>ROUND(I339*H339,2)</f>
        <v>0</v>
      </c>
      <c r="BL339" s="18" t="s">
        <v>198</v>
      </c>
      <c r="BM339" s="190" t="s">
        <v>504</v>
      </c>
    </row>
    <row r="340" spans="1:47" s="2" customFormat="1" ht="29.25">
      <c r="A340" s="35"/>
      <c r="B340" s="36"/>
      <c r="C340" s="37"/>
      <c r="D340" s="192" t="s">
        <v>200</v>
      </c>
      <c r="E340" s="37"/>
      <c r="F340" s="193" t="s">
        <v>505</v>
      </c>
      <c r="G340" s="37"/>
      <c r="H340" s="37"/>
      <c r="I340" s="194"/>
      <c r="J340" s="37"/>
      <c r="K340" s="37"/>
      <c r="L340" s="40"/>
      <c r="M340" s="195"/>
      <c r="N340" s="196"/>
      <c r="O340" s="65"/>
      <c r="P340" s="65"/>
      <c r="Q340" s="65"/>
      <c r="R340" s="65"/>
      <c r="S340" s="65"/>
      <c r="T340" s="66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T340" s="18" t="s">
        <v>200</v>
      </c>
      <c r="AU340" s="18" t="s">
        <v>82</v>
      </c>
    </row>
    <row r="341" spans="1:47" s="2" customFormat="1" ht="11.25">
      <c r="A341" s="35"/>
      <c r="B341" s="36"/>
      <c r="C341" s="37"/>
      <c r="D341" s="197" t="s">
        <v>202</v>
      </c>
      <c r="E341" s="37"/>
      <c r="F341" s="198" t="s">
        <v>506</v>
      </c>
      <c r="G341" s="37"/>
      <c r="H341" s="37"/>
      <c r="I341" s="194"/>
      <c r="J341" s="37"/>
      <c r="K341" s="37"/>
      <c r="L341" s="40"/>
      <c r="M341" s="195"/>
      <c r="N341" s="196"/>
      <c r="O341" s="65"/>
      <c r="P341" s="65"/>
      <c r="Q341" s="65"/>
      <c r="R341" s="65"/>
      <c r="S341" s="65"/>
      <c r="T341" s="66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8" t="s">
        <v>202</v>
      </c>
      <c r="AU341" s="18" t="s">
        <v>82</v>
      </c>
    </row>
    <row r="342" spans="2:51" s="13" customFormat="1" ht="11.25">
      <c r="B342" s="199"/>
      <c r="C342" s="200"/>
      <c r="D342" s="192" t="s">
        <v>204</v>
      </c>
      <c r="E342" s="201" t="s">
        <v>21</v>
      </c>
      <c r="F342" s="202" t="s">
        <v>277</v>
      </c>
      <c r="G342" s="200"/>
      <c r="H342" s="201" t="s">
        <v>21</v>
      </c>
      <c r="I342" s="203"/>
      <c r="J342" s="200"/>
      <c r="K342" s="200"/>
      <c r="L342" s="204"/>
      <c r="M342" s="205"/>
      <c r="N342" s="206"/>
      <c r="O342" s="206"/>
      <c r="P342" s="206"/>
      <c r="Q342" s="206"/>
      <c r="R342" s="206"/>
      <c r="S342" s="206"/>
      <c r="T342" s="207"/>
      <c r="AT342" s="208" t="s">
        <v>204</v>
      </c>
      <c r="AU342" s="208" t="s">
        <v>82</v>
      </c>
      <c r="AV342" s="13" t="s">
        <v>80</v>
      </c>
      <c r="AW342" s="13" t="s">
        <v>34</v>
      </c>
      <c r="AX342" s="13" t="s">
        <v>72</v>
      </c>
      <c r="AY342" s="208" t="s">
        <v>191</v>
      </c>
    </row>
    <row r="343" spans="2:51" s="14" customFormat="1" ht="22.5">
      <c r="B343" s="209"/>
      <c r="C343" s="210"/>
      <c r="D343" s="192" t="s">
        <v>204</v>
      </c>
      <c r="E343" s="211" t="s">
        <v>21</v>
      </c>
      <c r="F343" s="212" t="s">
        <v>507</v>
      </c>
      <c r="G343" s="210"/>
      <c r="H343" s="213">
        <v>27.079</v>
      </c>
      <c r="I343" s="214"/>
      <c r="J343" s="210"/>
      <c r="K343" s="210"/>
      <c r="L343" s="215"/>
      <c r="M343" s="216"/>
      <c r="N343" s="217"/>
      <c r="O343" s="217"/>
      <c r="P343" s="217"/>
      <c r="Q343" s="217"/>
      <c r="R343" s="217"/>
      <c r="S343" s="217"/>
      <c r="T343" s="218"/>
      <c r="AT343" s="219" t="s">
        <v>204</v>
      </c>
      <c r="AU343" s="219" t="s">
        <v>82</v>
      </c>
      <c r="AV343" s="14" t="s">
        <v>82</v>
      </c>
      <c r="AW343" s="14" t="s">
        <v>34</v>
      </c>
      <c r="AX343" s="14" t="s">
        <v>72</v>
      </c>
      <c r="AY343" s="219" t="s">
        <v>191</v>
      </c>
    </row>
    <row r="344" spans="1:65" s="2" customFormat="1" ht="21.75" customHeight="1">
      <c r="A344" s="35"/>
      <c r="B344" s="36"/>
      <c r="C344" s="179" t="s">
        <v>508</v>
      </c>
      <c r="D344" s="179" t="s">
        <v>193</v>
      </c>
      <c r="E344" s="180" t="s">
        <v>509</v>
      </c>
      <c r="F344" s="181" t="s">
        <v>510</v>
      </c>
      <c r="G344" s="182" t="s">
        <v>293</v>
      </c>
      <c r="H344" s="183">
        <v>67.628</v>
      </c>
      <c r="I344" s="184"/>
      <c r="J344" s="185">
        <f>ROUND(I344*H344,2)</f>
        <v>0</v>
      </c>
      <c r="K344" s="181" t="s">
        <v>197</v>
      </c>
      <c r="L344" s="40"/>
      <c r="M344" s="186" t="s">
        <v>21</v>
      </c>
      <c r="N344" s="187" t="s">
        <v>43</v>
      </c>
      <c r="O344" s="65"/>
      <c r="P344" s="188">
        <f>O344*H344</f>
        <v>0</v>
      </c>
      <c r="Q344" s="188">
        <v>0</v>
      </c>
      <c r="R344" s="188">
        <f>Q344*H344</f>
        <v>0</v>
      </c>
      <c r="S344" s="188">
        <v>0.261</v>
      </c>
      <c r="T344" s="189">
        <f>S344*H344</f>
        <v>17.650908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90" t="s">
        <v>198</v>
      </c>
      <c r="AT344" s="190" t="s">
        <v>193</v>
      </c>
      <c r="AU344" s="190" t="s">
        <v>82</v>
      </c>
      <c r="AY344" s="18" t="s">
        <v>191</v>
      </c>
      <c r="BE344" s="191">
        <f>IF(N344="základní",J344,0)</f>
        <v>0</v>
      </c>
      <c r="BF344" s="191">
        <f>IF(N344="snížená",J344,0)</f>
        <v>0</v>
      </c>
      <c r="BG344" s="191">
        <f>IF(N344="zákl. přenesená",J344,0)</f>
        <v>0</v>
      </c>
      <c r="BH344" s="191">
        <f>IF(N344="sníž. přenesená",J344,0)</f>
        <v>0</v>
      </c>
      <c r="BI344" s="191">
        <f>IF(N344="nulová",J344,0)</f>
        <v>0</v>
      </c>
      <c r="BJ344" s="18" t="s">
        <v>80</v>
      </c>
      <c r="BK344" s="191">
        <f>ROUND(I344*H344,2)</f>
        <v>0</v>
      </c>
      <c r="BL344" s="18" t="s">
        <v>198</v>
      </c>
      <c r="BM344" s="190" t="s">
        <v>511</v>
      </c>
    </row>
    <row r="345" spans="1:47" s="2" customFormat="1" ht="29.25">
      <c r="A345" s="35"/>
      <c r="B345" s="36"/>
      <c r="C345" s="37"/>
      <c r="D345" s="192" t="s">
        <v>200</v>
      </c>
      <c r="E345" s="37"/>
      <c r="F345" s="193" t="s">
        <v>512</v>
      </c>
      <c r="G345" s="37"/>
      <c r="H345" s="37"/>
      <c r="I345" s="194"/>
      <c r="J345" s="37"/>
      <c r="K345" s="37"/>
      <c r="L345" s="40"/>
      <c r="M345" s="195"/>
      <c r="N345" s="196"/>
      <c r="O345" s="65"/>
      <c r="P345" s="65"/>
      <c r="Q345" s="65"/>
      <c r="R345" s="65"/>
      <c r="S345" s="65"/>
      <c r="T345" s="66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T345" s="18" t="s">
        <v>200</v>
      </c>
      <c r="AU345" s="18" t="s">
        <v>82</v>
      </c>
    </row>
    <row r="346" spans="1:47" s="2" customFormat="1" ht="11.25">
      <c r="A346" s="35"/>
      <c r="B346" s="36"/>
      <c r="C346" s="37"/>
      <c r="D346" s="197" t="s">
        <v>202</v>
      </c>
      <c r="E346" s="37"/>
      <c r="F346" s="198" t="s">
        <v>513</v>
      </c>
      <c r="G346" s="37"/>
      <c r="H346" s="37"/>
      <c r="I346" s="194"/>
      <c r="J346" s="37"/>
      <c r="K346" s="37"/>
      <c r="L346" s="40"/>
      <c r="M346" s="195"/>
      <c r="N346" s="196"/>
      <c r="O346" s="65"/>
      <c r="P346" s="65"/>
      <c r="Q346" s="65"/>
      <c r="R346" s="65"/>
      <c r="S346" s="65"/>
      <c r="T346" s="66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202</v>
      </c>
      <c r="AU346" s="18" t="s">
        <v>82</v>
      </c>
    </row>
    <row r="347" spans="2:51" s="13" customFormat="1" ht="11.25">
      <c r="B347" s="199"/>
      <c r="C347" s="200"/>
      <c r="D347" s="192" t="s">
        <v>204</v>
      </c>
      <c r="E347" s="201" t="s">
        <v>21</v>
      </c>
      <c r="F347" s="202" t="s">
        <v>277</v>
      </c>
      <c r="G347" s="200"/>
      <c r="H347" s="201" t="s">
        <v>21</v>
      </c>
      <c r="I347" s="203"/>
      <c r="J347" s="200"/>
      <c r="K347" s="200"/>
      <c r="L347" s="204"/>
      <c r="M347" s="205"/>
      <c r="N347" s="206"/>
      <c r="O347" s="206"/>
      <c r="P347" s="206"/>
      <c r="Q347" s="206"/>
      <c r="R347" s="206"/>
      <c r="S347" s="206"/>
      <c r="T347" s="207"/>
      <c r="AT347" s="208" t="s">
        <v>204</v>
      </c>
      <c r="AU347" s="208" t="s">
        <v>82</v>
      </c>
      <c r="AV347" s="13" t="s">
        <v>80</v>
      </c>
      <c r="AW347" s="13" t="s">
        <v>34</v>
      </c>
      <c r="AX347" s="13" t="s">
        <v>72</v>
      </c>
      <c r="AY347" s="208" t="s">
        <v>191</v>
      </c>
    </row>
    <row r="348" spans="2:51" s="14" customFormat="1" ht="22.5">
      <c r="B348" s="209"/>
      <c r="C348" s="210"/>
      <c r="D348" s="192" t="s">
        <v>204</v>
      </c>
      <c r="E348" s="211" t="s">
        <v>21</v>
      </c>
      <c r="F348" s="212" t="s">
        <v>514</v>
      </c>
      <c r="G348" s="210"/>
      <c r="H348" s="213">
        <v>67.628</v>
      </c>
      <c r="I348" s="214"/>
      <c r="J348" s="210"/>
      <c r="K348" s="210"/>
      <c r="L348" s="215"/>
      <c r="M348" s="216"/>
      <c r="N348" s="217"/>
      <c r="O348" s="217"/>
      <c r="P348" s="217"/>
      <c r="Q348" s="217"/>
      <c r="R348" s="217"/>
      <c r="S348" s="217"/>
      <c r="T348" s="218"/>
      <c r="AT348" s="219" t="s">
        <v>204</v>
      </c>
      <c r="AU348" s="219" t="s">
        <v>82</v>
      </c>
      <c r="AV348" s="14" t="s">
        <v>82</v>
      </c>
      <c r="AW348" s="14" t="s">
        <v>34</v>
      </c>
      <c r="AX348" s="14" t="s">
        <v>72</v>
      </c>
      <c r="AY348" s="219" t="s">
        <v>191</v>
      </c>
    </row>
    <row r="349" spans="1:65" s="2" customFormat="1" ht="24.2" customHeight="1">
      <c r="A349" s="35"/>
      <c r="B349" s="36"/>
      <c r="C349" s="179" t="s">
        <v>515</v>
      </c>
      <c r="D349" s="179" t="s">
        <v>193</v>
      </c>
      <c r="E349" s="180" t="s">
        <v>516</v>
      </c>
      <c r="F349" s="181" t="s">
        <v>517</v>
      </c>
      <c r="G349" s="182" t="s">
        <v>196</v>
      </c>
      <c r="H349" s="183">
        <v>25.185</v>
      </c>
      <c r="I349" s="184"/>
      <c r="J349" s="185">
        <f>ROUND(I349*H349,2)</f>
        <v>0</v>
      </c>
      <c r="K349" s="181" t="s">
        <v>197</v>
      </c>
      <c r="L349" s="40"/>
      <c r="M349" s="186" t="s">
        <v>21</v>
      </c>
      <c r="N349" s="187" t="s">
        <v>43</v>
      </c>
      <c r="O349" s="65"/>
      <c r="P349" s="188">
        <f>O349*H349</f>
        <v>0</v>
      </c>
      <c r="Q349" s="188">
        <v>0</v>
      </c>
      <c r="R349" s="188">
        <f>Q349*H349</f>
        <v>0</v>
      </c>
      <c r="S349" s="188">
        <v>1.8</v>
      </c>
      <c r="T349" s="189">
        <f>S349*H349</f>
        <v>45.333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90" t="s">
        <v>198</v>
      </c>
      <c r="AT349" s="190" t="s">
        <v>193</v>
      </c>
      <c r="AU349" s="190" t="s">
        <v>82</v>
      </c>
      <c r="AY349" s="18" t="s">
        <v>191</v>
      </c>
      <c r="BE349" s="191">
        <f>IF(N349="základní",J349,0)</f>
        <v>0</v>
      </c>
      <c r="BF349" s="191">
        <f>IF(N349="snížená",J349,0)</f>
        <v>0</v>
      </c>
      <c r="BG349" s="191">
        <f>IF(N349="zákl. přenesená",J349,0)</f>
        <v>0</v>
      </c>
      <c r="BH349" s="191">
        <f>IF(N349="sníž. přenesená",J349,0)</f>
        <v>0</v>
      </c>
      <c r="BI349" s="191">
        <f>IF(N349="nulová",J349,0)</f>
        <v>0</v>
      </c>
      <c r="BJ349" s="18" t="s">
        <v>80</v>
      </c>
      <c r="BK349" s="191">
        <f>ROUND(I349*H349,2)</f>
        <v>0</v>
      </c>
      <c r="BL349" s="18" t="s">
        <v>198</v>
      </c>
      <c r="BM349" s="190" t="s">
        <v>518</v>
      </c>
    </row>
    <row r="350" spans="1:47" s="2" customFormat="1" ht="29.25">
      <c r="A350" s="35"/>
      <c r="B350" s="36"/>
      <c r="C350" s="37"/>
      <c r="D350" s="192" t="s">
        <v>200</v>
      </c>
      <c r="E350" s="37"/>
      <c r="F350" s="193" t="s">
        <v>519</v>
      </c>
      <c r="G350" s="37"/>
      <c r="H350" s="37"/>
      <c r="I350" s="194"/>
      <c r="J350" s="37"/>
      <c r="K350" s="37"/>
      <c r="L350" s="40"/>
      <c r="M350" s="195"/>
      <c r="N350" s="196"/>
      <c r="O350" s="65"/>
      <c r="P350" s="65"/>
      <c r="Q350" s="65"/>
      <c r="R350" s="65"/>
      <c r="S350" s="65"/>
      <c r="T350" s="66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T350" s="18" t="s">
        <v>200</v>
      </c>
      <c r="AU350" s="18" t="s">
        <v>82</v>
      </c>
    </row>
    <row r="351" spans="1:47" s="2" customFormat="1" ht="11.25">
      <c r="A351" s="35"/>
      <c r="B351" s="36"/>
      <c r="C351" s="37"/>
      <c r="D351" s="197" t="s">
        <v>202</v>
      </c>
      <c r="E351" s="37"/>
      <c r="F351" s="198" t="s">
        <v>520</v>
      </c>
      <c r="G351" s="37"/>
      <c r="H351" s="37"/>
      <c r="I351" s="194"/>
      <c r="J351" s="37"/>
      <c r="K351" s="37"/>
      <c r="L351" s="40"/>
      <c r="M351" s="195"/>
      <c r="N351" s="196"/>
      <c r="O351" s="65"/>
      <c r="P351" s="65"/>
      <c r="Q351" s="65"/>
      <c r="R351" s="65"/>
      <c r="S351" s="65"/>
      <c r="T351" s="66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T351" s="18" t="s">
        <v>202</v>
      </c>
      <c r="AU351" s="18" t="s">
        <v>82</v>
      </c>
    </row>
    <row r="352" spans="2:51" s="13" customFormat="1" ht="11.25">
      <c r="B352" s="199"/>
      <c r="C352" s="200"/>
      <c r="D352" s="192" t="s">
        <v>204</v>
      </c>
      <c r="E352" s="201" t="s">
        <v>21</v>
      </c>
      <c r="F352" s="202" t="s">
        <v>277</v>
      </c>
      <c r="G352" s="200"/>
      <c r="H352" s="201" t="s">
        <v>21</v>
      </c>
      <c r="I352" s="203"/>
      <c r="J352" s="200"/>
      <c r="K352" s="200"/>
      <c r="L352" s="204"/>
      <c r="M352" s="205"/>
      <c r="N352" s="206"/>
      <c r="O352" s="206"/>
      <c r="P352" s="206"/>
      <c r="Q352" s="206"/>
      <c r="R352" s="206"/>
      <c r="S352" s="206"/>
      <c r="T352" s="207"/>
      <c r="AT352" s="208" t="s">
        <v>204</v>
      </c>
      <c r="AU352" s="208" t="s">
        <v>82</v>
      </c>
      <c r="AV352" s="13" t="s">
        <v>80</v>
      </c>
      <c r="AW352" s="13" t="s">
        <v>34</v>
      </c>
      <c r="AX352" s="13" t="s">
        <v>72</v>
      </c>
      <c r="AY352" s="208" t="s">
        <v>191</v>
      </c>
    </row>
    <row r="353" spans="2:51" s="14" customFormat="1" ht="11.25">
      <c r="B353" s="209"/>
      <c r="C353" s="210"/>
      <c r="D353" s="192" t="s">
        <v>204</v>
      </c>
      <c r="E353" s="211" t="s">
        <v>21</v>
      </c>
      <c r="F353" s="212" t="s">
        <v>521</v>
      </c>
      <c r="G353" s="210"/>
      <c r="H353" s="213">
        <v>4.282</v>
      </c>
      <c r="I353" s="214"/>
      <c r="J353" s="210"/>
      <c r="K353" s="210"/>
      <c r="L353" s="215"/>
      <c r="M353" s="216"/>
      <c r="N353" s="217"/>
      <c r="O353" s="217"/>
      <c r="P353" s="217"/>
      <c r="Q353" s="217"/>
      <c r="R353" s="217"/>
      <c r="S353" s="217"/>
      <c r="T353" s="218"/>
      <c r="AT353" s="219" t="s">
        <v>204</v>
      </c>
      <c r="AU353" s="219" t="s">
        <v>82</v>
      </c>
      <c r="AV353" s="14" t="s">
        <v>82</v>
      </c>
      <c r="AW353" s="14" t="s">
        <v>34</v>
      </c>
      <c r="AX353" s="14" t="s">
        <v>72</v>
      </c>
      <c r="AY353" s="219" t="s">
        <v>191</v>
      </c>
    </row>
    <row r="354" spans="2:51" s="14" customFormat="1" ht="11.25">
      <c r="B354" s="209"/>
      <c r="C354" s="210"/>
      <c r="D354" s="192" t="s">
        <v>204</v>
      </c>
      <c r="E354" s="211" t="s">
        <v>21</v>
      </c>
      <c r="F354" s="212" t="s">
        <v>522</v>
      </c>
      <c r="G354" s="210"/>
      <c r="H354" s="213">
        <v>1.732</v>
      </c>
      <c r="I354" s="214"/>
      <c r="J354" s="210"/>
      <c r="K354" s="210"/>
      <c r="L354" s="215"/>
      <c r="M354" s="216"/>
      <c r="N354" s="217"/>
      <c r="O354" s="217"/>
      <c r="P354" s="217"/>
      <c r="Q354" s="217"/>
      <c r="R354" s="217"/>
      <c r="S354" s="217"/>
      <c r="T354" s="218"/>
      <c r="AT354" s="219" t="s">
        <v>204</v>
      </c>
      <c r="AU354" s="219" t="s">
        <v>82</v>
      </c>
      <c r="AV354" s="14" t="s">
        <v>82</v>
      </c>
      <c r="AW354" s="14" t="s">
        <v>34</v>
      </c>
      <c r="AX354" s="14" t="s">
        <v>72</v>
      </c>
      <c r="AY354" s="219" t="s">
        <v>191</v>
      </c>
    </row>
    <row r="355" spans="2:51" s="14" customFormat="1" ht="11.25">
      <c r="B355" s="209"/>
      <c r="C355" s="210"/>
      <c r="D355" s="192" t="s">
        <v>204</v>
      </c>
      <c r="E355" s="211" t="s">
        <v>21</v>
      </c>
      <c r="F355" s="212" t="s">
        <v>523</v>
      </c>
      <c r="G355" s="210"/>
      <c r="H355" s="213">
        <v>1.824</v>
      </c>
      <c r="I355" s="214"/>
      <c r="J355" s="210"/>
      <c r="K355" s="210"/>
      <c r="L355" s="215"/>
      <c r="M355" s="216"/>
      <c r="N355" s="217"/>
      <c r="O355" s="217"/>
      <c r="P355" s="217"/>
      <c r="Q355" s="217"/>
      <c r="R355" s="217"/>
      <c r="S355" s="217"/>
      <c r="T355" s="218"/>
      <c r="AT355" s="219" t="s">
        <v>204</v>
      </c>
      <c r="AU355" s="219" t="s">
        <v>82</v>
      </c>
      <c r="AV355" s="14" t="s">
        <v>82</v>
      </c>
      <c r="AW355" s="14" t="s">
        <v>34</v>
      </c>
      <c r="AX355" s="14" t="s">
        <v>72</v>
      </c>
      <c r="AY355" s="219" t="s">
        <v>191</v>
      </c>
    </row>
    <row r="356" spans="2:51" s="14" customFormat="1" ht="11.25">
      <c r="B356" s="209"/>
      <c r="C356" s="210"/>
      <c r="D356" s="192" t="s">
        <v>204</v>
      </c>
      <c r="E356" s="211" t="s">
        <v>21</v>
      </c>
      <c r="F356" s="212" t="s">
        <v>524</v>
      </c>
      <c r="G356" s="210"/>
      <c r="H356" s="213">
        <v>3.481</v>
      </c>
      <c r="I356" s="214"/>
      <c r="J356" s="210"/>
      <c r="K356" s="210"/>
      <c r="L356" s="215"/>
      <c r="M356" s="216"/>
      <c r="N356" s="217"/>
      <c r="O356" s="217"/>
      <c r="P356" s="217"/>
      <c r="Q356" s="217"/>
      <c r="R356" s="217"/>
      <c r="S356" s="217"/>
      <c r="T356" s="218"/>
      <c r="AT356" s="219" t="s">
        <v>204</v>
      </c>
      <c r="AU356" s="219" t="s">
        <v>82</v>
      </c>
      <c r="AV356" s="14" t="s">
        <v>82</v>
      </c>
      <c r="AW356" s="14" t="s">
        <v>34</v>
      </c>
      <c r="AX356" s="14" t="s">
        <v>72</v>
      </c>
      <c r="AY356" s="219" t="s">
        <v>191</v>
      </c>
    </row>
    <row r="357" spans="2:51" s="14" customFormat="1" ht="11.25">
      <c r="B357" s="209"/>
      <c r="C357" s="210"/>
      <c r="D357" s="192" t="s">
        <v>204</v>
      </c>
      <c r="E357" s="211" t="s">
        <v>21</v>
      </c>
      <c r="F357" s="212" t="s">
        <v>525</v>
      </c>
      <c r="G357" s="210"/>
      <c r="H357" s="213">
        <v>9.172</v>
      </c>
      <c r="I357" s="214"/>
      <c r="J357" s="210"/>
      <c r="K357" s="210"/>
      <c r="L357" s="215"/>
      <c r="M357" s="216"/>
      <c r="N357" s="217"/>
      <c r="O357" s="217"/>
      <c r="P357" s="217"/>
      <c r="Q357" s="217"/>
      <c r="R357" s="217"/>
      <c r="S357" s="217"/>
      <c r="T357" s="218"/>
      <c r="AT357" s="219" t="s">
        <v>204</v>
      </c>
      <c r="AU357" s="219" t="s">
        <v>82</v>
      </c>
      <c r="AV357" s="14" t="s">
        <v>82</v>
      </c>
      <c r="AW357" s="14" t="s">
        <v>34</v>
      </c>
      <c r="AX357" s="14" t="s">
        <v>72</v>
      </c>
      <c r="AY357" s="219" t="s">
        <v>191</v>
      </c>
    </row>
    <row r="358" spans="2:51" s="14" customFormat="1" ht="11.25">
      <c r="B358" s="209"/>
      <c r="C358" s="210"/>
      <c r="D358" s="192" t="s">
        <v>204</v>
      </c>
      <c r="E358" s="211" t="s">
        <v>21</v>
      </c>
      <c r="F358" s="212" t="s">
        <v>526</v>
      </c>
      <c r="G358" s="210"/>
      <c r="H358" s="213">
        <v>0.929</v>
      </c>
      <c r="I358" s="214"/>
      <c r="J358" s="210"/>
      <c r="K358" s="210"/>
      <c r="L358" s="215"/>
      <c r="M358" s="216"/>
      <c r="N358" s="217"/>
      <c r="O358" s="217"/>
      <c r="P358" s="217"/>
      <c r="Q358" s="217"/>
      <c r="R358" s="217"/>
      <c r="S358" s="217"/>
      <c r="T358" s="218"/>
      <c r="AT358" s="219" t="s">
        <v>204</v>
      </c>
      <c r="AU358" s="219" t="s">
        <v>82</v>
      </c>
      <c r="AV358" s="14" t="s">
        <v>82</v>
      </c>
      <c r="AW358" s="14" t="s">
        <v>34</v>
      </c>
      <c r="AX358" s="14" t="s">
        <v>72</v>
      </c>
      <c r="AY358" s="219" t="s">
        <v>191</v>
      </c>
    </row>
    <row r="359" spans="2:51" s="14" customFormat="1" ht="11.25">
      <c r="B359" s="209"/>
      <c r="C359" s="210"/>
      <c r="D359" s="192" t="s">
        <v>204</v>
      </c>
      <c r="E359" s="211" t="s">
        <v>21</v>
      </c>
      <c r="F359" s="212" t="s">
        <v>527</v>
      </c>
      <c r="G359" s="210"/>
      <c r="H359" s="213">
        <v>3.765</v>
      </c>
      <c r="I359" s="214"/>
      <c r="J359" s="210"/>
      <c r="K359" s="210"/>
      <c r="L359" s="215"/>
      <c r="M359" s="216"/>
      <c r="N359" s="217"/>
      <c r="O359" s="217"/>
      <c r="P359" s="217"/>
      <c r="Q359" s="217"/>
      <c r="R359" s="217"/>
      <c r="S359" s="217"/>
      <c r="T359" s="218"/>
      <c r="AT359" s="219" t="s">
        <v>204</v>
      </c>
      <c r="AU359" s="219" t="s">
        <v>82</v>
      </c>
      <c r="AV359" s="14" t="s">
        <v>82</v>
      </c>
      <c r="AW359" s="14" t="s">
        <v>34</v>
      </c>
      <c r="AX359" s="14" t="s">
        <v>72</v>
      </c>
      <c r="AY359" s="219" t="s">
        <v>191</v>
      </c>
    </row>
    <row r="360" spans="1:65" s="2" customFormat="1" ht="24.2" customHeight="1">
      <c r="A360" s="35"/>
      <c r="B360" s="36"/>
      <c r="C360" s="179" t="s">
        <v>528</v>
      </c>
      <c r="D360" s="179" t="s">
        <v>193</v>
      </c>
      <c r="E360" s="180" t="s">
        <v>529</v>
      </c>
      <c r="F360" s="181" t="s">
        <v>530</v>
      </c>
      <c r="G360" s="182" t="s">
        <v>265</v>
      </c>
      <c r="H360" s="183">
        <v>5</v>
      </c>
      <c r="I360" s="184"/>
      <c r="J360" s="185">
        <f>ROUND(I360*H360,2)</f>
        <v>0</v>
      </c>
      <c r="K360" s="181" t="s">
        <v>197</v>
      </c>
      <c r="L360" s="40"/>
      <c r="M360" s="186" t="s">
        <v>21</v>
      </c>
      <c r="N360" s="187" t="s">
        <v>43</v>
      </c>
      <c r="O360" s="65"/>
      <c r="P360" s="188">
        <f>O360*H360</f>
        <v>0</v>
      </c>
      <c r="Q360" s="188">
        <v>0</v>
      </c>
      <c r="R360" s="188">
        <f>Q360*H360</f>
        <v>0</v>
      </c>
      <c r="S360" s="188">
        <v>0.086</v>
      </c>
      <c r="T360" s="189">
        <f>S360*H360</f>
        <v>0.42999999999999994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90" t="s">
        <v>198</v>
      </c>
      <c r="AT360" s="190" t="s">
        <v>193</v>
      </c>
      <c r="AU360" s="190" t="s">
        <v>82</v>
      </c>
      <c r="AY360" s="18" t="s">
        <v>191</v>
      </c>
      <c r="BE360" s="191">
        <f>IF(N360="základní",J360,0)</f>
        <v>0</v>
      </c>
      <c r="BF360" s="191">
        <f>IF(N360="snížená",J360,0)</f>
        <v>0</v>
      </c>
      <c r="BG360" s="191">
        <f>IF(N360="zákl. přenesená",J360,0)</f>
        <v>0</v>
      </c>
      <c r="BH360" s="191">
        <f>IF(N360="sníž. přenesená",J360,0)</f>
        <v>0</v>
      </c>
      <c r="BI360" s="191">
        <f>IF(N360="nulová",J360,0)</f>
        <v>0</v>
      </c>
      <c r="BJ360" s="18" t="s">
        <v>80</v>
      </c>
      <c r="BK360" s="191">
        <f>ROUND(I360*H360,2)</f>
        <v>0</v>
      </c>
      <c r="BL360" s="18" t="s">
        <v>198</v>
      </c>
      <c r="BM360" s="190" t="s">
        <v>531</v>
      </c>
    </row>
    <row r="361" spans="1:47" s="2" customFormat="1" ht="19.5">
      <c r="A361" s="35"/>
      <c r="B361" s="36"/>
      <c r="C361" s="37"/>
      <c r="D361" s="192" t="s">
        <v>200</v>
      </c>
      <c r="E361" s="37"/>
      <c r="F361" s="193" t="s">
        <v>532</v>
      </c>
      <c r="G361" s="37"/>
      <c r="H361" s="37"/>
      <c r="I361" s="194"/>
      <c r="J361" s="37"/>
      <c r="K361" s="37"/>
      <c r="L361" s="40"/>
      <c r="M361" s="195"/>
      <c r="N361" s="196"/>
      <c r="O361" s="65"/>
      <c r="P361" s="65"/>
      <c r="Q361" s="65"/>
      <c r="R361" s="65"/>
      <c r="S361" s="65"/>
      <c r="T361" s="66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T361" s="18" t="s">
        <v>200</v>
      </c>
      <c r="AU361" s="18" t="s">
        <v>82</v>
      </c>
    </row>
    <row r="362" spans="1:47" s="2" customFormat="1" ht="11.25">
      <c r="A362" s="35"/>
      <c r="B362" s="36"/>
      <c r="C362" s="37"/>
      <c r="D362" s="197" t="s">
        <v>202</v>
      </c>
      <c r="E362" s="37"/>
      <c r="F362" s="198" t="s">
        <v>533</v>
      </c>
      <c r="G362" s="37"/>
      <c r="H362" s="37"/>
      <c r="I362" s="194"/>
      <c r="J362" s="37"/>
      <c r="K362" s="37"/>
      <c r="L362" s="40"/>
      <c r="M362" s="195"/>
      <c r="N362" s="196"/>
      <c r="O362" s="65"/>
      <c r="P362" s="65"/>
      <c r="Q362" s="65"/>
      <c r="R362" s="65"/>
      <c r="S362" s="65"/>
      <c r="T362" s="66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T362" s="18" t="s">
        <v>202</v>
      </c>
      <c r="AU362" s="18" t="s">
        <v>82</v>
      </c>
    </row>
    <row r="363" spans="2:51" s="13" customFormat="1" ht="11.25">
      <c r="B363" s="199"/>
      <c r="C363" s="200"/>
      <c r="D363" s="192" t="s">
        <v>204</v>
      </c>
      <c r="E363" s="201" t="s">
        <v>21</v>
      </c>
      <c r="F363" s="202" t="s">
        <v>534</v>
      </c>
      <c r="G363" s="200"/>
      <c r="H363" s="201" t="s">
        <v>21</v>
      </c>
      <c r="I363" s="203"/>
      <c r="J363" s="200"/>
      <c r="K363" s="200"/>
      <c r="L363" s="204"/>
      <c r="M363" s="205"/>
      <c r="N363" s="206"/>
      <c r="O363" s="206"/>
      <c r="P363" s="206"/>
      <c r="Q363" s="206"/>
      <c r="R363" s="206"/>
      <c r="S363" s="206"/>
      <c r="T363" s="207"/>
      <c r="AT363" s="208" t="s">
        <v>204</v>
      </c>
      <c r="AU363" s="208" t="s">
        <v>82</v>
      </c>
      <c r="AV363" s="13" t="s">
        <v>80</v>
      </c>
      <c r="AW363" s="13" t="s">
        <v>34</v>
      </c>
      <c r="AX363" s="13" t="s">
        <v>72</v>
      </c>
      <c r="AY363" s="208" t="s">
        <v>191</v>
      </c>
    </row>
    <row r="364" spans="2:51" s="14" customFormat="1" ht="11.25">
      <c r="B364" s="209"/>
      <c r="C364" s="210"/>
      <c r="D364" s="192" t="s">
        <v>204</v>
      </c>
      <c r="E364" s="211" t="s">
        <v>21</v>
      </c>
      <c r="F364" s="212" t="s">
        <v>535</v>
      </c>
      <c r="G364" s="210"/>
      <c r="H364" s="213">
        <v>5</v>
      </c>
      <c r="I364" s="214"/>
      <c r="J364" s="210"/>
      <c r="K364" s="210"/>
      <c r="L364" s="215"/>
      <c r="M364" s="216"/>
      <c r="N364" s="217"/>
      <c r="O364" s="217"/>
      <c r="P364" s="217"/>
      <c r="Q364" s="217"/>
      <c r="R364" s="217"/>
      <c r="S364" s="217"/>
      <c r="T364" s="218"/>
      <c r="AT364" s="219" t="s">
        <v>204</v>
      </c>
      <c r="AU364" s="219" t="s">
        <v>82</v>
      </c>
      <c r="AV364" s="14" t="s">
        <v>82</v>
      </c>
      <c r="AW364" s="14" t="s">
        <v>34</v>
      </c>
      <c r="AX364" s="14" t="s">
        <v>72</v>
      </c>
      <c r="AY364" s="219" t="s">
        <v>191</v>
      </c>
    </row>
    <row r="365" spans="1:65" s="2" customFormat="1" ht="37.9" customHeight="1">
      <c r="A365" s="35"/>
      <c r="B365" s="36"/>
      <c r="C365" s="179" t="s">
        <v>536</v>
      </c>
      <c r="D365" s="179" t="s">
        <v>193</v>
      </c>
      <c r="E365" s="180" t="s">
        <v>537</v>
      </c>
      <c r="F365" s="181" t="s">
        <v>538</v>
      </c>
      <c r="G365" s="182" t="s">
        <v>196</v>
      </c>
      <c r="H365" s="183">
        <v>1.356</v>
      </c>
      <c r="I365" s="184"/>
      <c r="J365" s="185">
        <f>ROUND(I365*H365,2)</f>
        <v>0</v>
      </c>
      <c r="K365" s="181" t="s">
        <v>197</v>
      </c>
      <c r="L365" s="40"/>
      <c r="M365" s="186" t="s">
        <v>21</v>
      </c>
      <c r="N365" s="187" t="s">
        <v>43</v>
      </c>
      <c r="O365" s="65"/>
      <c r="P365" s="188">
        <f>O365*H365</f>
        <v>0</v>
      </c>
      <c r="Q365" s="188">
        <v>0</v>
      </c>
      <c r="R365" s="188">
        <f>Q365*H365</f>
        <v>0</v>
      </c>
      <c r="S365" s="188">
        <v>2.2</v>
      </c>
      <c r="T365" s="189">
        <f>S365*H365</f>
        <v>2.9832000000000005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90" t="s">
        <v>198</v>
      </c>
      <c r="AT365" s="190" t="s">
        <v>193</v>
      </c>
      <c r="AU365" s="190" t="s">
        <v>82</v>
      </c>
      <c r="AY365" s="18" t="s">
        <v>191</v>
      </c>
      <c r="BE365" s="191">
        <f>IF(N365="základní",J365,0)</f>
        <v>0</v>
      </c>
      <c r="BF365" s="191">
        <f>IF(N365="snížená",J365,0)</f>
        <v>0</v>
      </c>
      <c r="BG365" s="191">
        <f>IF(N365="zákl. přenesená",J365,0)</f>
        <v>0</v>
      </c>
      <c r="BH365" s="191">
        <f>IF(N365="sníž. přenesená",J365,0)</f>
        <v>0</v>
      </c>
      <c r="BI365" s="191">
        <f>IF(N365="nulová",J365,0)</f>
        <v>0</v>
      </c>
      <c r="BJ365" s="18" t="s">
        <v>80</v>
      </c>
      <c r="BK365" s="191">
        <f>ROUND(I365*H365,2)</f>
        <v>0</v>
      </c>
      <c r="BL365" s="18" t="s">
        <v>198</v>
      </c>
      <c r="BM365" s="190" t="s">
        <v>539</v>
      </c>
    </row>
    <row r="366" spans="1:47" s="2" customFormat="1" ht="19.5">
      <c r="A366" s="35"/>
      <c r="B366" s="36"/>
      <c r="C366" s="37"/>
      <c r="D366" s="192" t="s">
        <v>200</v>
      </c>
      <c r="E366" s="37"/>
      <c r="F366" s="193" t="s">
        <v>540</v>
      </c>
      <c r="G366" s="37"/>
      <c r="H366" s="37"/>
      <c r="I366" s="194"/>
      <c r="J366" s="37"/>
      <c r="K366" s="37"/>
      <c r="L366" s="40"/>
      <c r="M366" s="195"/>
      <c r="N366" s="196"/>
      <c r="O366" s="65"/>
      <c r="P366" s="65"/>
      <c r="Q366" s="65"/>
      <c r="R366" s="65"/>
      <c r="S366" s="65"/>
      <c r="T366" s="66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T366" s="18" t="s">
        <v>200</v>
      </c>
      <c r="AU366" s="18" t="s">
        <v>82</v>
      </c>
    </row>
    <row r="367" spans="1:47" s="2" customFormat="1" ht="11.25">
      <c r="A367" s="35"/>
      <c r="B367" s="36"/>
      <c r="C367" s="37"/>
      <c r="D367" s="197" t="s">
        <v>202</v>
      </c>
      <c r="E367" s="37"/>
      <c r="F367" s="198" t="s">
        <v>541</v>
      </c>
      <c r="G367" s="37"/>
      <c r="H367" s="37"/>
      <c r="I367" s="194"/>
      <c r="J367" s="37"/>
      <c r="K367" s="37"/>
      <c r="L367" s="40"/>
      <c r="M367" s="195"/>
      <c r="N367" s="196"/>
      <c r="O367" s="65"/>
      <c r="P367" s="65"/>
      <c r="Q367" s="65"/>
      <c r="R367" s="65"/>
      <c r="S367" s="65"/>
      <c r="T367" s="66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T367" s="18" t="s">
        <v>202</v>
      </c>
      <c r="AU367" s="18" t="s">
        <v>82</v>
      </c>
    </row>
    <row r="368" spans="2:51" s="13" customFormat="1" ht="11.25">
      <c r="B368" s="199"/>
      <c r="C368" s="200"/>
      <c r="D368" s="192" t="s">
        <v>204</v>
      </c>
      <c r="E368" s="201" t="s">
        <v>21</v>
      </c>
      <c r="F368" s="202" t="s">
        <v>277</v>
      </c>
      <c r="G368" s="200"/>
      <c r="H368" s="201" t="s">
        <v>21</v>
      </c>
      <c r="I368" s="203"/>
      <c r="J368" s="200"/>
      <c r="K368" s="200"/>
      <c r="L368" s="204"/>
      <c r="M368" s="205"/>
      <c r="N368" s="206"/>
      <c r="O368" s="206"/>
      <c r="P368" s="206"/>
      <c r="Q368" s="206"/>
      <c r="R368" s="206"/>
      <c r="S368" s="206"/>
      <c r="T368" s="207"/>
      <c r="AT368" s="208" t="s">
        <v>204</v>
      </c>
      <c r="AU368" s="208" t="s">
        <v>82</v>
      </c>
      <c r="AV368" s="13" t="s">
        <v>80</v>
      </c>
      <c r="AW368" s="13" t="s">
        <v>34</v>
      </c>
      <c r="AX368" s="13" t="s">
        <v>72</v>
      </c>
      <c r="AY368" s="208" t="s">
        <v>191</v>
      </c>
    </row>
    <row r="369" spans="2:51" s="14" customFormat="1" ht="11.25">
      <c r="B369" s="209"/>
      <c r="C369" s="210"/>
      <c r="D369" s="192" t="s">
        <v>204</v>
      </c>
      <c r="E369" s="211" t="s">
        <v>21</v>
      </c>
      <c r="F369" s="212" t="s">
        <v>542</v>
      </c>
      <c r="G369" s="210"/>
      <c r="H369" s="213">
        <v>0.258</v>
      </c>
      <c r="I369" s="214"/>
      <c r="J369" s="210"/>
      <c r="K369" s="210"/>
      <c r="L369" s="215"/>
      <c r="M369" s="216"/>
      <c r="N369" s="217"/>
      <c r="O369" s="217"/>
      <c r="P369" s="217"/>
      <c r="Q369" s="217"/>
      <c r="R369" s="217"/>
      <c r="S369" s="217"/>
      <c r="T369" s="218"/>
      <c r="AT369" s="219" t="s">
        <v>204</v>
      </c>
      <c r="AU369" s="219" t="s">
        <v>82</v>
      </c>
      <c r="AV369" s="14" t="s">
        <v>82</v>
      </c>
      <c r="AW369" s="14" t="s">
        <v>34</v>
      </c>
      <c r="AX369" s="14" t="s">
        <v>72</v>
      </c>
      <c r="AY369" s="219" t="s">
        <v>191</v>
      </c>
    </row>
    <row r="370" spans="2:51" s="14" customFormat="1" ht="11.25">
      <c r="B370" s="209"/>
      <c r="C370" s="210"/>
      <c r="D370" s="192" t="s">
        <v>204</v>
      </c>
      <c r="E370" s="211" t="s">
        <v>21</v>
      </c>
      <c r="F370" s="212" t="s">
        <v>543</v>
      </c>
      <c r="G370" s="210"/>
      <c r="H370" s="213">
        <v>0.114</v>
      </c>
      <c r="I370" s="214"/>
      <c r="J370" s="210"/>
      <c r="K370" s="210"/>
      <c r="L370" s="215"/>
      <c r="M370" s="216"/>
      <c r="N370" s="217"/>
      <c r="O370" s="217"/>
      <c r="P370" s="217"/>
      <c r="Q370" s="217"/>
      <c r="R370" s="217"/>
      <c r="S370" s="217"/>
      <c r="T370" s="218"/>
      <c r="AT370" s="219" t="s">
        <v>204</v>
      </c>
      <c r="AU370" s="219" t="s">
        <v>82</v>
      </c>
      <c r="AV370" s="14" t="s">
        <v>82</v>
      </c>
      <c r="AW370" s="14" t="s">
        <v>34</v>
      </c>
      <c r="AX370" s="14" t="s">
        <v>72</v>
      </c>
      <c r="AY370" s="219" t="s">
        <v>191</v>
      </c>
    </row>
    <row r="371" spans="2:51" s="14" customFormat="1" ht="11.25">
      <c r="B371" s="209"/>
      <c r="C371" s="210"/>
      <c r="D371" s="192" t="s">
        <v>204</v>
      </c>
      <c r="E371" s="211" t="s">
        <v>21</v>
      </c>
      <c r="F371" s="212" t="s">
        <v>544</v>
      </c>
      <c r="G371" s="210"/>
      <c r="H371" s="213">
        <v>0.098</v>
      </c>
      <c r="I371" s="214"/>
      <c r="J371" s="210"/>
      <c r="K371" s="210"/>
      <c r="L371" s="215"/>
      <c r="M371" s="216"/>
      <c r="N371" s="217"/>
      <c r="O371" s="217"/>
      <c r="P371" s="217"/>
      <c r="Q371" s="217"/>
      <c r="R371" s="217"/>
      <c r="S371" s="217"/>
      <c r="T371" s="218"/>
      <c r="AT371" s="219" t="s">
        <v>204</v>
      </c>
      <c r="AU371" s="219" t="s">
        <v>82</v>
      </c>
      <c r="AV371" s="14" t="s">
        <v>82</v>
      </c>
      <c r="AW371" s="14" t="s">
        <v>34</v>
      </c>
      <c r="AX371" s="14" t="s">
        <v>72</v>
      </c>
      <c r="AY371" s="219" t="s">
        <v>191</v>
      </c>
    </row>
    <row r="372" spans="2:51" s="14" customFormat="1" ht="11.25">
      <c r="B372" s="209"/>
      <c r="C372" s="210"/>
      <c r="D372" s="192" t="s">
        <v>204</v>
      </c>
      <c r="E372" s="211" t="s">
        <v>21</v>
      </c>
      <c r="F372" s="212" t="s">
        <v>545</v>
      </c>
      <c r="G372" s="210"/>
      <c r="H372" s="213">
        <v>0.624</v>
      </c>
      <c r="I372" s="214"/>
      <c r="J372" s="210"/>
      <c r="K372" s="210"/>
      <c r="L372" s="215"/>
      <c r="M372" s="216"/>
      <c r="N372" s="217"/>
      <c r="O372" s="217"/>
      <c r="P372" s="217"/>
      <c r="Q372" s="217"/>
      <c r="R372" s="217"/>
      <c r="S372" s="217"/>
      <c r="T372" s="218"/>
      <c r="AT372" s="219" t="s">
        <v>204</v>
      </c>
      <c r="AU372" s="219" t="s">
        <v>82</v>
      </c>
      <c r="AV372" s="14" t="s">
        <v>82</v>
      </c>
      <c r="AW372" s="14" t="s">
        <v>34</v>
      </c>
      <c r="AX372" s="14" t="s">
        <v>72</v>
      </c>
      <c r="AY372" s="219" t="s">
        <v>191</v>
      </c>
    </row>
    <row r="373" spans="2:51" s="14" customFormat="1" ht="11.25">
      <c r="B373" s="209"/>
      <c r="C373" s="210"/>
      <c r="D373" s="192" t="s">
        <v>204</v>
      </c>
      <c r="E373" s="211" t="s">
        <v>21</v>
      </c>
      <c r="F373" s="212" t="s">
        <v>546</v>
      </c>
      <c r="G373" s="210"/>
      <c r="H373" s="213">
        <v>0.262</v>
      </c>
      <c r="I373" s="214"/>
      <c r="J373" s="210"/>
      <c r="K373" s="210"/>
      <c r="L373" s="215"/>
      <c r="M373" s="216"/>
      <c r="N373" s="217"/>
      <c r="O373" s="217"/>
      <c r="P373" s="217"/>
      <c r="Q373" s="217"/>
      <c r="R373" s="217"/>
      <c r="S373" s="217"/>
      <c r="T373" s="218"/>
      <c r="AT373" s="219" t="s">
        <v>204</v>
      </c>
      <c r="AU373" s="219" t="s">
        <v>82</v>
      </c>
      <c r="AV373" s="14" t="s">
        <v>82</v>
      </c>
      <c r="AW373" s="14" t="s">
        <v>34</v>
      </c>
      <c r="AX373" s="14" t="s">
        <v>72</v>
      </c>
      <c r="AY373" s="219" t="s">
        <v>191</v>
      </c>
    </row>
    <row r="374" spans="1:65" s="2" customFormat="1" ht="37.9" customHeight="1">
      <c r="A374" s="35"/>
      <c r="B374" s="36"/>
      <c r="C374" s="179" t="s">
        <v>547</v>
      </c>
      <c r="D374" s="179" t="s">
        <v>193</v>
      </c>
      <c r="E374" s="180" t="s">
        <v>548</v>
      </c>
      <c r="F374" s="181" t="s">
        <v>549</v>
      </c>
      <c r="G374" s="182" t="s">
        <v>196</v>
      </c>
      <c r="H374" s="183">
        <v>14.326</v>
      </c>
      <c r="I374" s="184"/>
      <c r="J374" s="185">
        <f>ROUND(I374*H374,2)</f>
        <v>0</v>
      </c>
      <c r="K374" s="181" t="s">
        <v>197</v>
      </c>
      <c r="L374" s="40"/>
      <c r="M374" s="186" t="s">
        <v>21</v>
      </c>
      <c r="N374" s="187" t="s">
        <v>43</v>
      </c>
      <c r="O374" s="65"/>
      <c r="P374" s="188">
        <f>O374*H374</f>
        <v>0</v>
      </c>
      <c r="Q374" s="188">
        <v>0</v>
      </c>
      <c r="R374" s="188">
        <f>Q374*H374</f>
        <v>0</v>
      </c>
      <c r="S374" s="188">
        <v>2.2</v>
      </c>
      <c r="T374" s="189">
        <f>S374*H374</f>
        <v>31.517200000000003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90" t="s">
        <v>198</v>
      </c>
      <c r="AT374" s="190" t="s">
        <v>193</v>
      </c>
      <c r="AU374" s="190" t="s">
        <v>82</v>
      </c>
      <c r="AY374" s="18" t="s">
        <v>191</v>
      </c>
      <c r="BE374" s="191">
        <f>IF(N374="základní",J374,0)</f>
        <v>0</v>
      </c>
      <c r="BF374" s="191">
        <f>IF(N374="snížená",J374,0)</f>
        <v>0</v>
      </c>
      <c r="BG374" s="191">
        <f>IF(N374="zákl. přenesená",J374,0)</f>
        <v>0</v>
      </c>
      <c r="BH374" s="191">
        <f>IF(N374="sníž. přenesená",J374,0)</f>
        <v>0</v>
      </c>
      <c r="BI374" s="191">
        <f>IF(N374="nulová",J374,0)</f>
        <v>0</v>
      </c>
      <c r="BJ374" s="18" t="s">
        <v>80</v>
      </c>
      <c r="BK374" s="191">
        <f>ROUND(I374*H374,2)</f>
        <v>0</v>
      </c>
      <c r="BL374" s="18" t="s">
        <v>198</v>
      </c>
      <c r="BM374" s="190" t="s">
        <v>550</v>
      </c>
    </row>
    <row r="375" spans="1:47" s="2" customFormat="1" ht="19.5">
      <c r="A375" s="35"/>
      <c r="B375" s="36"/>
      <c r="C375" s="37"/>
      <c r="D375" s="192" t="s">
        <v>200</v>
      </c>
      <c r="E375" s="37"/>
      <c r="F375" s="193" t="s">
        <v>551</v>
      </c>
      <c r="G375" s="37"/>
      <c r="H375" s="37"/>
      <c r="I375" s="194"/>
      <c r="J375" s="37"/>
      <c r="K375" s="37"/>
      <c r="L375" s="40"/>
      <c r="M375" s="195"/>
      <c r="N375" s="196"/>
      <c r="O375" s="65"/>
      <c r="P375" s="65"/>
      <c r="Q375" s="65"/>
      <c r="R375" s="65"/>
      <c r="S375" s="65"/>
      <c r="T375" s="66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T375" s="18" t="s">
        <v>200</v>
      </c>
      <c r="AU375" s="18" t="s">
        <v>82</v>
      </c>
    </row>
    <row r="376" spans="1:47" s="2" customFormat="1" ht="11.25">
      <c r="A376" s="35"/>
      <c r="B376" s="36"/>
      <c r="C376" s="37"/>
      <c r="D376" s="197" t="s">
        <v>202</v>
      </c>
      <c r="E376" s="37"/>
      <c r="F376" s="198" t="s">
        <v>552</v>
      </c>
      <c r="G376" s="37"/>
      <c r="H376" s="37"/>
      <c r="I376" s="194"/>
      <c r="J376" s="37"/>
      <c r="K376" s="37"/>
      <c r="L376" s="40"/>
      <c r="M376" s="195"/>
      <c r="N376" s="196"/>
      <c r="O376" s="65"/>
      <c r="P376" s="65"/>
      <c r="Q376" s="65"/>
      <c r="R376" s="65"/>
      <c r="S376" s="65"/>
      <c r="T376" s="66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T376" s="18" t="s">
        <v>202</v>
      </c>
      <c r="AU376" s="18" t="s">
        <v>82</v>
      </c>
    </row>
    <row r="377" spans="2:51" s="13" customFormat="1" ht="11.25">
      <c r="B377" s="199"/>
      <c r="C377" s="200"/>
      <c r="D377" s="192" t="s">
        <v>204</v>
      </c>
      <c r="E377" s="201" t="s">
        <v>21</v>
      </c>
      <c r="F377" s="202" t="s">
        <v>277</v>
      </c>
      <c r="G377" s="200"/>
      <c r="H377" s="201" t="s">
        <v>21</v>
      </c>
      <c r="I377" s="203"/>
      <c r="J377" s="200"/>
      <c r="K377" s="200"/>
      <c r="L377" s="204"/>
      <c r="M377" s="205"/>
      <c r="N377" s="206"/>
      <c r="O377" s="206"/>
      <c r="P377" s="206"/>
      <c r="Q377" s="206"/>
      <c r="R377" s="206"/>
      <c r="S377" s="206"/>
      <c r="T377" s="207"/>
      <c r="AT377" s="208" t="s">
        <v>204</v>
      </c>
      <c r="AU377" s="208" t="s">
        <v>82</v>
      </c>
      <c r="AV377" s="13" t="s">
        <v>80</v>
      </c>
      <c r="AW377" s="13" t="s">
        <v>34</v>
      </c>
      <c r="AX377" s="13" t="s">
        <v>72</v>
      </c>
      <c r="AY377" s="208" t="s">
        <v>191</v>
      </c>
    </row>
    <row r="378" spans="2:51" s="14" customFormat="1" ht="11.25">
      <c r="B378" s="209"/>
      <c r="C378" s="210"/>
      <c r="D378" s="192" t="s">
        <v>204</v>
      </c>
      <c r="E378" s="211" t="s">
        <v>21</v>
      </c>
      <c r="F378" s="212" t="s">
        <v>553</v>
      </c>
      <c r="G378" s="210"/>
      <c r="H378" s="213">
        <v>5.019</v>
      </c>
      <c r="I378" s="214"/>
      <c r="J378" s="210"/>
      <c r="K378" s="210"/>
      <c r="L378" s="215"/>
      <c r="M378" s="216"/>
      <c r="N378" s="217"/>
      <c r="O378" s="217"/>
      <c r="P378" s="217"/>
      <c r="Q378" s="217"/>
      <c r="R378" s="217"/>
      <c r="S378" s="217"/>
      <c r="T378" s="218"/>
      <c r="AT378" s="219" t="s">
        <v>204</v>
      </c>
      <c r="AU378" s="219" t="s">
        <v>82</v>
      </c>
      <c r="AV378" s="14" t="s">
        <v>82</v>
      </c>
      <c r="AW378" s="14" t="s">
        <v>34</v>
      </c>
      <c r="AX378" s="14" t="s">
        <v>72</v>
      </c>
      <c r="AY378" s="219" t="s">
        <v>191</v>
      </c>
    </row>
    <row r="379" spans="2:51" s="14" customFormat="1" ht="11.25">
      <c r="B379" s="209"/>
      <c r="C379" s="210"/>
      <c r="D379" s="192" t="s">
        <v>204</v>
      </c>
      <c r="E379" s="211" t="s">
        <v>21</v>
      </c>
      <c r="F379" s="212" t="s">
        <v>554</v>
      </c>
      <c r="G379" s="210"/>
      <c r="H379" s="213">
        <v>0.68</v>
      </c>
      <c r="I379" s="214"/>
      <c r="J379" s="210"/>
      <c r="K379" s="210"/>
      <c r="L379" s="215"/>
      <c r="M379" s="216"/>
      <c r="N379" s="217"/>
      <c r="O379" s="217"/>
      <c r="P379" s="217"/>
      <c r="Q379" s="217"/>
      <c r="R379" s="217"/>
      <c r="S379" s="217"/>
      <c r="T379" s="218"/>
      <c r="AT379" s="219" t="s">
        <v>204</v>
      </c>
      <c r="AU379" s="219" t="s">
        <v>82</v>
      </c>
      <c r="AV379" s="14" t="s">
        <v>82</v>
      </c>
      <c r="AW379" s="14" t="s">
        <v>34</v>
      </c>
      <c r="AX379" s="14" t="s">
        <v>72</v>
      </c>
      <c r="AY379" s="219" t="s">
        <v>191</v>
      </c>
    </row>
    <row r="380" spans="2:51" s="14" customFormat="1" ht="11.25">
      <c r="B380" s="209"/>
      <c r="C380" s="210"/>
      <c r="D380" s="192" t="s">
        <v>204</v>
      </c>
      <c r="E380" s="211" t="s">
        <v>21</v>
      </c>
      <c r="F380" s="212" t="s">
        <v>555</v>
      </c>
      <c r="G380" s="210"/>
      <c r="H380" s="213">
        <v>0.57</v>
      </c>
      <c r="I380" s="214"/>
      <c r="J380" s="210"/>
      <c r="K380" s="210"/>
      <c r="L380" s="215"/>
      <c r="M380" s="216"/>
      <c r="N380" s="217"/>
      <c r="O380" s="217"/>
      <c r="P380" s="217"/>
      <c r="Q380" s="217"/>
      <c r="R380" s="217"/>
      <c r="S380" s="217"/>
      <c r="T380" s="218"/>
      <c r="AT380" s="219" t="s">
        <v>204</v>
      </c>
      <c r="AU380" s="219" t="s">
        <v>82</v>
      </c>
      <c r="AV380" s="14" t="s">
        <v>82</v>
      </c>
      <c r="AW380" s="14" t="s">
        <v>34</v>
      </c>
      <c r="AX380" s="14" t="s">
        <v>72</v>
      </c>
      <c r="AY380" s="219" t="s">
        <v>191</v>
      </c>
    </row>
    <row r="381" spans="2:51" s="14" customFormat="1" ht="11.25">
      <c r="B381" s="209"/>
      <c r="C381" s="210"/>
      <c r="D381" s="192" t="s">
        <v>204</v>
      </c>
      <c r="E381" s="211" t="s">
        <v>21</v>
      </c>
      <c r="F381" s="212" t="s">
        <v>556</v>
      </c>
      <c r="G381" s="210"/>
      <c r="H381" s="213">
        <v>0.476</v>
      </c>
      <c r="I381" s="214"/>
      <c r="J381" s="210"/>
      <c r="K381" s="210"/>
      <c r="L381" s="215"/>
      <c r="M381" s="216"/>
      <c r="N381" s="217"/>
      <c r="O381" s="217"/>
      <c r="P381" s="217"/>
      <c r="Q381" s="217"/>
      <c r="R381" s="217"/>
      <c r="S381" s="217"/>
      <c r="T381" s="218"/>
      <c r="AT381" s="219" t="s">
        <v>204</v>
      </c>
      <c r="AU381" s="219" t="s">
        <v>82</v>
      </c>
      <c r="AV381" s="14" t="s">
        <v>82</v>
      </c>
      <c r="AW381" s="14" t="s">
        <v>34</v>
      </c>
      <c r="AX381" s="14" t="s">
        <v>72</v>
      </c>
      <c r="AY381" s="219" t="s">
        <v>191</v>
      </c>
    </row>
    <row r="382" spans="2:51" s="14" customFormat="1" ht="11.25">
      <c r="B382" s="209"/>
      <c r="C382" s="210"/>
      <c r="D382" s="192" t="s">
        <v>204</v>
      </c>
      <c r="E382" s="211" t="s">
        <v>21</v>
      </c>
      <c r="F382" s="212" t="s">
        <v>557</v>
      </c>
      <c r="G382" s="210"/>
      <c r="H382" s="213">
        <v>0.438</v>
      </c>
      <c r="I382" s="214"/>
      <c r="J382" s="210"/>
      <c r="K382" s="210"/>
      <c r="L382" s="215"/>
      <c r="M382" s="216"/>
      <c r="N382" s="217"/>
      <c r="O382" s="217"/>
      <c r="P382" s="217"/>
      <c r="Q382" s="217"/>
      <c r="R382" s="217"/>
      <c r="S382" s="217"/>
      <c r="T382" s="218"/>
      <c r="AT382" s="219" t="s">
        <v>204</v>
      </c>
      <c r="AU382" s="219" t="s">
        <v>82</v>
      </c>
      <c r="AV382" s="14" t="s">
        <v>82</v>
      </c>
      <c r="AW382" s="14" t="s">
        <v>34</v>
      </c>
      <c r="AX382" s="14" t="s">
        <v>72</v>
      </c>
      <c r="AY382" s="219" t="s">
        <v>191</v>
      </c>
    </row>
    <row r="383" spans="2:51" s="14" customFormat="1" ht="11.25">
      <c r="B383" s="209"/>
      <c r="C383" s="210"/>
      <c r="D383" s="192" t="s">
        <v>204</v>
      </c>
      <c r="E383" s="211" t="s">
        <v>21</v>
      </c>
      <c r="F383" s="212" t="s">
        <v>558</v>
      </c>
      <c r="G383" s="210"/>
      <c r="H383" s="213">
        <v>0.531</v>
      </c>
      <c r="I383" s="214"/>
      <c r="J383" s="210"/>
      <c r="K383" s="210"/>
      <c r="L383" s="215"/>
      <c r="M383" s="216"/>
      <c r="N383" s="217"/>
      <c r="O383" s="217"/>
      <c r="P383" s="217"/>
      <c r="Q383" s="217"/>
      <c r="R383" s="217"/>
      <c r="S383" s="217"/>
      <c r="T383" s="218"/>
      <c r="AT383" s="219" t="s">
        <v>204</v>
      </c>
      <c r="AU383" s="219" t="s">
        <v>82</v>
      </c>
      <c r="AV383" s="14" t="s">
        <v>82</v>
      </c>
      <c r="AW383" s="14" t="s">
        <v>34</v>
      </c>
      <c r="AX383" s="14" t="s">
        <v>72</v>
      </c>
      <c r="AY383" s="219" t="s">
        <v>191</v>
      </c>
    </row>
    <row r="384" spans="2:51" s="14" customFormat="1" ht="11.25">
      <c r="B384" s="209"/>
      <c r="C384" s="210"/>
      <c r="D384" s="192" t="s">
        <v>204</v>
      </c>
      <c r="E384" s="211" t="s">
        <v>21</v>
      </c>
      <c r="F384" s="212" t="s">
        <v>559</v>
      </c>
      <c r="G384" s="210"/>
      <c r="H384" s="213">
        <v>0.534</v>
      </c>
      <c r="I384" s="214"/>
      <c r="J384" s="210"/>
      <c r="K384" s="210"/>
      <c r="L384" s="215"/>
      <c r="M384" s="216"/>
      <c r="N384" s="217"/>
      <c r="O384" s="217"/>
      <c r="P384" s="217"/>
      <c r="Q384" s="217"/>
      <c r="R384" s="217"/>
      <c r="S384" s="217"/>
      <c r="T384" s="218"/>
      <c r="AT384" s="219" t="s">
        <v>204</v>
      </c>
      <c r="AU384" s="219" t="s">
        <v>82</v>
      </c>
      <c r="AV384" s="14" t="s">
        <v>82</v>
      </c>
      <c r="AW384" s="14" t="s">
        <v>34</v>
      </c>
      <c r="AX384" s="14" t="s">
        <v>72</v>
      </c>
      <c r="AY384" s="219" t="s">
        <v>191</v>
      </c>
    </row>
    <row r="385" spans="2:51" s="14" customFormat="1" ht="11.25">
      <c r="B385" s="209"/>
      <c r="C385" s="210"/>
      <c r="D385" s="192" t="s">
        <v>204</v>
      </c>
      <c r="E385" s="211" t="s">
        <v>21</v>
      </c>
      <c r="F385" s="212" t="s">
        <v>560</v>
      </c>
      <c r="G385" s="210"/>
      <c r="H385" s="213">
        <v>0.523</v>
      </c>
      <c r="I385" s="214"/>
      <c r="J385" s="210"/>
      <c r="K385" s="210"/>
      <c r="L385" s="215"/>
      <c r="M385" s="216"/>
      <c r="N385" s="217"/>
      <c r="O385" s="217"/>
      <c r="P385" s="217"/>
      <c r="Q385" s="217"/>
      <c r="R385" s="217"/>
      <c r="S385" s="217"/>
      <c r="T385" s="218"/>
      <c r="AT385" s="219" t="s">
        <v>204</v>
      </c>
      <c r="AU385" s="219" t="s">
        <v>82</v>
      </c>
      <c r="AV385" s="14" t="s">
        <v>82</v>
      </c>
      <c r="AW385" s="14" t="s">
        <v>34</v>
      </c>
      <c r="AX385" s="14" t="s">
        <v>72</v>
      </c>
      <c r="AY385" s="219" t="s">
        <v>191</v>
      </c>
    </row>
    <row r="386" spans="2:51" s="14" customFormat="1" ht="11.25">
      <c r="B386" s="209"/>
      <c r="C386" s="210"/>
      <c r="D386" s="192" t="s">
        <v>204</v>
      </c>
      <c r="E386" s="211" t="s">
        <v>21</v>
      </c>
      <c r="F386" s="212" t="s">
        <v>561</v>
      </c>
      <c r="G386" s="210"/>
      <c r="H386" s="213">
        <v>0.55</v>
      </c>
      <c r="I386" s="214"/>
      <c r="J386" s="210"/>
      <c r="K386" s="210"/>
      <c r="L386" s="215"/>
      <c r="M386" s="216"/>
      <c r="N386" s="217"/>
      <c r="O386" s="217"/>
      <c r="P386" s="217"/>
      <c r="Q386" s="217"/>
      <c r="R386" s="217"/>
      <c r="S386" s="217"/>
      <c r="T386" s="218"/>
      <c r="AT386" s="219" t="s">
        <v>204</v>
      </c>
      <c r="AU386" s="219" t="s">
        <v>82</v>
      </c>
      <c r="AV386" s="14" t="s">
        <v>82</v>
      </c>
      <c r="AW386" s="14" t="s">
        <v>34</v>
      </c>
      <c r="AX386" s="14" t="s">
        <v>72</v>
      </c>
      <c r="AY386" s="219" t="s">
        <v>191</v>
      </c>
    </row>
    <row r="387" spans="2:51" s="14" customFormat="1" ht="11.25">
      <c r="B387" s="209"/>
      <c r="C387" s="210"/>
      <c r="D387" s="192" t="s">
        <v>204</v>
      </c>
      <c r="E387" s="211" t="s">
        <v>21</v>
      </c>
      <c r="F387" s="212" t="s">
        <v>562</v>
      </c>
      <c r="G387" s="210"/>
      <c r="H387" s="213">
        <v>1.186</v>
      </c>
      <c r="I387" s="214"/>
      <c r="J387" s="210"/>
      <c r="K387" s="210"/>
      <c r="L387" s="215"/>
      <c r="M387" s="216"/>
      <c r="N387" s="217"/>
      <c r="O387" s="217"/>
      <c r="P387" s="217"/>
      <c r="Q387" s="217"/>
      <c r="R387" s="217"/>
      <c r="S387" s="217"/>
      <c r="T387" s="218"/>
      <c r="AT387" s="219" t="s">
        <v>204</v>
      </c>
      <c r="AU387" s="219" t="s">
        <v>82</v>
      </c>
      <c r="AV387" s="14" t="s">
        <v>82</v>
      </c>
      <c r="AW387" s="14" t="s">
        <v>34</v>
      </c>
      <c r="AX387" s="14" t="s">
        <v>72</v>
      </c>
      <c r="AY387" s="219" t="s">
        <v>191</v>
      </c>
    </row>
    <row r="388" spans="2:51" s="14" customFormat="1" ht="11.25">
      <c r="B388" s="209"/>
      <c r="C388" s="210"/>
      <c r="D388" s="192" t="s">
        <v>204</v>
      </c>
      <c r="E388" s="211" t="s">
        <v>21</v>
      </c>
      <c r="F388" s="212" t="s">
        <v>563</v>
      </c>
      <c r="G388" s="210"/>
      <c r="H388" s="213">
        <v>0.538</v>
      </c>
      <c r="I388" s="214"/>
      <c r="J388" s="210"/>
      <c r="K388" s="210"/>
      <c r="L388" s="215"/>
      <c r="M388" s="216"/>
      <c r="N388" s="217"/>
      <c r="O388" s="217"/>
      <c r="P388" s="217"/>
      <c r="Q388" s="217"/>
      <c r="R388" s="217"/>
      <c r="S388" s="217"/>
      <c r="T388" s="218"/>
      <c r="AT388" s="219" t="s">
        <v>204</v>
      </c>
      <c r="AU388" s="219" t="s">
        <v>82</v>
      </c>
      <c r="AV388" s="14" t="s">
        <v>82</v>
      </c>
      <c r="AW388" s="14" t="s">
        <v>34</v>
      </c>
      <c r="AX388" s="14" t="s">
        <v>72</v>
      </c>
      <c r="AY388" s="219" t="s">
        <v>191</v>
      </c>
    </row>
    <row r="389" spans="2:51" s="14" customFormat="1" ht="11.25">
      <c r="B389" s="209"/>
      <c r="C389" s="210"/>
      <c r="D389" s="192" t="s">
        <v>204</v>
      </c>
      <c r="E389" s="211" t="s">
        <v>21</v>
      </c>
      <c r="F389" s="212" t="s">
        <v>564</v>
      </c>
      <c r="G389" s="210"/>
      <c r="H389" s="213">
        <v>0.374</v>
      </c>
      <c r="I389" s="214"/>
      <c r="J389" s="210"/>
      <c r="K389" s="210"/>
      <c r="L389" s="215"/>
      <c r="M389" s="216"/>
      <c r="N389" s="217"/>
      <c r="O389" s="217"/>
      <c r="P389" s="217"/>
      <c r="Q389" s="217"/>
      <c r="R389" s="217"/>
      <c r="S389" s="217"/>
      <c r="T389" s="218"/>
      <c r="AT389" s="219" t="s">
        <v>204</v>
      </c>
      <c r="AU389" s="219" t="s">
        <v>82</v>
      </c>
      <c r="AV389" s="14" t="s">
        <v>82</v>
      </c>
      <c r="AW389" s="14" t="s">
        <v>34</v>
      </c>
      <c r="AX389" s="14" t="s">
        <v>72</v>
      </c>
      <c r="AY389" s="219" t="s">
        <v>191</v>
      </c>
    </row>
    <row r="390" spans="2:51" s="14" customFormat="1" ht="11.25">
      <c r="B390" s="209"/>
      <c r="C390" s="210"/>
      <c r="D390" s="192" t="s">
        <v>204</v>
      </c>
      <c r="E390" s="211" t="s">
        <v>21</v>
      </c>
      <c r="F390" s="212" t="s">
        <v>565</v>
      </c>
      <c r="G390" s="210"/>
      <c r="H390" s="213">
        <v>0.802</v>
      </c>
      <c r="I390" s="214"/>
      <c r="J390" s="210"/>
      <c r="K390" s="210"/>
      <c r="L390" s="215"/>
      <c r="M390" s="216"/>
      <c r="N390" s="217"/>
      <c r="O390" s="217"/>
      <c r="P390" s="217"/>
      <c r="Q390" s="217"/>
      <c r="R390" s="217"/>
      <c r="S390" s="217"/>
      <c r="T390" s="218"/>
      <c r="AT390" s="219" t="s">
        <v>204</v>
      </c>
      <c r="AU390" s="219" t="s">
        <v>82</v>
      </c>
      <c r="AV390" s="14" t="s">
        <v>82</v>
      </c>
      <c r="AW390" s="14" t="s">
        <v>34</v>
      </c>
      <c r="AX390" s="14" t="s">
        <v>72</v>
      </c>
      <c r="AY390" s="219" t="s">
        <v>191</v>
      </c>
    </row>
    <row r="391" spans="2:51" s="14" customFormat="1" ht="11.25">
      <c r="B391" s="209"/>
      <c r="C391" s="210"/>
      <c r="D391" s="192" t="s">
        <v>204</v>
      </c>
      <c r="E391" s="211" t="s">
        <v>21</v>
      </c>
      <c r="F391" s="212" t="s">
        <v>566</v>
      </c>
      <c r="G391" s="210"/>
      <c r="H391" s="213">
        <v>0.538</v>
      </c>
      <c r="I391" s="214"/>
      <c r="J391" s="210"/>
      <c r="K391" s="210"/>
      <c r="L391" s="215"/>
      <c r="M391" s="216"/>
      <c r="N391" s="217"/>
      <c r="O391" s="217"/>
      <c r="P391" s="217"/>
      <c r="Q391" s="217"/>
      <c r="R391" s="217"/>
      <c r="S391" s="217"/>
      <c r="T391" s="218"/>
      <c r="AT391" s="219" t="s">
        <v>204</v>
      </c>
      <c r="AU391" s="219" t="s">
        <v>82</v>
      </c>
      <c r="AV391" s="14" t="s">
        <v>82</v>
      </c>
      <c r="AW391" s="14" t="s">
        <v>34</v>
      </c>
      <c r="AX391" s="14" t="s">
        <v>72</v>
      </c>
      <c r="AY391" s="219" t="s">
        <v>191</v>
      </c>
    </row>
    <row r="392" spans="2:51" s="14" customFormat="1" ht="11.25">
      <c r="B392" s="209"/>
      <c r="C392" s="210"/>
      <c r="D392" s="192" t="s">
        <v>204</v>
      </c>
      <c r="E392" s="211" t="s">
        <v>21</v>
      </c>
      <c r="F392" s="212" t="s">
        <v>567</v>
      </c>
      <c r="G392" s="210"/>
      <c r="H392" s="213">
        <v>0.597</v>
      </c>
      <c r="I392" s="214"/>
      <c r="J392" s="210"/>
      <c r="K392" s="210"/>
      <c r="L392" s="215"/>
      <c r="M392" s="216"/>
      <c r="N392" s="217"/>
      <c r="O392" s="217"/>
      <c r="P392" s="217"/>
      <c r="Q392" s="217"/>
      <c r="R392" s="217"/>
      <c r="S392" s="217"/>
      <c r="T392" s="218"/>
      <c r="AT392" s="219" t="s">
        <v>204</v>
      </c>
      <c r="AU392" s="219" t="s">
        <v>82</v>
      </c>
      <c r="AV392" s="14" t="s">
        <v>82</v>
      </c>
      <c r="AW392" s="14" t="s">
        <v>34</v>
      </c>
      <c r="AX392" s="14" t="s">
        <v>72</v>
      </c>
      <c r="AY392" s="219" t="s">
        <v>191</v>
      </c>
    </row>
    <row r="393" spans="2:51" s="14" customFormat="1" ht="11.25">
      <c r="B393" s="209"/>
      <c r="C393" s="210"/>
      <c r="D393" s="192" t="s">
        <v>204</v>
      </c>
      <c r="E393" s="211" t="s">
        <v>21</v>
      </c>
      <c r="F393" s="212" t="s">
        <v>568</v>
      </c>
      <c r="G393" s="210"/>
      <c r="H393" s="213">
        <v>0.356</v>
      </c>
      <c r="I393" s="214"/>
      <c r="J393" s="210"/>
      <c r="K393" s="210"/>
      <c r="L393" s="215"/>
      <c r="M393" s="216"/>
      <c r="N393" s="217"/>
      <c r="O393" s="217"/>
      <c r="P393" s="217"/>
      <c r="Q393" s="217"/>
      <c r="R393" s="217"/>
      <c r="S393" s="217"/>
      <c r="T393" s="218"/>
      <c r="AT393" s="219" t="s">
        <v>204</v>
      </c>
      <c r="AU393" s="219" t="s">
        <v>82</v>
      </c>
      <c r="AV393" s="14" t="s">
        <v>82</v>
      </c>
      <c r="AW393" s="14" t="s">
        <v>34</v>
      </c>
      <c r="AX393" s="14" t="s">
        <v>72</v>
      </c>
      <c r="AY393" s="219" t="s">
        <v>191</v>
      </c>
    </row>
    <row r="394" spans="2:51" s="14" customFormat="1" ht="11.25">
      <c r="B394" s="209"/>
      <c r="C394" s="210"/>
      <c r="D394" s="192" t="s">
        <v>204</v>
      </c>
      <c r="E394" s="211" t="s">
        <v>21</v>
      </c>
      <c r="F394" s="212" t="s">
        <v>569</v>
      </c>
      <c r="G394" s="210"/>
      <c r="H394" s="213">
        <v>0.614</v>
      </c>
      <c r="I394" s="214"/>
      <c r="J394" s="210"/>
      <c r="K394" s="210"/>
      <c r="L394" s="215"/>
      <c r="M394" s="216"/>
      <c r="N394" s="217"/>
      <c r="O394" s="217"/>
      <c r="P394" s="217"/>
      <c r="Q394" s="217"/>
      <c r="R394" s="217"/>
      <c r="S394" s="217"/>
      <c r="T394" s="218"/>
      <c r="AT394" s="219" t="s">
        <v>204</v>
      </c>
      <c r="AU394" s="219" t="s">
        <v>82</v>
      </c>
      <c r="AV394" s="14" t="s">
        <v>82</v>
      </c>
      <c r="AW394" s="14" t="s">
        <v>34</v>
      </c>
      <c r="AX394" s="14" t="s">
        <v>72</v>
      </c>
      <c r="AY394" s="219" t="s">
        <v>191</v>
      </c>
    </row>
    <row r="395" spans="1:65" s="2" customFormat="1" ht="37.9" customHeight="1">
      <c r="A395" s="35"/>
      <c r="B395" s="36"/>
      <c r="C395" s="179" t="s">
        <v>570</v>
      </c>
      <c r="D395" s="179" t="s">
        <v>193</v>
      </c>
      <c r="E395" s="180" t="s">
        <v>571</v>
      </c>
      <c r="F395" s="181" t="s">
        <v>572</v>
      </c>
      <c r="G395" s="182" t="s">
        <v>196</v>
      </c>
      <c r="H395" s="183">
        <v>0.075</v>
      </c>
      <c r="I395" s="184"/>
      <c r="J395" s="185">
        <f>ROUND(I395*H395,2)</f>
        <v>0</v>
      </c>
      <c r="K395" s="181" t="s">
        <v>197</v>
      </c>
      <c r="L395" s="40"/>
      <c r="M395" s="186" t="s">
        <v>21</v>
      </c>
      <c r="N395" s="187" t="s">
        <v>43</v>
      </c>
      <c r="O395" s="65"/>
      <c r="P395" s="188">
        <f>O395*H395</f>
        <v>0</v>
      </c>
      <c r="Q395" s="188">
        <v>0</v>
      </c>
      <c r="R395" s="188">
        <f>Q395*H395</f>
        <v>0</v>
      </c>
      <c r="S395" s="188">
        <v>2.2</v>
      </c>
      <c r="T395" s="189">
        <f>S395*H395</f>
        <v>0.165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90" t="s">
        <v>198</v>
      </c>
      <c r="AT395" s="190" t="s">
        <v>193</v>
      </c>
      <c r="AU395" s="190" t="s">
        <v>82</v>
      </c>
      <c r="AY395" s="18" t="s">
        <v>191</v>
      </c>
      <c r="BE395" s="191">
        <f>IF(N395="základní",J395,0)</f>
        <v>0</v>
      </c>
      <c r="BF395" s="191">
        <f>IF(N395="snížená",J395,0)</f>
        <v>0</v>
      </c>
      <c r="BG395" s="191">
        <f>IF(N395="zákl. přenesená",J395,0)</f>
        <v>0</v>
      </c>
      <c r="BH395" s="191">
        <f>IF(N395="sníž. přenesená",J395,0)</f>
        <v>0</v>
      </c>
      <c r="BI395" s="191">
        <f>IF(N395="nulová",J395,0)</f>
        <v>0</v>
      </c>
      <c r="BJ395" s="18" t="s">
        <v>80</v>
      </c>
      <c r="BK395" s="191">
        <f>ROUND(I395*H395,2)</f>
        <v>0</v>
      </c>
      <c r="BL395" s="18" t="s">
        <v>198</v>
      </c>
      <c r="BM395" s="190" t="s">
        <v>573</v>
      </c>
    </row>
    <row r="396" spans="1:47" s="2" customFormat="1" ht="19.5">
      <c r="A396" s="35"/>
      <c r="B396" s="36"/>
      <c r="C396" s="37"/>
      <c r="D396" s="192" t="s">
        <v>200</v>
      </c>
      <c r="E396" s="37"/>
      <c r="F396" s="193" t="s">
        <v>574</v>
      </c>
      <c r="G396" s="37"/>
      <c r="H396" s="37"/>
      <c r="I396" s="194"/>
      <c r="J396" s="37"/>
      <c r="K396" s="37"/>
      <c r="L396" s="40"/>
      <c r="M396" s="195"/>
      <c r="N396" s="196"/>
      <c r="O396" s="65"/>
      <c r="P396" s="65"/>
      <c r="Q396" s="65"/>
      <c r="R396" s="65"/>
      <c r="S396" s="65"/>
      <c r="T396" s="66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T396" s="18" t="s">
        <v>200</v>
      </c>
      <c r="AU396" s="18" t="s">
        <v>82</v>
      </c>
    </row>
    <row r="397" spans="1:47" s="2" customFormat="1" ht="11.25">
      <c r="A397" s="35"/>
      <c r="B397" s="36"/>
      <c r="C397" s="37"/>
      <c r="D397" s="197" t="s">
        <v>202</v>
      </c>
      <c r="E397" s="37"/>
      <c r="F397" s="198" t="s">
        <v>575</v>
      </c>
      <c r="G397" s="37"/>
      <c r="H397" s="37"/>
      <c r="I397" s="194"/>
      <c r="J397" s="37"/>
      <c r="K397" s="37"/>
      <c r="L397" s="40"/>
      <c r="M397" s="195"/>
      <c r="N397" s="196"/>
      <c r="O397" s="65"/>
      <c r="P397" s="65"/>
      <c r="Q397" s="65"/>
      <c r="R397" s="65"/>
      <c r="S397" s="65"/>
      <c r="T397" s="66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T397" s="18" t="s">
        <v>202</v>
      </c>
      <c r="AU397" s="18" t="s">
        <v>82</v>
      </c>
    </row>
    <row r="398" spans="2:51" s="13" customFormat="1" ht="11.25">
      <c r="B398" s="199"/>
      <c r="C398" s="200"/>
      <c r="D398" s="192" t="s">
        <v>204</v>
      </c>
      <c r="E398" s="201" t="s">
        <v>21</v>
      </c>
      <c r="F398" s="202" t="s">
        <v>277</v>
      </c>
      <c r="G398" s="200"/>
      <c r="H398" s="201" t="s">
        <v>21</v>
      </c>
      <c r="I398" s="203"/>
      <c r="J398" s="200"/>
      <c r="K398" s="200"/>
      <c r="L398" s="204"/>
      <c r="M398" s="205"/>
      <c r="N398" s="206"/>
      <c r="O398" s="206"/>
      <c r="P398" s="206"/>
      <c r="Q398" s="206"/>
      <c r="R398" s="206"/>
      <c r="S398" s="206"/>
      <c r="T398" s="207"/>
      <c r="AT398" s="208" t="s">
        <v>204</v>
      </c>
      <c r="AU398" s="208" t="s">
        <v>82</v>
      </c>
      <c r="AV398" s="13" t="s">
        <v>80</v>
      </c>
      <c r="AW398" s="13" t="s">
        <v>34</v>
      </c>
      <c r="AX398" s="13" t="s">
        <v>72</v>
      </c>
      <c r="AY398" s="208" t="s">
        <v>191</v>
      </c>
    </row>
    <row r="399" spans="2:51" s="14" customFormat="1" ht="11.25">
      <c r="B399" s="209"/>
      <c r="C399" s="210"/>
      <c r="D399" s="192" t="s">
        <v>204</v>
      </c>
      <c r="E399" s="211" t="s">
        <v>21</v>
      </c>
      <c r="F399" s="212" t="s">
        <v>576</v>
      </c>
      <c r="G399" s="210"/>
      <c r="H399" s="213">
        <v>0.075</v>
      </c>
      <c r="I399" s="214"/>
      <c r="J399" s="210"/>
      <c r="K399" s="210"/>
      <c r="L399" s="215"/>
      <c r="M399" s="216"/>
      <c r="N399" s="217"/>
      <c r="O399" s="217"/>
      <c r="P399" s="217"/>
      <c r="Q399" s="217"/>
      <c r="R399" s="217"/>
      <c r="S399" s="217"/>
      <c r="T399" s="218"/>
      <c r="AT399" s="219" t="s">
        <v>204</v>
      </c>
      <c r="AU399" s="219" t="s">
        <v>82</v>
      </c>
      <c r="AV399" s="14" t="s">
        <v>82</v>
      </c>
      <c r="AW399" s="14" t="s">
        <v>34</v>
      </c>
      <c r="AX399" s="14" t="s">
        <v>72</v>
      </c>
      <c r="AY399" s="219" t="s">
        <v>191</v>
      </c>
    </row>
    <row r="400" spans="1:65" s="2" customFormat="1" ht="37.9" customHeight="1">
      <c r="A400" s="35"/>
      <c r="B400" s="36"/>
      <c r="C400" s="179" t="s">
        <v>577</v>
      </c>
      <c r="D400" s="179" t="s">
        <v>193</v>
      </c>
      <c r="E400" s="180" t="s">
        <v>578</v>
      </c>
      <c r="F400" s="181" t="s">
        <v>579</v>
      </c>
      <c r="G400" s="182" t="s">
        <v>196</v>
      </c>
      <c r="H400" s="183">
        <v>0.51</v>
      </c>
      <c r="I400" s="184"/>
      <c r="J400" s="185">
        <f>ROUND(I400*H400,2)</f>
        <v>0</v>
      </c>
      <c r="K400" s="181" t="s">
        <v>197</v>
      </c>
      <c r="L400" s="40"/>
      <c r="M400" s="186" t="s">
        <v>21</v>
      </c>
      <c r="N400" s="187" t="s">
        <v>43</v>
      </c>
      <c r="O400" s="65"/>
      <c r="P400" s="188">
        <f>O400*H400</f>
        <v>0</v>
      </c>
      <c r="Q400" s="188">
        <v>0</v>
      </c>
      <c r="R400" s="188">
        <f>Q400*H400</f>
        <v>0</v>
      </c>
      <c r="S400" s="188">
        <v>2.2</v>
      </c>
      <c r="T400" s="189">
        <f>S400*H400</f>
        <v>1.122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190" t="s">
        <v>198</v>
      </c>
      <c r="AT400" s="190" t="s">
        <v>193</v>
      </c>
      <c r="AU400" s="190" t="s">
        <v>82</v>
      </c>
      <c r="AY400" s="18" t="s">
        <v>191</v>
      </c>
      <c r="BE400" s="191">
        <f>IF(N400="základní",J400,0)</f>
        <v>0</v>
      </c>
      <c r="BF400" s="191">
        <f>IF(N400="snížená",J400,0)</f>
        <v>0</v>
      </c>
      <c r="BG400" s="191">
        <f>IF(N400="zákl. přenesená",J400,0)</f>
        <v>0</v>
      </c>
      <c r="BH400" s="191">
        <f>IF(N400="sníž. přenesená",J400,0)</f>
        <v>0</v>
      </c>
      <c r="BI400" s="191">
        <f>IF(N400="nulová",J400,0)</f>
        <v>0</v>
      </c>
      <c r="BJ400" s="18" t="s">
        <v>80</v>
      </c>
      <c r="BK400" s="191">
        <f>ROUND(I400*H400,2)</f>
        <v>0</v>
      </c>
      <c r="BL400" s="18" t="s">
        <v>198</v>
      </c>
      <c r="BM400" s="190" t="s">
        <v>580</v>
      </c>
    </row>
    <row r="401" spans="1:47" s="2" customFormat="1" ht="19.5">
      <c r="A401" s="35"/>
      <c r="B401" s="36"/>
      <c r="C401" s="37"/>
      <c r="D401" s="192" t="s">
        <v>200</v>
      </c>
      <c r="E401" s="37"/>
      <c r="F401" s="193" t="s">
        <v>581</v>
      </c>
      <c r="G401" s="37"/>
      <c r="H401" s="37"/>
      <c r="I401" s="194"/>
      <c r="J401" s="37"/>
      <c r="K401" s="37"/>
      <c r="L401" s="40"/>
      <c r="M401" s="195"/>
      <c r="N401" s="196"/>
      <c r="O401" s="65"/>
      <c r="P401" s="65"/>
      <c r="Q401" s="65"/>
      <c r="R401" s="65"/>
      <c r="S401" s="65"/>
      <c r="T401" s="66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T401" s="18" t="s">
        <v>200</v>
      </c>
      <c r="AU401" s="18" t="s">
        <v>82</v>
      </c>
    </row>
    <row r="402" spans="1:47" s="2" customFormat="1" ht="11.25">
      <c r="A402" s="35"/>
      <c r="B402" s="36"/>
      <c r="C402" s="37"/>
      <c r="D402" s="197" t="s">
        <v>202</v>
      </c>
      <c r="E402" s="37"/>
      <c r="F402" s="198" t="s">
        <v>582</v>
      </c>
      <c r="G402" s="37"/>
      <c r="H402" s="37"/>
      <c r="I402" s="194"/>
      <c r="J402" s="37"/>
      <c r="K402" s="37"/>
      <c r="L402" s="40"/>
      <c r="M402" s="195"/>
      <c r="N402" s="196"/>
      <c r="O402" s="65"/>
      <c r="P402" s="65"/>
      <c r="Q402" s="65"/>
      <c r="R402" s="65"/>
      <c r="S402" s="65"/>
      <c r="T402" s="66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T402" s="18" t="s">
        <v>202</v>
      </c>
      <c r="AU402" s="18" t="s">
        <v>82</v>
      </c>
    </row>
    <row r="403" spans="2:51" s="13" customFormat="1" ht="11.25">
      <c r="B403" s="199"/>
      <c r="C403" s="200"/>
      <c r="D403" s="192" t="s">
        <v>204</v>
      </c>
      <c r="E403" s="201" t="s">
        <v>21</v>
      </c>
      <c r="F403" s="202" t="s">
        <v>277</v>
      </c>
      <c r="G403" s="200"/>
      <c r="H403" s="201" t="s">
        <v>21</v>
      </c>
      <c r="I403" s="203"/>
      <c r="J403" s="200"/>
      <c r="K403" s="200"/>
      <c r="L403" s="204"/>
      <c r="M403" s="205"/>
      <c r="N403" s="206"/>
      <c r="O403" s="206"/>
      <c r="P403" s="206"/>
      <c r="Q403" s="206"/>
      <c r="R403" s="206"/>
      <c r="S403" s="206"/>
      <c r="T403" s="207"/>
      <c r="AT403" s="208" t="s">
        <v>204</v>
      </c>
      <c r="AU403" s="208" t="s">
        <v>82</v>
      </c>
      <c r="AV403" s="13" t="s">
        <v>80</v>
      </c>
      <c r="AW403" s="13" t="s">
        <v>34</v>
      </c>
      <c r="AX403" s="13" t="s">
        <v>72</v>
      </c>
      <c r="AY403" s="208" t="s">
        <v>191</v>
      </c>
    </row>
    <row r="404" spans="2:51" s="14" customFormat="1" ht="11.25">
      <c r="B404" s="209"/>
      <c r="C404" s="210"/>
      <c r="D404" s="192" t="s">
        <v>204</v>
      </c>
      <c r="E404" s="211" t="s">
        <v>21</v>
      </c>
      <c r="F404" s="212" t="s">
        <v>583</v>
      </c>
      <c r="G404" s="210"/>
      <c r="H404" s="213">
        <v>0.51</v>
      </c>
      <c r="I404" s="214"/>
      <c r="J404" s="210"/>
      <c r="K404" s="210"/>
      <c r="L404" s="215"/>
      <c r="M404" s="216"/>
      <c r="N404" s="217"/>
      <c r="O404" s="217"/>
      <c r="P404" s="217"/>
      <c r="Q404" s="217"/>
      <c r="R404" s="217"/>
      <c r="S404" s="217"/>
      <c r="T404" s="218"/>
      <c r="AT404" s="219" t="s">
        <v>204</v>
      </c>
      <c r="AU404" s="219" t="s">
        <v>82</v>
      </c>
      <c r="AV404" s="14" t="s">
        <v>82</v>
      </c>
      <c r="AW404" s="14" t="s">
        <v>34</v>
      </c>
      <c r="AX404" s="14" t="s">
        <v>72</v>
      </c>
      <c r="AY404" s="219" t="s">
        <v>191</v>
      </c>
    </row>
    <row r="405" spans="1:65" s="2" customFormat="1" ht="24.2" customHeight="1">
      <c r="A405" s="35"/>
      <c r="B405" s="36"/>
      <c r="C405" s="179" t="s">
        <v>584</v>
      </c>
      <c r="D405" s="179" t="s">
        <v>193</v>
      </c>
      <c r="E405" s="180" t="s">
        <v>585</v>
      </c>
      <c r="F405" s="181" t="s">
        <v>586</v>
      </c>
      <c r="G405" s="182" t="s">
        <v>293</v>
      </c>
      <c r="H405" s="183">
        <v>1.28</v>
      </c>
      <c r="I405" s="184"/>
      <c r="J405" s="185">
        <f>ROUND(I405*H405,2)</f>
        <v>0</v>
      </c>
      <c r="K405" s="181" t="s">
        <v>197</v>
      </c>
      <c r="L405" s="40"/>
      <c r="M405" s="186" t="s">
        <v>21</v>
      </c>
      <c r="N405" s="187" t="s">
        <v>43</v>
      </c>
      <c r="O405" s="65"/>
      <c r="P405" s="188">
        <f>O405*H405</f>
        <v>0</v>
      </c>
      <c r="Q405" s="188">
        <v>0</v>
      </c>
      <c r="R405" s="188">
        <f>Q405*H405</f>
        <v>0</v>
      </c>
      <c r="S405" s="188">
        <v>0.09</v>
      </c>
      <c r="T405" s="189">
        <f>S405*H405</f>
        <v>0.1152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190" t="s">
        <v>198</v>
      </c>
      <c r="AT405" s="190" t="s">
        <v>193</v>
      </c>
      <c r="AU405" s="190" t="s">
        <v>82</v>
      </c>
      <c r="AY405" s="18" t="s">
        <v>191</v>
      </c>
      <c r="BE405" s="191">
        <f>IF(N405="základní",J405,0)</f>
        <v>0</v>
      </c>
      <c r="BF405" s="191">
        <f>IF(N405="snížená",J405,0)</f>
        <v>0</v>
      </c>
      <c r="BG405" s="191">
        <f>IF(N405="zákl. přenesená",J405,0)</f>
        <v>0</v>
      </c>
      <c r="BH405" s="191">
        <f>IF(N405="sníž. přenesená",J405,0)</f>
        <v>0</v>
      </c>
      <c r="BI405" s="191">
        <f>IF(N405="nulová",J405,0)</f>
        <v>0</v>
      </c>
      <c r="BJ405" s="18" t="s">
        <v>80</v>
      </c>
      <c r="BK405" s="191">
        <f>ROUND(I405*H405,2)</f>
        <v>0</v>
      </c>
      <c r="BL405" s="18" t="s">
        <v>198</v>
      </c>
      <c r="BM405" s="190" t="s">
        <v>587</v>
      </c>
    </row>
    <row r="406" spans="1:47" s="2" customFormat="1" ht="19.5">
      <c r="A406" s="35"/>
      <c r="B406" s="36"/>
      <c r="C406" s="37"/>
      <c r="D406" s="192" t="s">
        <v>200</v>
      </c>
      <c r="E406" s="37"/>
      <c r="F406" s="193" t="s">
        <v>588</v>
      </c>
      <c r="G406" s="37"/>
      <c r="H406" s="37"/>
      <c r="I406" s="194"/>
      <c r="J406" s="37"/>
      <c r="K406" s="37"/>
      <c r="L406" s="40"/>
      <c r="M406" s="195"/>
      <c r="N406" s="196"/>
      <c r="O406" s="65"/>
      <c r="P406" s="65"/>
      <c r="Q406" s="65"/>
      <c r="R406" s="65"/>
      <c r="S406" s="65"/>
      <c r="T406" s="66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T406" s="18" t="s">
        <v>200</v>
      </c>
      <c r="AU406" s="18" t="s">
        <v>82</v>
      </c>
    </row>
    <row r="407" spans="1:47" s="2" customFormat="1" ht="11.25">
      <c r="A407" s="35"/>
      <c r="B407" s="36"/>
      <c r="C407" s="37"/>
      <c r="D407" s="197" t="s">
        <v>202</v>
      </c>
      <c r="E407" s="37"/>
      <c r="F407" s="198" t="s">
        <v>589</v>
      </c>
      <c r="G407" s="37"/>
      <c r="H407" s="37"/>
      <c r="I407" s="194"/>
      <c r="J407" s="37"/>
      <c r="K407" s="37"/>
      <c r="L407" s="40"/>
      <c r="M407" s="195"/>
      <c r="N407" s="196"/>
      <c r="O407" s="65"/>
      <c r="P407" s="65"/>
      <c r="Q407" s="65"/>
      <c r="R407" s="65"/>
      <c r="S407" s="65"/>
      <c r="T407" s="66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T407" s="18" t="s">
        <v>202</v>
      </c>
      <c r="AU407" s="18" t="s">
        <v>82</v>
      </c>
    </row>
    <row r="408" spans="2:51" s="13" customFormat="1" ht="11.25">
      <c r="B408" s="199"/>
      <c r="C408" s="200"/>
      <c r="D408" s="192" t="s">
        <v>204</v>
      </c>
      <c r="E408" s="201" t="s">
        <v>21</v>
      </c>
      <c r="F408" s="202" t="s">
        <v>277</v>
      </c>
      <c r="G408" s="200"/>
      <c r="H408" s="201" t="s">
        <v>21</v>
      </c>
      <c r="I408" s="203"/>
      <c r="J408" s="200"/>
      <c r="K408" s="200"/>
      <c r="L408" s="204"/>
      <c r="M408" s="205"/>
      <c r="N408" s="206"/>
      <c r="O408" s="206"/>
      <c r="P408" s="206"/>
      <c r="Q408" s="206"/>
      <c r="R408" s="206"/>
      <c r="S408" s="206"/>
      <c r="T408" s="207"/>
      <c r="AT408" s="208" t="s">
        <v>204</v>
      </c>
      <c r="AU408" s="208" t="s">
        <v>82</v>
      </c>
      <c r="AV408" s="13" t="s">
        <v>80</v>
      </c>
      <c r="AW408" s="13" t="s">
        <v>34</v>
      </c>
      <c r="AX408" s="13" t="s">
        <v>72</v>
      </c>
      <c r="AY408" s="208" t="s">
        <v>191</v>
      </c>
    </row>
    <row r="409" spans="2:51" s="14" customFormat="1" ht="11.25">
      <c r="B409" s="209"/>
      <c r="C409" s="210"/>
      <c r="D409" s="192" t="s">
        <v>204</v>
      </c>
      <c r="E409" s="211" t="s">
        <v>21</v>
      </c>
      <c r="F409" s="212" t="s">
        <v>590</v>
      </c>
      <c r="G409" s="210"/>
      <c r="H409" s="213">
        <v>0.64</v>
      </c>
      <c r="I409" s="214"/>
      <c r="J409" s="210"/>
      <c r="K409" s="210"/>
      <c r="L409" s="215"/>
      <c r="M409" s="216"/>
      <c r="N409" s="217"/>
      <c r="O409" s="217"/>
      <c r="P409" s="217"/>
      <c r="Q409" s="217"/>
      <c r="R409" s="217"/>
      <c r="S409" s="217"/>
      <c r="T409" s="218"/>
      <c r="AT409" s="219" t="s">
        <v>204</v>
      </c>
      <c r="AU409" s="219" t="s">
        <v>82</v>
      </c>
      <c r="AV409" s="14" t="s">
        <v>82</v>
      </c>
      <c r="AW409" s="14" t="s">
        <v>34</v>
      </c>
      <c r="AX409" s="14" t="s">
        <v>72</v>
      </c>
      <c r="AY409" s="219" t="s">
        <v>191</v>
      </c>
    </row>
    <row r="410" spans="2:51" s="14" customFormat="1" ht="11.25">
      <c r="B410" s="209"/>
      <c r="C410" s="210"/>
      <c r="D410" s="192" t="s">
        <v>204</v>
      </c>
      <c r="E410" s="211" t="s">
        <v>21</v>
      </c>
      <c r="F410" s="212" t="s">
        <v>590</v>
      </c>
      <c r="G410" s="210"/>
      <c r="H410" s="213">
        <v>0.64</v>
      </c>
      <c r="I410" s="214"/>
      <c r="J410" s="210"/>
      <c r="K410" s="210"/>
      <c r="L410" s="215"/>
      <c r="M410" s="216"/>
      <c r="N410" s="217"/>
      <c r="O410" s="217"/>
      <c r="P410" s="217"/>
      <c r="Q410" s="217"/>
      <c r="R410" s="217"/>
      <c r="S410" s="217"/>
      <c r="T410" s="218"/>
      <c r="AT410" s="219" t="s">
        <v>204</v>
      </c>
      <c r="AU410" s="219" t="s">
        <v>82</v>
      </c>
      <c r="AV410" s="14" t="s">
        <v>82</v>
      </c>
      <c r="AW410" s="14" t="s">
        <v>34</v>
      </c>
      <c r="AX410" s="14" t="s">
        <v>72</v>
      </c>
      <c r="AY410" s="219" t="s">
        <v>191</v>
      </c>
    </row>
    <row r="411" spans="1:65" s="2" customFormat="1" ht="24.2" customHeight="1">
      <c r="A411" s="35"/>
      <c r="B411" s="36"/>
      <c r="C411" s="179" t="s">
        <v>591</v>
      </c>
      <c r="D411" s="179" t="s">
        <v>193</v>
      </c>
      <c r="E411" s="180" t="s">
        <v>592</v>
      </c>
      <c r="F411" s="181" t="s">
        <v>593</v>
      </c>
      <c r="G411" s="182" t="s">
        <v>293</v>
      </c>
      <c r="H411" s="183">
        <v>19.38</v>
      </c>
      <c r="I411" s="184"/>
      <c r="J411" s="185">
        <f>ROUND(I411*H411,2)</f>
        <v>0</v>
      </c>
      <c r="K411" s="181" t="s">
        <v>197</v>
      </c>
      <c r="L411" s="40"/>
      <c r="M411" s="186" t="s">
        <v>21</v>
      </c>
      <c r="N411" s="187" t="s">
        <v>43</v>
      </c>
      <c r="O411" s="65"/>
      <c r="P411" s="188">
        <f>O411*H411</f>
        <v>0</v>
      </c>
      <c r="Q411" s="188">
        <v>0</v>
      </c>
      <c r="R411" s="188">
        <f>Q411*H411</f>
        <v>0</v>
      </c>
      <c r="S411" s="188">
        <v>0.09</v>
      </c>
      <c r="T411" s="189">
        <f>S411*H411</f>
        <v>1.7441999999999998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90" t="s">
        <v>198</v>
      </c>
      <c r="AT411" s="190" t="s">
        <v>193</v>
      </c>
      <c r="AU411" s="190" t="s">
        <v>82</v>
      </c>
      <c r="AY411" s="18" t="s">
        <v>191</v>
      </c>
      <c r="BE411" s="191">
        <f>IF(N411="základní",J411,0)</f>
        <v>0</v>
      </c>
      <c r="BF411" s="191">
        <f>IF(N411="snížená",J411,0)</f>
        <v>0</v>
      </c>
      <c r="BG411" s="191">
        <f>IF(N411="zákl. přenesená",J411,0)</f>
        <v>0</v>
      </c>
      <c r="BH411" s="191">
        <f>IF(N411="sníž. přenesená",J411,0)</f>
        <v>0</v>
      </c>
      <c r="BI411" s="191">
        <f>IF(N411="nulová",J411,0)</f>
        <v>0</v>
      </c>
      <c r="BJ411" s="18" t="s">
        <v>80</v>
      </c>
      <c r="BK411" s="191">
        <f>ROUND(I411*H411,2)</f>
        <v>0</v>
      </c>
      <c r="BL411" s="18" t="s">
        <v>198</v>
      </c>
      <c r="BM411" s="190" t="s">
        <v>594</v>
      </c>
    </row>
    <row r="412" spans="1:47" s="2" customFormat="1" ht="19.5">
      <c r="A412" s="35"/>
      <c r="B412" s="36"/>
      <c r="C412" s="37"/>
      <c r="D412" s="192" t="s">
        <v>200</v>
      </c>
      <c r="E412" s="37"/>
      <c r="F412" s="193" t="s">
        <v>595</v>
      </c>
      <c r="G412" s="37"/>
      <c r="H412" s="37"/>
      <c r="I412" s="194"/>
      <c r="J412" s="37"/>
      <c r="K412" s="37"/>
      <c r="L412" s="40"/>
      <c r="M412" s="195"/>
      <c r="N412" s="196"/>
      <c r="O412" s="65"/>
      <c r="P412" s="65"/>
      <c r="Q412" s="65"/>
      <c r="R412" s="65"/>
      <c r="S412" s="65"/>
      <c r="T412" s="66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T412" s="18" t="s">
        <v>200</v>
      </c>
      <c r="AU412" s="18" t="s">
        <v>82</v>
      </c>
    </row>
    <row r="413" spans="1:47" s="2" customFormat="1" ht="11.25">
      <c r="A413" s="35"/>
      <c r="B413" s="36"/>
      <c r="C413" s="37"/>
      <c r="D413" s="197" t="s">
        <v>202</v>
      </c>
      <c r="E413" s="37"/>
      <c r="F413" s="198" t="s">
        <v>596</v>
      </c>
      <c r="G413" s="37"/>
      <c r="H413" s="37"/>
      <c r="I413" s="194"/>
      <c r="J413" s="37"/>
      <c r="K413" s="37"/>
      <c r="L413" s="40"/>
      <c r="M413" s="195"/>
      <c r="N413" s="196"/>
      <c r="O413" s="65"/>
      <c r="P413" s="65"/>
      <c r="Q413" s="65"/>
      <c r="R413" s="65"/>
      <c r="S413" s="65"/>
      <c r="T413" s="66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T413" s="18" t="s">
        <v>202</v>
      </c>
      <c r="AU413" s="18" t="s">
        <v>82</v>
      </c>
    </row>
    <row r="414" spans="2:51" s="13" customFormat="1" ht="11.25">
      <c r="B414" s="199"/>
      <c r="C414" s="200"/>
      <c r="D414" s="192" t="s">
        <v>204</v>
      </c>
      <c r="E414" s="201" t="s">
        <v>21</v>
      </c>
      <c r="F414" s="202" t="s">
        <v>277</v>
      </c>
      <c r="G414" s="200"/>
      <c r="H414" s="201" t="s">
        <v>21</v>
      </c>
      <c r="I414" s="203"/>
      <c r="J414" s="200"/>
      <c r="K414" s="200"/>
      <c r="L414" s="204"/>
      <c r="M414" s="205"/>
      <c r="N414" s="206"/>
      <c r="O414" s="206"/>
      <c r="P414" s="206"/>
      <c r="Q414" s="206"/>
      <c r="R414" s="206"/>
      <c r="S414" s="206"/>
      <c r="T414" s="207"/>
      <c r="AT414" s="208" t="s">
        <v>204</v>
      </c>
      <c r="AU414" s="208" t="s">
        <v>82</v>
      </c>
      <c r="AV414" s="13" t="s">
        <v>80</v>
      </c>
      <c r="AW414" s="13" t="s">
        <v>34</v>
      </c>
      <c r="AX414" s="13" t="s">
        <v>72</v>
      </c>
      <c r="AY414" s="208" t="s">
        <v>191</v>
      </c>
    </row>
    <row r="415" spans="2:51" s="14" customFormat="1" ht="11.25">
      <c r="B415" s="209"/>
      <c r="C415" s="210"/>
      <c r="D415" s="192" t="s">
        <v>204</v>
      </c>
      <c r="E415" s="211" t="s">
        <v>21</v>
      </c>
      <c r="F415" s="212" t="s">
        <v>597</v>
      </c>
      <c r="G415" s="210"/>
      <c r="H415" s="213">
        <v>3.22</v>
      </c>
      <c r="I415" s="214"/>
      <c r="J415" s="210"/>
      <c r="K415" s="210"/>
      <c r="L415" s="215"/>
      <c r="M415" s="216"/>
      <c r="N415" s="217"/>
      <c r="O415" s="217"/>
      <c r="P415" s="217"/>
      <c r="Q415" s="217"/>
      <c r="R415" s="217"/>
      <c r="S415" s="217"/>
      <c r="T415" s="218"/>
      <c r="AT415" s="219" t="s">
        <v>204</v>
      </c>
      <c r="AU415" s="219" t="s">
        <v>82</v>
      </c>
      <c r="AV415" s="14" t="s">
        <v>82</v>
      </c>
      <c r="AW415" s="14" t="s">
        <v>34</v>
      </c>
      <c r="AX415" s="14" t="s">
        <v>72</v>
      </c>
      <c r="AY415" s="219" t="s">
        <v>191</v>
      </c>
    </row>
    <row r="416" spans="2:51" s="14" customFormat="1" ht="11.25">
      <c r="B416" s="209"/>
      <c r="C416" s="210"/>
      <c r="D416" s="192" t="s">
        <v>204</v>
      </c>
      <c r="E416" s="211" t="s">
        <v>21</v>
      </c>
      <c r="F416" s="212" t="s">
        <v>598</v>
      </c>
      <c r="G416" s="210"/>
      <c r="H416" s="213">
        <v>1.42</v>
      </c>
      <c r="I416" s="214"/>
      <c r="J416" s="210"/>
      <c r="K416" s="210"/>
      <c r="L416" s="215"/>
      <c r="M416" s="216"/>
      <c r="N416" s="217"/>
      <c r="O416" s="217"/>
      <c r="P416" s="217"/>
      <c r="Q416" s="217"/>
      <c r="R416" s="217"/>
      <c r="S416" s="217"/>
      <c r="T416" s="218"/>
      <c r="AT416" s="219" t="s">
        <v>204</v>
      </c>
      <c r="AU416" s="219" t="s">
        <v>82</v>
      </c>
      <c r="AV416" s="14" t="s">
        <v>82</v>
      </c>
      <c r="AW416" s="14" t="s">
        <v>34</v>
      </c>
      <c r="AX416" s="14" t="s">
        <v>72</v>
      </c>
      <c r="AY416" s="219" t="s">
        <v>191</v>
      </c>
    </row>
    <row r="417" spans="2:51" s="14" customFormat="1" ht="11.25">
      <c r="B417" s="209"/>
      <c r="C417" s="210"/>
      <c r="D417" s="192" t="s">
        <v>204</v>
      </c>
      <c r="E417" s="211" t="s">
        <v>21</v>
      </c>
      <c r="F417" s="212" t="s">
        <v>599</v>
      </c>
      <c r="G417" s="210"/>
      <c r="H417" s="213">
        <v>1.23</v>
      </c>
      <c r="I417" s="214"/>
      <c r="J417" s="210"/>
      <c r="K417" s="210"/>
      <c r="L417" s="215"/>
      <c r="M417" s="216"/>
      <c r="N417" s="217"/>
      <c r="O417" s="217"/>
      <c r="P417" s="217"/>
      <c r="Q417" s="217"/>
      <c r="R417" s="217"/>
      <c r="S417" s="217"/>
      <c r="T417" s="218"/>
      <c r="AT417" s="219" t="s">
        <v>204</v>
      </c>
      <c r="AU417" s="219" t="s">
        <v>82</v>
      </c>
      <c r="AV417" s="14" t="s">
        <v>82</v>
      </c>
      <c r="AW417" s="14" t="s">
        <v>34</v>
      </c>
      <c r="AX417" s="14" t="s">
        <v>72</v>
      </c>
      <c r="AY417" s="219" t="s">
        <v>191</v>
      </c>
    </row>
    <row r="418" spans="2:51" s="14" customFormat="1" ht="11.25">
      <c r="B418" s="209"/>
      <c r="C418" s="210"/>
      <c r="D418" s="192" t="s">
        <v>204</v>
      </c>
      <c r="E418" s="211" t="s">
        <v>21</v>
      </c>
      <c r="F418" s="212" t="s">
        <v>600</v>
      </c>
      <c r="G418" s="210"/>
      <c r="H418" s="213">
        <v>7.8</v>
      </c>
      <c r="I418" s="214"/>
      <c r="J418" s="210"/>
      <c r="K418" s="210"/>
      <c r="L418" s="215"/>
      <c r="M418" s="216"/>
      <c r="N418" s="217"/>
      <c r="O418" s="217"/>
      <c r="P418" s="217"/>
      <c r="Q418" s="217"/>
      <c r="R418" s="217"/>
      <c r="S418" s="217"/>
      <c r="T418" s="218"/>
      <c r="AT418" s="219" t="s">
        <v>204</v>
      </c>
      <c r="AU418" s="219" t="s">
        <v>82</v>
      </c>
      <c r="AV418" s="14" t="s">
        <v>82</v>
      </c>
      <c r="AW418" s="14" t="s">
        <v>34</v>
      </c>
      <c r="AX418" s="14" t="s">
        <v>72</v>
      </c>
      <c r="AY418" s="219" t="s">
        <v>191</v>
      </c>
    </row>
    <row r="419" spans="2:51" s="14" customFormat="1" ht="11.25">
      <c r="B419" s="209"/>
      <c r="C419" s="210"/>
      <c r="D419" s="192" t="s">
        <v>204</v>
      </c>
      <c r="E419" s="211" t="s">
        <v>21</v>
      </c>
      <c r="F419" s="212" t="s">
        <v>601</v>
      </c>
      <c r="G419" s="210"/>
      <c r="H419" s="213">
        <v>3.28</v>
      </c>
      <c r="I419" s="214"/>
      <c r="J419" s="210"/>
      <c r="K419" s="210"/>
      <c r="L419" s="215"/>
      <c r="M419" s="216"/>
      <c r="N419" s="217"/>
      <c r="O419" s="217"/>
      <c r="P419" s="217"/>
      <c r="Q419" s="217"/>
      <c r="R419" s="217"/>
      <c r="S419" s="217"/>
      <c r="T419" s="218"/>
      <c r="AT419" s="219" t="s">
        <v>204</v>
      </c>
      <c r="AU419" s="219" t="s">
        <v>82</v>
      </c>
      <c r="AV419" s="14" t="s">
        <v>82</v>
      </c>
      <c r="AW419" s="14" t="s">
        <v>34</v>
      </c>
      <c r="AX419" s="14" t="s">
        <v>72</v>
      </c>
      <c r="AY419" s="219" t="s">
        <v>191</v>
      </c>
    </row>
    <row r="420" spans="2:51" s="14" customFormat="1" ht="11.25">
      <c r="B420" s="209"/>
      <c r="C420" s="210"/>
      <c r="D420" s="192" t="s">
        <v>204</v>
      </c>
      <c r="E420" s="211" t="s">
        <v>21</v>
      </c>
      <c r="F420" s="212" t="s">
        <v>602</v>
      </c>
      <c r="G420" s="210"/>
      <c r="H420" s="213">
        <v>2.43</v>
      </c>
      <c r="I420" s="214"/>
      <c r="J420" s="210"/>
      <c r="K420" s="210"/>
      <c r="L420" s="215"/>
      <c r="M420" s="216"/>
      <c r="N420" s="217"/>
      <c r="O420" s="217"/>
      <c r="P420" s="217"/>
      <c r="Q420" s="217"/>
      <c r="R420" s="217"/>
      <c r="S420" s="217"/>
      <c r="T420" s="218"/>
      <c r="AT420" s="219" t="s">
        <v>204</v>
      </c>
      <c r="AU420" s="219" t="s">
        <v>82</v>
      </c>
      <c r="AV420" s="14" t="s">
        <v>82</v>
      </c>
      <c r="AW420" s="14" t="s">
        <v>34</v>
      </c>
      <c r="AX420" s="14" t="s">
        <v>72</v>
      </c>
      <c r="AY420" s="219" t="s">
        <v>191</v>
      </c>
    </row>
    <row r="421" spans="1:65" s="2" customFormat="1" ht="24.2" customHeight="1">
      <c r="A421" s="35"/>
      <c r="B421" s="36"/>
      <c r="C421" s="179" t="s">
        <v>603</v>
      </c>
      <c r="D421" s="179" t="s">
        <v>193</v>
      </c>
      <c r="E421" s="180" t="s">
        <v>604</v>
      </c>
      <c r="F421" s="181" t="s">
        <v>605</v>
      </c>
      <c r="G421" s="182" t="s">
        <v>293</v>
      </c>
      <c r="H421" s="183">
        <v>178.38</v>
      </c>
      <c r="I421" s="184"/>
      <c r="J421" s="185">
        <f>ROUND(I421*H421,2)</f>
        <v>0</v>
      </c>
      <c r="K421" s="181" t="s">
        <v>197</v>
      </c>
      <c r="L421" s="40"/>
      <c r="M421" s="186" t="s">
        <v>21</v>
      </c>
      <c r="N421" s="187" t="s">
        <v>43</v>
      </c>
      <c r="O421" s="65"/>
      <c r="P421" s="188">
        <f>O421*H421</f>
        <v>0</v>
      </c>
      <c r="Q421" s="188">
        <v>0</v>
      </c>
      <c r="R421" s="188">
        <f>Q421*H421</f>
        <v>0</v>
      </c>
      <c r="S421" s="188">
        <v>0.09</v>
      </c>
      <c r="T421" s="189">
        <f>S421*H421</f>
        <v>16.054199999999998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190" t="s">
        <v>198</v>
      </c>
      <c r="AT421" s="190" t="s">
        <v>193</v>
      </c>
      <c r="AU421" s="190" t="s">
        <v>82</v>
      </c>
      <c r="AY421" s="18" t="s">
        <v>191</v>
      </c>
      <c r="BE421" s="191">
        <f>IF(N421="základní",J421,0)</f>
        <v>0</v>
      </c>
      <c r="BF421" s="191">
        <f>IF(N421="snížená",J421,0)</f>
        <v>0</v>
      </c>
      <c r="BG421" s="191">
        <f>IF(N421="zákl. přenesená",J421,0)</f>
        <v>0</v>
      </c>
      <c r="BH421" s="191">
        <f>IF(N421="sníž. přenesená",J421,0)</f>
        <v>0</v>
      </c>
      <c r="BI421" s="191">
        <f>IF(N421="nulová",J421,0)</f>
        <v>0</v>
      </c>
      <c r="BJ421" s="18" t="s">
        <v>80</v>
      </c>
      <c r="BK421" s="191">
        <f>ROUND(I421*H421,2)</f>
        <v>0</v>
      </c>
      <c r="BL421" s="18" t="s">
        <v>198</v>
      </c>
      <c r="BM421" s="190" t="s">
        <v>606</v>
      </c>
    </row>
    <row r="422" spans="1:47" s="2" customFormat="1" ht="19.5">
      <c r="A422" s="35"/>
      <c r="B422" s="36"/>
      <c r="C422" s="37"/>
      <c r="D422" s="192" t="s">
        <v>200</v>
      </c>
      <c r="E422" s="37"/>
      <c r="F422" s="193" t="s">
        <v>607</v>
      </c>
      <c r="G422" s="37"/>
      <c r="H422" s="37"/>
      <c r="I422" s="194"/>
      <c r="J422" s="37"/>
      <c r="K422" s="37"/>
      <c r="L422" s="40"/>
      <c r="M422" s="195"/>
      <c r="N422" s="196"/>
      <c r="O422" s="65"/>
      <c r="P422" s="65"/>
      <c r="Q422" s="65"/>
      <c r="R422" s="65"/>
      <c r="S422" s="65"/>
      <c r="T422" s="66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T422" s="18" t="s">
        <v>200</v>
      </c>
      <c r="AU422" s="18" t="s">
        <v>82</v>
      </c>
    </row>
    <row r="423" spans="1:47" s="2" customFormat="1" ht="11.25">
      <c r="A423" s="35"/>
      <c r="B423" s="36"/>
      <c r="C423" s="37"/>
      <c r="D423" s="197" t="s">
        <v>202</v>
      </c>
      <c r="E423" s="37"/>
      <c r="F423" s="198" t="s">
        <v>608</v>
      </c>
      <c r="G423" s="37"/>
      <c r="H423" s="37"/>
      <c r="I423" s="194"/>
      <c r="J423" s="37"/>
      <c r="K423" s="37"/>
      <c r="L423" s="40"/>
      <c r="M423" s="195"/>
      <c r="N423" s="196"/>
      <c r="O423" s="65"/>
      <c r="P423" s="65"/>
      <c r="Q423" s="65"/>
      <c r="R423" s="65"/>
      <c r="S423" s="65"/>
      <c r="T423" s="66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T423" s="18" t="s">
        <v>202</v>
      </c>
      <c r="AU423" s="18" t="s">
        <v>82</v>
      </c>
    </row>
    <row r="424" spans="2:51" s="13" customFormat="1" ht="11.25">
      <c r="B424" s="199"/>
      <c r="C424" s="200"/>
      <c r="D424" s="192" t="s">
        <v>204</v>
      </c>
      <c r="E424" s="201" t="s">
        <v>21</v>
      </c>
      <c r="F424" s="202" t="s">
        <v>277</v>
      </c>
      <c r="G424" s="200"/>
      <c r="H424" s="201" t="s">
        <v>21</v>
      </c>
      <c r="I424" s="203"/>
      <c r="J424" s="200"/>
      <c r="K424" s="200"/>
      <c r="L424" s="204"/>
      <c r="M424" s="205"/>
      <c r="N424" s="206"/>
      <c r="O424" s="206"/>
      <c r="P424" s="206"/>
      <c r="Q424" s="206"/>
      <c r="R424" s="206"/>
      <c r="S424" s="206"/>
      <c r="T424" s="207"/>
      <c r="AT424" s="208" t="s">
        <v>204</v>
      </c>
      <c r="AU424" s="208" t="s">
        <v>82</v>
      </c>
      <c r="AV424" s="13" t="s">
        <v>80</v>
      </c>
      <c r="AW424" s="13" t="s">
        <v>34</v>
      </c>
      <c r="AX424" s="13" t="s">
        <v>72</v>
      </c>
      <c r="AY424" s="208" t="s">
        <v>191</v>
      </c>
    </row>
    <row r="425" spans="2:51" s="14" customFormat="1" ht="11.25">
      <c r="B425" s="209"/>
      <c r="C425" s="210"/>
      <c r="D425" s="192" t="s">
        <v>204</v>
      </c>
      <c r="E425" s="211" t="s">
        <v>21</v>
      </c>
      <c r="F425" s="212" t="s">
        <v>609</v>
      </c>
      <c r="G425" s="210"/>
      <c r="H425" s="213">
        <v>62.74</v>
      </c>
      <c r="I425" s="214"/>
      <c r="J425" s="210"/>
      <c r="K425" s="210"/>
      <c r="L425" s="215"/>
      <c r="M425" s="216"/>
      <c r="N425" s="217"/>
      <c r="O425" s="217"/>
      <c r="P425" s="217"/>
      <c r="Q425" s="217"/>
      <c r="R425" s="217"/>
      <c r="S425" s="217"/>
      <c r="T425" s="218"/>
      <c r="AT425" s="219" t="s">
        <v>204</v>
      </c>
      <c r="AU425" s="219" t="s">
        <v>82</v>
      </c>
      <c r="AV425" s="14" t="s">
        <v>82</v>
      </c>
      <c r="AW425" s="14" t="s">
        <v>34</v>
      </c>
      <c r="AX425" s="14" t="s">
        <v>72</v>
      </c>
      <c r="AY425" s="219" t="s">
        <v>191</v>
      </c>
    </row>
    <row r="426" spans="2:51" s="14" customFormat="1" ht="11.25">
      <c r="B426" s="209"/>
      <c r="C426" s="210"/>
      <c r="D426" s="192" t="s">
        <v>204</v>
      </c>
      <c r="E426" s="211" t="s">
        <v>21</v>
      </c>
      <c r="F426" s="212" t="s">
        <v>610</v>
      </c>
      <c r="G426" s="210"/>
      <c r="H426" s="213">
        <v>8.5</v>
      </c>
      <c r="I426" s="214"/>
      <c r="J426" s="210"/>
      <c r="K426" s="210"/>
      <c r="L426" s="215"/>
      <c r="M426" s="216"/>
      <c r="N426" s="217"/>
      <c r="O426" s="217"/>
      <c r="P426" s="217"/>
      <c r="Q426" s="217"/>
      <c r="R426" s="217"/>
      <c r="S426" s="217"/>
      <c r="T426" s="218"/>
      <c r="AT426" s="219" t="s">
        <v>204</v>
      </c>
      <c r="AU426" s="219" t="s">
        <v>82</v>
      </c>
      <c r="AV426" s="14" t="s">
        <v>82</v>
      </c>
      <c r="AW426" s="14" t="s">
        <v>34</v>
      </c>
      <c r="AX426" s="14" t="s">
        <v>72</v>
      </c>
      <c r="AY426" s="219" t="s">
        <v>191</v>
      </c>
    </row>
    <row r="427" spans="2:51" s="14" customFormat="1" ht="11.25">
      <c r="B427" s="209"/>
      <c r="C427" s="210"/>
      <c r="D427" s="192" t="s">
        <v>204</v>
      </c>
      <c r="E427" s="211" t="s">
        <v>21</v>
      </c>
      <c r="F427" s="212" t="s">
        <v>611</v>
      </c>
      <c r="G427" s="210"/>
      <c r="H427" s="213">
        <v>7.13</v>
      </c>
      <c r="I427" s="214"/>
      <c r="J427" s="210"/>
      <c r="K427" s="210"/>
      <c r="L427" s="215"/>
      <c r="M427" s="216"/>
      <c r="N427" s="217"/>
      <c r="O427" s="217"/>
      <c r="P427" s="217"/>
      <c r="Q427" s="217"/>
      <c r="R427" s="217"/>
      <c r="S427" s="217"/>
      <c r="T427" s="218"/>
      <c r="AT427" s="219" t="s">
        <v>204</v>
      </c>
      <c r="AU427" s="219" t="s">
        <v>82</v>
      </c>
      <c r="AV427" s="14" t="s">
        <v>82</v>
      </c>
      <c r="AW427" s="14" t="s">
        <v>34</v>
      </c>
      <c r="AX427" s="14" t="s">
        <v>72</v>
      </c>
      <c r="AY427" s="219" t="s">
        <v>191</v>
      </c>
    </row>
    <row r="428" spans="2:51" s="14" customFormat="1" ht="11.25">
      <c r="B428" s="209"/>
      <c r="C428" s="210"/>
      <c r="D428" s="192" t="s">
        <v>204</v>
      </c>
      <c r="E428" s="211" t="s">
        <v>21</v>
      </c>
      <c r="F428" s="212" t="s">
        <v>612</v>
      </c>
      <c r="G428" s="210"/>
      <c r="H428" s="213">
        <v>5.95</v>
      </c>
      <c r="I428" s="214"/>
      <c r="J428" s="210"/>
      <c r="K428" s="210"/>
      <c r="L428" s="215"/>
      <c r="M428" s="216"/>
      <c r="N428" s="217"/>
      <c r="O428" s="217"/>
      <c r="P428" s="217"/>
      <c r="Q428" s="217"/>
      <c r="R428" s="217"/>
      <c r="S428" s="217"/>
      <c r="T428" s="218"/>
      <c r="AT428" s="219" t="s">
        <v>204</v>
      </c>
      <c r="AU428" s="219" t="s">
        <v>82</v>
      </c>
      <c r="AV428" s="14" t="s">
        <v>82</v>
      </c>
      <c r="AW428" s="14" t="s">
        <v>34</v>
      </c>
      <c r="AX428" s="14" t="s">
        <v>72</v>
      </c>
      <c r="AY428" s="219" t="s">
        <v>191</v>
      </c>
    </row>
    <row r="429" spans="2:51" s="14" customFormat="1" ht="11.25">
      <c r="B429" s="209"/>
      <c r="C429" s="210"/>
      <c r="D429" s="192" t="s">
        <v>204</v>
      </c>
      <c r="E429" s="211" t="s">
        <v>21</v>
      </c>
      <c r="F429" s="212" t="s">
        <v>613</v>
      </c>
      <c r="G429" s="210"/>
      <c r="H429" s="213">
        <v>5.48</v>
      </c>
      <c r="I429" s="214"/>
      <c r="J429" s="210"/>
      <c r="K429" s="210"/>
      <c r="L429" s="215"/>
      <c r="M429" s="216"/>
      <c r="N429" s="217"/>
      <c r="O429" s="217"/>
      <c r="P429" s="217"/>
      <c r="Q429" s="217"/>
      <c r="R429" s="217"/>
      <c r="S429" s="217"/>
      <c r="T429" s="218"/>
      <c r="AT429" s="219" t="s">
        <v>204</v>
      </c>
      <c r="AU429" s="219" t="s">
        <v>82</v>
      </c>
      <c r="AV429" s="14" t="s">
        <v>82</v>
      </c>
      <c r="AW429" s="14" t="s">
        <v>34</v>
      </c>
      <c r="AX429" s="14" t="s">
        <v>72</v>
      </c>
      <c r="AY429" s="219" t="s">
        <v>191</v>
      </c>
    </row>
    <row r="430" spans="2:51" s="14" customFormat="1" ht="11.25">
      <c r="B430" s="209"/>
      <c r="C430" s="210"/>
      <c r="D430" s="192" t="s">
        <v>204</v>
      </c>
      <c r="E430" s="211" t="s">
        <v>21</v>
      </c>
      <c r="F430" s="212" t="s">
        <v>614</v>
      </c>
      <c r="G430" s="210"/>
      <c r="H430" s="213">
        <v>6.64</v>
      </c>
      <c r="I430" s="214"/>
      <c r="J430" s="210"/>
      <c r="K430" s="210"/>
      <c r="L430" s="215"/>
      <c r="M430" s="216"/>
      <c r="N430" s="217"/>
      <c r="O430" s="217"/>
      <c r="P430" s="217"/>
      <c r="Q430" s="217"/>
      <c r="R430" s="217"/>
      <c r="S430" s="217"/>
      <c r="T430" s="218"/>
      <c r="AT430" s="219" t="s">
        <v>204</v>
      </c>
      <c r="AU430" s="219" t="s">
        <v>82</v>
      </c>
      <c r="AV430" s="14" t="s">
        <v>82</v>
      </c>
      <c r="AW430" s="14" t="s">
        <v>34</v>
      </c>
      <c r="AX430" s="14" t="s">
        <v>72</v>
      </c>
      <c r="AY430" s="219" t="s">
        <v>191</v>
      </c>
    </row>
    <row r="431" spans="2:51" s="14" customFormat="1" ht="11.25">
      <c r="B431" s="209"/>
      <c r="C431" s="210"/>
      <c r="D431" s="192" t="s">
        <v>204</v>
      </c>
      <c r="E431" s="211" t="s">
        <v>21</v>
      </c>
      <c r="F431" s="212" t="s">
        <v>615</v>
      </c>
      <c r="G431" s="210"/>
      <c r="H431" s="213">
        <v>6.68</v>
      </c>
      <c r="I431" s="214"/>
      <c r="J431" s="210"/>
      <c r="K431" s="210"/>
      <c r="L431" s="215"/>
      <c r="M431" s="216"/>
      <c r="N431" s="217"/>
      <c r="O431" s="217"/>
      <c r="P431" s="217"/>
      <c r="Q431" s="217"/>
      <c r="R431" s="217"/>
      <c r="S431" s="217"/>
      <c r="T431" s="218"/>
      <c r="AT431" s="219" t="s">
        <v>204</v>
      </c>
      <c r="AU431" s="219" t="s">
        <v>82</v>
      </c>
      <c r="AV431" s="14" t="s">
        <v>82</v>
      </c>
      <c r="AW431" s="14" t="s">
        <v>34</v>
      </c>
      <c r="AX431" s="14" t="s">
        <v>72</v>
      </c>
      <c r="AY431" s="219" t="s">
        <v>191</v>
      </c>
    </row>
    <row r="432" spans="2:51" s="14" customFormat="1" ht="11.25">
      <c r="B432" s="209"/>
      <c r="C432" s="210"/>
      <c r="D432" s="192" t="s">
        <v>204</v>
      </c>
      <c r="E432" s="211" t="s">
        <v>21</v>
      </c>
      <c r="F432" s="212" t="s">
        <v>616</v>
      </c>
      <c r="G432" s="210"/>
      <c r="H432" s="213">
        <v>6.54</v>
      </c>
      <c r="I432" s="214"/>
      <c r="J432" s="210"/>
      <c r="K432" s="210"/>
      <c r="L432" s="215"/>
      <c r="M432" s="216"/>
      <c r="N432" s="217"/>
      <c r="O432" s="217"/>
      <c r="P432" s="217"/>
      <c r="Q432" s="217"/>
      <c r="R432" s="217"/>
      <c r="S432" s="217"/>
      <c r="T432" s="218"/>
      <c r="AT432" s="219" t="s">
        <v>204</v>
      </c>
      <c r="AU432" s="219" t="s">
        <v>82</v>
      </c>
      <c r="AV432" s="14" t="s">
        <v>82</v>
      </c>
      <c r="AW432" s="14" t="s">
        <v>34</v>
      </c>
      <c r="AX432" s="14" t="s">
        <v>72</v>
      </c>
      <c r="AY432" s="219" t="s">
        <v>191</v>
      </c>
    </row>
    <row r="433" spans="2:51" s="14" customFormat="1" ht="11.25">
      <c r="B433" s="209"/>
      <c r="C433" s="210"/>
      <c r="D433" s="192" t="s">
        <v>204</v>
      </c>
      <c r="E433" s="211" t="s">
        <v>21</v>
      </c>
      <c r="F433" s="212" t="s">
        <v>617</v>
      </c>
      <c r="G433" s="210"/>
      <c r="H433" s="213">
        <v>6.88</v>
      </c>
      <c r="I433" s="214"/>
      <c r="J433" s="210"/>
      <c r="K433" s="210"/>
      <c r="L433" s="215"/>
      <c r="M433" s="216"/>
      <c r="N433" s="217"/>
      <c r="O433" s="217"/>
      <c r="P433" s="217"/>
      <c r="Q433" s="217"/>
      <c r="R433" s="217"/>
      <c r="S433" s="217"/>
      <c r="T433" s="218"/>
      <c r="AT433" s="219" t="s">
        <v>204</v>
      </c>
      <c r="AU433" s="219" t="s">
        <v>82</v>
      </c>
      <c r="AV433" s="14" t="s">
        <v>82</v>
      </c>
      <c r="AW433" s="14" t="s">
        <v>34</v>
      </c>
      <c r="AX433" s="14" t="s">
        <v>72</v>
      </c>
      <c r="AY433" s="219" t="s">
        <v>191</v>
      </c>
    </row>
    <row r="434" spans="2:51" s="14" customFormat="1" ht="11.25">
      <c r="B434" s="209"/>
      <c r="C434" s="210"/>
      <c r="D434" s="192" t="s">
        <v>204</v>
      </c>
      <c r="E434" s="211" t="s">
        <v>21</v>
      </c>
      <c r="F434" s="212" t="s">
        <v>618</v>
      </c>
      <c r="G434" s="210"/>
      <c r="H434" s="213">
        <v>14.82</v>
      </c>
      <c r="I434" s="214"/>
      <c r="J434" s="210"/>
      <c r="K434" s="210"/>
      <c r="L434" s="215"/>
      <c r="M434" s="216"/>
      <c r="N434" s="217"/>
      <c r="O434" s="217"/>
      <c r="P434" s="217"/>
      <c r="Q434" s="217"/>
      <c r="R434" s="217"/>
      <c r="S434" s="217"/>
      <c r="T434" s="218"/>
      <c r="AT434" s="219" t="s">
        <v>204</v>
      </c>
      <c r="AU434" s="219" t="s">
        <v>82</v>
      </c>
      <c r="AV434" s="14" t="s">
        <v>82</v>
      </c>
      <c r="AW434" s="14" t="s">
        <v>34</v>
      </c>
      <c r="AX434" s="14" t="s">
        <v>72</v>
      </c>
      <c r="AY434" s="219" t="s">
        <v>191</v>
      </c>
    </row>
    <row r="435" spans="2:51" s="14" customFormat="1" ht="11.25">
      <c r="B435" s="209"/>
      <c r="C435" s="210"/>
      <c r="D435" s="192" t="s">
        <v>204</v>
      </c>
      <c r="E435" s="211" t="s">
        <v>21</v>
      </c>
      <c r="F435" s="212" t="s">
        <v>619</v>
      </c>
      <c r="G435" s="210"/>
      <c r="H435" s="213">
        <v>6.73</v>
      </c>
      <c r="I435" s="214"/>
      <c r="J435" s="210"/>
      <c r="K435" s="210"/>
      <c r="L435" s="215"/>
      <c r="M435" s="216"/>
      <c r="N435" s="217"/>
      <c r="O435" s="217"/>
      <c r="P435" s="217"/>
      <c r="Q435" s="217"/>
      <c r="R435" s="217"/>
      <c r="S435" s="217"/>
      <c r="T435" s="218"/>
      <c r="AT435" s="219" t="s">
        <v>204</v>
      </c>
      <c r="AU435" s="219" t="s">
        <v>82</v>
      </c>
      <c r="AV435" s="14" t="s">
        <v>82</v>
      </c>
      <c r="AW435" s="14" t="s">
        <v>34</v>
      </c>
      <c r="AX435" s="14" t="s">
        <v>72</v>
      </c>
      <c r="AY435" s="219" t="s">
        <v>191</v>
      </c>
    </row>
    <row r="436" spans="2:51" s="14" customFormat="1" ht="11.25">
      <c r="B436" s="209"/>
      <c r="C436" s="210"/>
      <c r="D436" s="192" t="s">
        <v>204</v>
      </c>
      <c r="E436" s="211" t="s">
        <v>21</v>
      </c>
      <c r="F436" s="212" t="s">
        <v>620</v>
      </c>
      <c r="G436" s="210"/>
      <c r="H436" s="213">
        <v>4.67</v>
      </c>
      <c r="I436" s="214"/>
      <c r="J436" s="210"/>
      <c r="K436" s="210"/>
      <c r="L436" s="215"/>
      <c r="M436" s="216"/>
      <c r="N436" s="217"/>
      <c r="O436" s="217"/>
      <c r="P436" s="217"/>
      <c r="Q436" s="217"/>
      <c r="R436" s="217"/>
      <c r="S436" s="217"/>
      <c r="T436" s="218"/>
      <c r="AT436" s="219" t="s">
        <v>204</v>
      </c>
      <c r="AU436" s="219" t="s">
        <v>82</v>
      </c>
      <c r="AV436" s="14" t="s">
        <v>82</v>
      </c>
      <c r="AW436" s="14" t="s">
        <v>34</v>
      </c>
      <c r="AX436" s="14" t="s">
        <v>72</v>
      </c>
      <c r="AY436" s="219" t="s">
        <v>191</v>
      </c>
    </row>
    <row r="437" spans="2:51" s="14" customFormat="1" ht="11.25">
      <c r="B437" s="209"/>
      <c r="C437" s="210"/>
      <c r="D437" s="192" t="s">
        <v>204</v>
      </c>
      <c r="E437" s="211" t="s">
        <v>21</v>
      </c>
      <c r="F437" s="212" t="s">
        <v>621</v>
      </c>
      <c r="G437" s="210"/>
      <c r="H437" s="213">
        <v>10.03</v>
      </c>
      <c r="I437" s="214"/>
      <c r="J437" s="210"/>
      <c r="K437" s="210"/>
      <c r="L437" s="215"/>
      <c r="M437" s="216"/>
      <c r="N437" s="217"/>
      <c r="O437" s="217"/>
      <c r="P437" s="217"/>
      <c r="Q437" s="217"/>
      <c r="R437" s="217"/>
      <c r="S437" s="217"/>
      <c r="T437" s="218"/>
      <c r="AT437" s="219" t="s">
        <v>204</v>
      </c>
      <c r="AU437" s="219" t="s">
        <v>82</v>
      </c>
      <c r="AV437" s="14" t="s">
        <v>82</v>
      </c>
      <c r="AW437" s="14" t="s">
        <v>34</v>
      </c>
      <c r="AX437" s="14" t="s">
        <v>72</v>
      </c>
      <c r="AY437" s="219" t="s">
        <v>191</v>
      </c>
    </row>
    <row r="438" spans="2:51" s="14" customFormat="1" ht="11.25">
      <c r="B438" s="209"/>
      <c r="C438" s="210"/>
      <c r="D438" s="192" t="s">
        <v>204</v>
      </c>
      <c r="E438" s="211" t="s">
        <v>21</v>
      </c>
      <c r="F438" s="212" t="s">
        <v>622</v>
      </c>
      <c r="G438" s="210"/>
      <c r="H438" s="213">
        <v>6.72</v>
      </c>
      <c r="I438" s="214"/>
      <c r="J438" s="210"/>
      <c r="K438" s="210"/>
      <c r="L438" s="215"/>
      <c r="M438" s="216"/>
      <c r="N438" s="217"/>
      <c r="O438" s="217"/>
      <c r="P438" s="217"/>
      <c r="Q438" s="217"/>
      <c r="R438" s="217"/>
      <c r="S438" s="217"/>
      <c r="T438" s="218"/>
      <c r="AT438" s="219" t="s">
        <v>204</v>
      </c>
      <c r="AU438" s="219" t="s">
        <v>82</v>
      </c>
      <c r="AV438" s="14" t="s">
        <v>82</v>
      </c>
      <c r="AW438" s="14" t="s">
        <v>34</v>
      </c>
      <c r="AX438" s="14" t="s">
        <v>72</v>
      </c>
      <c r="AY438" s="219" t="s">
        <v>191</v>
      </c>
    </row>
    <row r="439" spans="2:51" s="14" customFormat="1" ht="11.25">
      <c r="B439" s="209"/>
      <c r="C439" s="210"/>
      <c r="D439" s="192" t="s">
        <v>204</v>
      </c>
      <c r="E439" s="211" t="s">
        <v>21</v>
      </c>
      <c r="F439" s="212" t="s">
        <v>623</v>
      </c>
      <c r="G439" s="210"/>
      <c r="H439" s="213">
        <v>6.74</v>
      </c>
      <c r="I439" s="214"/>
      <c r="J439" s="210"/>
      <c r="K439" s="210"/>
      <c r="L439" s="215"/>
      <c r="M439" s="216"/>
      <c r="N439" s="217"/>
      <c r="O439" s="217"/>
      <c r="P439" s="217"/>
      <c r="Q439" s="217"/>
      <c r="R439" s="217"/>
      <c r="S439" s="217"/>
      <c r="T439" s="218"/>
      <c r="AT439" s="219" t="s">
        <v>204</v>
      </c>
      <c r="AU439" s="219" t="s">
        <v>82</v>
      </c>
      <c r="AV439" s="14" t="s">
        <v>82</v>
      </c>
      <c r="AW439" s="14" t="s">
        <v>34</v>
      </c>
      <c r="AX439" s="14" t="s">
        <v>72</v>
      </c>
      <c r="AY439" s="219" t="s">
        <v>191</v>
      </c>
    </row>
    <row r="440" spans="2:51" s="14" customFormat="1" ht="11.25">
      <c r="B440" s="209"/>
      <c r="C440" s="210"/>
      <c r="D440" s="192" t="s">
        <v>204</v>
      </c>
      <c r="E440" s="211" t="s">
        <v>21</v>
      </c>
      <c r="F440" s="212" t="s">
        <v>624</v>
      </c>
      <c r="G440" s="210"/>
      <c r="H440" s="213">
        <v>4.45</v>
      </c>
      <c r="I440" s="214"/>
      <c r="J440" s="210"/>
      <c r="K440" s="210"/>
      <c r="L440" s="215"/>
      <c r="M440" s="216"/>
      <c r="N440" s="217"/>
      <c r="O440" s="217"/>
      <c r="P440" s="217"/>
      <c r="Q440" s="217"/>
      <c r="R440" s="217"/>
      <c r="S440" s="217"/>
      <c r="T440" s="218"/>
      <c r="AT440" s="219" t="s">
        <v>204</v>
      </c>
      <c r="AU440" s="219" t="s">
        <v>82</v>
      </c>
      <c r="AV440" s="14" t="s">
        <v>82</v>
      </c>
      <c r="AW440" s="14" t="s">
        <v>34</v>
      </c>
      <c r="AX440" s="14" t="s">
        <v>72</v>
      </c>
      <c r="AY440" s="219" t="s">
        <v>191</v>
      </c>
    </row>
    <row r="441" spans="2:51" s="14" customFormat="1" ht="11.25">
      <c r="B441" s="209"/>
      <c r="C441" s="210"/>
      <c r="D441" s="192" t="s">
        <v>204</v>
      </c>
      <c r="E441" s="211" t="s">
        <v>21</v>
      </c>
      <c r="F441" s="212" t="s">
        <v>625</v>
      </c>
      <c r="G441" s="210"/>
      <c r="H441" s="213">
        <v>7.68</v>
      </c>
      <c r="I441" s="214"/>
      <c r="J441" s="210"/>
      <c r="K441" s="210"/>
      <c r="L441" s="215"/>
      <c r="M441" s="216"/>
      <c r="N441" s="217"/>
      <c r="O441" s="217"/>
      <c r="P441" s="217"/>
      <c r="Q441" s="217"/>
      <c r="R441" s="217"/>
      <c r="S441" s="217"/>
      <c r="T441" s="218"/>
      <c r="AT441" s="219" t="s">
        <v>204</v>
      </c>
      <c r="AU441" s="219" t="s">
        <v>82</v>
      </c>
      <c r="AV441" s="14" t="s">
        <v>82</v>
      </c>
      <c r="AW441" s="14" t="s">
        <v>34</v>
      </c>
      <c r="AX441" s="14" t="s">
        <v>72</v>
      </c>
      <c r="AY441" s="219" t="s">
        <v>191</v>
      </c>
    </row>
    <row r="442" spans="1:65" s="2" customFormat="1" ht="21.75" customHeight="1">
      <c r="A442" s="35"/>
      <c r="B442" s="36"/>
      <c r="C442" s="179" t="s">
        <v>626</v>
      </c>
      <c r="D442" s="179" t="s">
        <v>193</v>
      </c>
      <c r="E442" s="180" t="s">
        <v>627</v>
      </c>
      <c r="F442" s="181" t="s">
        <v>628</v>
      </c>
      <c r="G442" s="182" t="s">
        <v>293</v>
      </c>
      <c r="H442" s="183">
        <v>1.95</v>
      </c>
      <c r="I442" s="184"/>
      <c r="J442" s="185">
        <f>ROUND(I442*H442,2)</f>
        <v>0</v>
      </c>
      <c r="K442" s="181" t="s">
        <v>197</v>
      </c>
      <c r="L442" s="40"/>
      <c r="M442" s="186" t="s">
        <v>21</v>
      </c>
      <c r="N442" s="187" t="s">
        <v>43</v>
      </c>
      <c r="O442" s="65"/>
      <c r="P442" s="188">
        <f>O442*H442</f>
        <v>0</v>
      </c>
      <c r="Q442" s="188">
        <v>0</v>
      </c>
      <c r="R442" s="188">
        <f>Q442*H442</f>
        <v>0</v>
      </c>
      <c r="S442" s="188">
        <v>0</v>
      </c>
      <c r="T442" s="189">
        <f>S442*H442</f>
        <v>0</v>
      </c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R442" s="190" t="s">
        <v>198</v>
      </c>
      <c r="AT442" s="190" t="s">
        <v>193</v>
      </c>
      <c r="AU442" s="190" t="s">
        <v>82</v>
      </c>
      <c r="AY442" s="18" t="s">
        <v>191</v>
      </c>
      <c r="BE442" s="191">
        <f>IF(N442="základní",J442,0)</f>
        <v>0</v>
      </c>
      <c r="BF442" s="191">
        <f>IF(N442="snížená",J442,0)</f>
        <v>0</v>
      </c>
      <c r="BG442" s="191">
        <f>IF(N442="zákl. přenesená",J442,0)</f>
        <v>0</v>
      </c>
      <c r="BH442" s="191">
        <f>IF(N442="sníž. přenesená",J442,0)</f>
        <v>0</v>
      </c>
      <c r="BI442" s="191">
        <f>IF(N442="nulová",J442,0)</f>
        <v>0</v>
      </c>
      <c r="BJ442" s="18" t="s">
        <v>80</v>
      </c>
      <c r="BK442" s="191">
        <f>ROUND(I442*H442,2)</f>
        <v>0</v>
      </c>
      <c r="BL442" s="18" t="s">
        <v>198</v>
      </c>
      <c r="BM442" s="190" t="s">
        <v>629</v>
      </c>
    </row>
    <row r="443" spans="1:47" s="2" customFormat="1" ht="11.25">
      <c r="A443" s="35"/>
      <c r="B443" s="36"/>
      <c r="C443" s="37"/>
      <c r="D443" s="192" t="s">
        <v>200</v>
      </c>
      <c r="E443" s="37"/>
      <c r="F443" s="193" t="s">
        <v>628</v>
      </c>
      <c r="G443" s="37"/>
      <c r="H443" s="37"/>
      <c r="I443" s="194"/>
      <c r="J443" s="37"/>
      <c r="K443" s="37"/>
      <c r="L443" s="40"/>
      <c r="M443" s="195"/>
      <c r="N443" s="196"/>
      <c r="O443" s="65"/>
      <c r="P443" s="65"/>
      <c r="Q443" s="65"/>
      <c r="R443" s="65"/>
      <c r="S443" s="65"/>
      <c r="T443" s="66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T443" s="18" t="s">
        <v>200</v>
      </c>
      <c r="AU443" s="18" t="s">
        <v>82</v>
      </c>
    </row>
    <row r="444" spans="1:47" s="2" customFormat="1" ht="11.25">
      <c r="A444" s="35"/>
      <c r="B444" s="36"/>
      <c r="C444" s="37"/>
      <c r="D444" s="197" t="s">
        <v>202</v>
      </c>
      <c r="E444" s="37"/>
      <c r="F444" s="198" t="s">
        <v>630</v>
      </c>
      <c r="G444" s="37"/>
      <c r="H444" s="37"/>
      <c r="I444" s="194"/>
      <c r="J444" s="37"/>
      <c r="K444" s="37"/>
      <c r="L444" s="40"/>
      <c r="M444" s="195"/>
      <c r="N444" s="196"/>
      <c r="O444" s="65"/>
      <c r="P444" s="65"/>
      <c r="Q444" s="65"/>
      <c r="R444" s="65"/>
      <c r="S444" s="65"/>
      <c r="T444" s="66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T444" s="18" t="s">
        <v>202</v>
      </c>
      <c r="AU444" s="18" t="s">
        <v>82</v>
      </c>
    </row>
    <row r="445" spans="2:51" s="13" customFormat="1" ht="11.25">
      <c r="B445" s="199"/>
      <c r="C445" s="200"/>
      <c r="D445" s="192" t="s">
        <v>204</v>
      </c>
      <c r="E445" s="201" t="s">
        <v>21</v>
      </c>
      <c r="F445" s="202" t="s">
        <v>277</v>
      </c>
      <c r="G445" s="200"/>
      <c r="H445" s="201" t="s">
        <v>21</v>
      </c>
      <c r="I445" s="203"/>
      <c r="J445" s="200"/>
      <c r="K445" s="200"/>
      <c r="L445" s="204"/>
      <c r="M445" s="205"/>
      <c r="N445" s="206"/>
      <c r="O445" s="206"/>
      <c r="P445" s="206"/>
      <c r="Q445" s="206"/>
      <c r="R445" s="206"/>
      <c r="S445" s="206"/>
      <c r="T445" s="207"/>
      <c r="AT445" s="208" t="s">
        <v>204</v>
      </c>
      <c r="AU445" s="208" t="s">
        <v>82</v>
      </c>
      <c r="AV445" s="13" t="s">
        <v>80</v>
      </c>
      <c r="AW445" s="13" t="s">
        <v>34</v>
      </c>
      <c r="AX445" s="13" t="s">
        <v>72</v>
      </c>
      <c r="AY445" s="208" t="s">
        <v>191</v>
      </c>
    </row>
    <row r="446" spans="2:51" s="14" customFormat="1" ht="11.25">
      <c r="B446" s="209"/>
      <c r="C446" s="210"/>
      <c r="D446" s="192" t="s">
        <v>204</v>
      </c>
      <c r="E446" s="211" t="s">
        <v>21</v>
      </c>
      <c r="F446" s="212" t="s">
        <v>631</v>
      </c>
      <c r="G446" s="210"/>
      <c r="H446" s="213">
        <v>1.95</v>
      </c>
      <c r="I446" s="214"/>
      <c r="J446" s="210"/>
      <c r="K446" s="210"/>
      <c r="L446" s="215"/>
      <c r="M446" s="216"/>
      <c r="N446" s="217"/>
      <c r="O446" s="217"/>
      <c r="P446" s="217"/>
      <c r="Q446" s="217"/>
      <c r="R446" s="217"/>
      <c r="S446" s="217"/>
      <c r="T446" s="218"/>
      <c r="AT446" s="219" t="s">
        <v>204</v>
      </c>
      <c r="AU446" s="219" t="s">
        <v>82</v>
      </c>
      <c r="AV446" s="14" t="s">
        <v>82</v>
      </c>
      <c r="AW446" s="14" t="s">
        <v>34</v>
      </c>
      <c r="AX446" s="14" t="s">
        <v>72</v>
      </c>
      <c r="AY446" s="219" t="s">
        <v>191</v>
      </c>
    </row>
    <row r="447" spans="1:65" s="2" customFormat="1" ht="21.75" customHeight="1">
      <c r="A447" s="35"/>
      <c r="B447" s="36"/>
      <c r="C447" s="179" t="s">
        <v>632</v>
      </c>
      <c r="D447" s="179" t="s">
        <v>193</v>
      </c>
      <c r="E447" s="180" t="s">
        <v>633</v>
      </c>
      <c r="F447" s="181" t="s">
        <v>634</v>
      </c>
      <c r="G447" s="182" t="s">
        <v>196</v>
      </c>
      <c r="H447" s="183">
        <v>2.548</v>
      </c>
      <c r="I447" s="184"/>
      <c r="J447" s="185">
        <f>ROUND(I447*H447,2)</f>
        <v>0</v>
      </c>
      <c r="K447" s="181" t="s">
        <v>197</v>
      </c>
      <c r="L447" s="40"/>
      <c r="M447" s="186" t="s">
        <v>21</v>
      </c>
      <c r="N447" s="187" t="s">
        <v>43</v>
      </c>
      <c r="O447" s="65"/>
      <c r="P447" s="188">
        <f>O447*H447</f>
        <v>0</v>
      </c>
      <c r="Q447" s="188">
        <v>0</v>
      </c>
      <c r="R447" s="188">
        <f>Q447*H447</f>
        <v>0</v>
      </c>
      <c r="S447" s="188">
        <v>1.4</v>
      </c>
      <c r="T447" s="189">
        <f>S447*H447</f>
        <v>3.5671999999999997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190" t="s">
        <v>198</v>
      </c>
      <c r="AT447" s="190" t="s">
        <v>193</v>
      </c>
      <c r="AU447" s="190" t="s">
        <v>82</v>
      </c>
      <c r="AY447" s="18" t="s">
        <v>191</v>
      </c>
      <c r="BE447" s="191">
        <f>IF(N447="základní",J447,0)</f>
        <v>0</v>
      </c>
      <c r="BF447" s="191">
        <f>IF(N447="snížená",J447,0)</f>
        <v>0</v>
      </c>
      <c r="BG447" s="191">
        <f>IF(N447="zákl. přenesená",J447,0)</f>
        <v>0</v>
      </c>
      <c r="BH447" s="191">
        <f>IF(N447="sníž. přenesená",J447,0)</f>
        <v>0</v>
      </c>
      <c r="BI447" s="191">
        <f>IF(N447="nulová",J447,0)</f>
        <v>0</v>
      </c>
      <c r="BJ447" s="18" t="s">
        <v>80</v>
      </c>
      <c r="BK447" s="191">
        <f>ROUND(I447*H447,2)</f>
        <v>0</v>
      </c>
      <c r="BL447" s="18" t="s">
        <v>198</v>
      </c>
      <c r="BM447" s="190" t="s">
        <v>635</v>
      </c>
    </row>
    <row r="448" spans="1:47" s="2" customFormat="1" ht="19.5">
      <c r="A448" s="35"/>
      <c r="B448" s="36"/>
      <c r="C448" s="37"/>
      <c r="D448" s="192" t="s">
        <v>200</v>
      </c>
      <c r="E448" s="37"/>
      <c r="F448" s="193" t="s">
        <v>636</v>
      </c>
      <c r="G448" s="37"/>
      <c r="H448" s="37"/>
      <c r="I448" s="194"/>
      <c r="J448" s="37"/>
      <c r="K448" s="37"/>
      <c r="L448" s="40"/>
      <c r="M448" s="195"/>
      <c r="N448" s="196"/>
      <c r="O448" s="65"/>
      <c r="P448" s="65"/>
      <c r="Q448" s="65"/>
      <c r="R448" s="65"/>
      <c r="S448" s="65"/>
      <c r="T448" s="66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T448" s="18" t="s">
        <v>200</v>
      </c>
      <c r="AU448" s="18" t="s">
        <v>82</v>
      </c>
    </row>
    <row r="449" spans="1:47" s="2" customFormat="1" ht="11.25">
      <c r="A449" s="35"/>
      <c r="B449" s="36"/>
      <c r="C449" s="37"/>
      <c r="D449" s="197" t="s">
        <v>202</v>
      </c>
      <c r="E449" s="37"/>
      <c r="F449" s="198" t="s">
        <v>637</v>
      </c>
      <c r="G449" s="37"/>
      <c r="H449" s="37"/>
      <c r="I449" s="194"/>
      <c r="J449" s="37"/>
      <c r="K449" s="37"/>
      <c r="L449" s="40"/>
      <c r="M449" s="195"/>
      <c r="N449" s="196"/>
      <c r="O449" s="65"/>
      <c r="P449" s="65"/>
      <c r="Q449" s="65"/>
      <c r="R449" s="65"/>
      <c r="S449" s="65"/>
      <c r="T449" s="66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T449" s="18" t="s">
        <v>202</v>
      </c>
      <c r="AU449" s="18" t="s">
        <v>82</v>
      </c>
    </row>
    <row r="450" spans="2:51" s="13" customFormat="1" ht="11.25">
      <c r="B450" s="199"/>
      <c r="C450" s="200"/>
      <c r="D450" s="192" t="s">
        <v>204</v>
      </c>
      <c r="E450" s="201" t="s">
        <v>21</v>
      </c>
      <c r="F450" s="202" t="s">
        <v>277</v>
      </c>
      <c r="G450" s="200"/>
      <c r="H450" s="201" t="s">
        <v>21</v>
      </c>
      <c r="I450" s="203"/>
      <c r="J450" s="200"/>
      <c r="K450" s="200"/>
      <c r="L450" s="204"/>
      <c r="M450" s="205"/>
      <c r="N450" s="206"/>
      <c r="O450" s="206"/>
      <c r="P450" s="206"/>
      <c r="Q450" s="206"/>
      <c r="R450" s="206"/>
      <c r="S450" s="206"/>
      <c r="T450" s="207"/>
      <c r="AT450" s="208" t="s">
        <v>204</v>
      </c>
      <c r="AU450" s="208" t="s">
        <v>82</v>
      </c>
      <c r="AV450" s="13" t="s">
        <v>80</v>
      </c>
      <c r="AW450" s="13" t="s">
        <v>34</v>
      </c>
      <c r="AX450" s="13" t="s">
        <v>72</v>
      </c>
      <c r="AY450" s="208" t="s">
        <v>191</v>
      </c>
    </row>
    <row r="451" spans="2:51" s="14" customFormat="1" ht="11.25">
      <c r="B451" s="209"/>
      <c r="C451" s="210"/>
      <c r="D451" s="192" t="s">
        <v>204</v>
      </c>
      <c r="E451" s="211" t="s">
        <v>21</v>
      </c>
      <c r="F451" s="212" t="s">
        <v>638</v>
      </c>
      <c r="G451" s="210"/>
      <c r="H451" s="213">
        <v>1.794</v>
      </c>
      <c r="I451" s="214"/>
      <c r="J451" s="210"/>
      <c r="K451" s="210"/>
      <c r="L451" s="215"/>
      <c r="M451" s="216"/>
      <c r="N451" s="217"/>
      <c r="O451" s="217"/>
      <c r="P451" s="217"/>
      <c r="Q451" s="217"/>
      <c r="R451" s="217"/>
      <c r="S451" s="217"/>
      <c r="T451" s="218"/>
      <c r="AT451" s="219" t="s">
        <v>204</v>
      </c>
      <c r="AU451" s="219" t="s">
        <v>82</v>
      </c>
      <c r="AV451" s="14" t="s">
        <v>82</v>
      </c>
      <c r="AW451" s="14" t="s">
        <v>34</v>
      </c>
      <c r="AX451" s="14" t="s">
        <v>72</v>
      </c>
      <c r="AY451" s="219" t="s">
        <v>191</v>
      </c>
    </row>
    <row r="452" spans="2:51" s="14" customFormat="1" ht="11.25">
      <c r="B452" s="209"/>
      <c r="C452" s="210"/>
      <c r="D452" s="192" t="s">
        <v>204</v>
      </c>
      <c r="E452" s="211" t="s">
        <v>21</v>
      </c>
      <c r="F452" s="212" t="s">
        <v>639</v>
      </c>
      <c r="G452" s="210"/>
      <c r="H452" s="213">
        <v>0.754</v>
      </c>
      <c r="I452" s="214"/>
      <c r="J452" s="210"/>
      <c r="K452" s="210"/>
      <c r="L452" s="215"/>
      <c r="M452" s="216"/>
      <c r="N452" s="217"/>
      <c r="O452" s="217"/>
      <c r="P452" s="217"/>
      <c r="Q452" s="217"/>
      <c r="R452" s="217"/>
      <c r="S452" s="217"/>
      <c r="T452" s="218"/>
      <c r="AT452" s="219" t="s">
        <v>204</v>
      </c>
      <c r="AU452" s="219" t="s">
        <v>82</v>
      </c>
      <c r="AV452" s="14" t="s">
        <v>82</v>
      </c>
      <c r="AW452" s="14" t="s">
        <v>34</v>
      </c>
      <c r="AX452" s="14" t="s">
        <v>72</v>
      </c>
      <c r="AY452" s="219" t="s">
        <v>191</v>
      </c>
    </row>
    <row r="453" spans="1:65" s="2" customFormat="1" ht="24.2" customHeight="1">
      <c r="A453" s="35"/>
      <c r="B453" s="36"/>
      <c r="C453" s="179" t="s">
        <v>640</v>
      </c>
      <c r="D453" s="179" t="s">
        <v>193</v>
      </c>
      <c r="E453" s="180" t="s">
        <v>641</v>
      </c>
      <c r="F453" s="181" t="s">
        <v>642</v>
      </c>
      <c r="G453" s="182" t="s">
        <v>293</v>
      </c>
      <c r="H453" s="183">
        <v>16.825</v>
      </c>
      <c r="I453" s="184"/>
      <c r="J453" s="185">
        <f>ROUND(I453*H453,2)</f>
        <v>0</v>
      </c>
      <c r="K453" s="181" t="s">
        <v>197</v>
      </c>
      <c r="L453" s="40"/>
      <c r="M453" s="186" t="s">
        <v>21</v>
      </c>
      <c r="N453" s="187" t="s">
        <v>43</v>
      </c>
      <c r="O453" s="65"/>
      <c r="P453" s="188">
        <f>O453*H453</f>
        <v>0</v>
      </c>
      <c r="Q453" s="188">
        <v>0</v>
      </c>
      <c r="R453" s="188">
        <f>Q453*H453</f>
        <v>0</v>
      </c>
      <c r="S453" s="188">
        <v>0.055</v>
      </c>
      <c r="T453" s="189">
        <f>S453*H453</f>
        <v>0.925375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190" t="s">
        <v>198</v>
      </c>
      <c r="AT453" s="190" t="s">
        <v>193</v>
      </c>
      <c r="AU453" s="190" t="s">
        <v>82</v>
      </c>
      <c r="AY453" s="18" t="s">
        <v>191</v>
      </c>
      <c r="BE453" s="191">
        <f>IF(N453="základní",J453,0)</f>
        <v>0</v>
      </c>
      <c r="BF453" s="191">
        <f>IF(N453="snížená",J453,0)</f>
        <v>0</v>
      </c>
      <c r="BG453" s="191">
        <f>IF(N453="zákl. přenesená",J453,0)</f>
        <v>0</v>
      </c>
      <c r="BH453" s="191">
        <f>IF(N453="sníž. přenesená",J453,0)</f>
        <v>0</v>
      </c>
      <c r="BI453" s="191">
        <f>IF(N453="nulová",J453,0)</f>
        <v>0</v>
      </c>
      <c r="BJ453" s="18" t="s">
        <v>80</v>
      </c>
      <c r="BK453" s="191">
        <f>ROUND(I453*H453,2)</f>
        <v>0</v>
      </c>
      <c r="BL453" s="18" t="s">
        <v>198</v>
      </c>
      <c r="BM453" s="190" t="s">
        <v>643</v>
      </c>
    </row>
    <row r="454" spans="1:47" s="2" customFormat="1" ht="29.25">
      <c r="A454" s="35"/>
      <c r="B454" s="36"/>
      <c r="C454" s="37"/>
      <c r="D454" s="192" t="s">
        <v>200</v>
      </c>
      <c r="E454" s="37"/>
      <c r="F454" s="193" t="s">
        <v>644</v>
      </c>
      <c r="G454" s="37"/>
      <c r="H454" s="37"/>
      <c r="I454" s="194"/>
      <c r="J454" s="37"/>
      <c r="K454" s="37"/>
      <c r="L454" s="40"/>
      <c r="M454" s="195"/>
      <c r="N454" s="196"/>
      <c r="O454" s="65"/>
      <c r="P454" s="65"/>
      <c r="Q454" s="65"/>
      <c r="R454" s="65"/>
      <c r="S454" s="65"/>
      <c r="T454" s="66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T454" s="18" t="s">
        <v>200</v>
      </c>
      <c r="AU454" s="18" t="s">
        <v>82</v>
      </c>
    </row>
    <row r="455" spans="1:47" s="2" customFormat="1" ht="11.25">
      <c r="A455" s="35"/>
      <c r="B455" s="36"/>
      <c r="C455" s="37"/>
      <c r="D455" s="197" t="s">
        <v>202</v>
      </c>
      <c r="E455" s="37"/>
      <c r="F455" s="198" t="s">
        <v>645</v>
      </c>
      <c r="G455" s="37"/>
      <c r="H455" s="37"/>
      <c r="I455" s="194"/>
      <c r="J455" s="37"/>
      <c r="K455" s="37"/>
      <c r="L455" s="40"/>
      <c r="M455" s="195"/>
      <c r="N455" s="196"/>
      <c r="O455" s="65"/>
      <c r="P455" s="65"/>
      <c r="Q455" s="65"/>
      <c r="R455" s="65"/>
      <c r="S455" s="65"/>
      <c r="T455" s="66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T455" s="18" t="s">
        <v>202</v>
      </c>
      <c r="AU455" s="18" t="s">
        <v>82</v>
      </c>
    </row>
    <row r="456" spans="2:51" s="13" customFormat="1" ht="11.25">
      <c r="B456" s="199"/>
      <c r="C456" s="200"/>
      <c r="D456" s="192" t="s">
        <v>204</v>
      </c>
      <c r="E456" s="201" t="s">
        <v>21</v>
      </c>
      <c r="F456" s="202" t="s">
        <v>277</v>
      </c>
      <c r="G456" s="200"/>
      <c r="H456" s="201" t="s">
        <v>21</v>
      </c>
      <c r="I456" s="203"/>
      <c r="J456" s="200"/>
      <c r="K456" s="200"/>
      <c r="L456" s="204"/>
      <c r="M456" s="205"/>
      <c r="N456" s="206"/>
      <c r="O456" s="206"/>
      <c r="P456" s="206"/>
      <c r="Q456" s="206"/>
      <c r="R456" s="206"/>
      <c r="S456" s="206"/>
      <c r="T456" s="207"/>
      <c r="AT456" s="208" t="s">
        <v>204</v>
      </c>
      <c r="AU456" s="208" t="s">
        <v>82</v>
      </c>
      <c r="AV456" s="13" t="s">
        <v>80</v>
      </c>
      <c r="AW456" s="13" t="s">
        <v>34</v>
      </c>
      <c r="AX456" s="13" t="s">
        <v>72</v>
      </c>
      <c r="AY456" s="208" t="s">
        <v>191</v>
      </c>
    </row>
    <row r="457" spans="2:51" s="14" customFormat="1" ht="33.75">
      <c r="B457" s="209"/>
      <c r="C457" s="210"/>
      <c r="D457" s="192" t="s">
        <v>204</v>
      </c>
      <c r="E457" s="211" t="s">
        <v>21</v>
      </c>
      <c r="F457" s="212" t="s">
        <v>646</v>
      </c>
      <c r="G457" s="210"/>
      <c r="H457" s="213">
        <v>13.133</v>
      </c>
      <c r="I457" s="214"/>
      <c r="J457" s="210"/>
      <c r="K457" s="210"/>
      <c r="L457" s="215"/>
      <c r="M457" s="216"/>
      <c r="N457" s="217"/>
      <c r="O457" s="217"/>
      <c r="P457" s="217"/>
      <c r="Q457" s="217"/>
      <c r="R457" s="217"/>
      <c r="S457" s="217"/>
      <c r="T457" s="218"/>
      <c r="AT457" s="219" t="s">
        <v>204</v>
      </c>
      <c r="AU457" s="219" t="s">
        <v>82</v>
      </c>
      <c r="AV457" s="14" t="s">
        <v>82</v>
      </c>
      <c r="AW457" s="14" t="s">
        <v>34</v>
      </c>
      <c r="AX457" s="14" t="s">
        <v>72</v>
      </c>
      <c r="AY457" s="219" t="s">
        <v>191</v>
      </c>
    </row>
    <row r="458" spans="2:51" s="14" customFormat="1" ht="11.25">
      <c r="B458" s="209"/>
      <c r="C458" s="210"/>
      <c r="D458" s="192" t="s">
        <v>204</v>
      </c>
      <c r="E458" s="211" t="s">
        <v>21</v>
      </c>
      <c r="F458" s="212" t="s">
        <v>647</v>
      </c>
      <c r="G458" s="210"/>
      <c r="H458" s="213">
        <v>3.692</v>
      </c>
      <c r="I458" s="214"/>
      <c r="J458" s="210"/>
      <c r="K458" s="210"/>
      <c r="L458" s="215"/>
      <c r="M458" s="216"/>
      <c r="N458" s="217"/>
      <c r="O458" s="217"/>
      <c r="P458" s="217"/>
      <c r="Q458" s="217"/>
      <c r="R458" s="217"/>
      <c r="S458" s="217"/>
      <c r="T458" s="218"/>
      <c r="AT458" s="219" t="s">
        <v>204</v>
      </c>
      <c r="AU458" s="219" t="s">
        <v>82</v>
      </c>
      <c r="AV458" s="14" t="s">
        <v>82</v>
      </c>
      <c r="AW458" s="14" t="s">
        <v>34</v>
      </c>
      <c r="AX458" s="14" t="s">
        <v>72</v>
      </c>
      <c r="AY458" s="219" t="s">
        <v>191</v>
      </c>
    </row>
    <row r="459" spans="1:65" s="2" customFormat="1" ht="24.2" customHeight="1">
      <c r="A459" s="35"/>
      <c r="B459" s="36"/>
      <c r="C459" s="179" t="s">
        <v>648</v>
      </c>
      <c r="D459" s="179" t="s">
        <v>193</v>
      </c>
      <c r="E459" s="180" t="s">
        <v>649</v>
      </c>
      <c r="F459" s="181" t="s">
        <v>650</v>
      </c>
      <c r="G459" s="182" t="s">
        <v>293</v>
      </c>
      <c r="H459" s="183">
        <v>8.813</v>
      </c>
      <c r="I459" s="184"/>
      <c r="J459" s="185">
        <f>ROUND(I459*H459,2)</f>
        <v>0</v>
      </c>
      <c r="K459" s="181" t="s">
        <v>197</v>
      </c>
      <c r="L459" s="40"/>
      <c r="M459" s="186" t="s">
        <v>21</v>
      </c>
      <c r="N459" s="187" t="s">
        <v>43</v>
      </c>
      <c r="O459" s="65"/>
      <c r="P459" s="188">
        <f>O459*H459</f>
        <v>0</v>
      </c>
      <c r="Q459" s="188">
        <v>0</v>
      </c>
      <c r="R459" s="188">
        <f>Q459*H459</f>
        <v>0</v>
      </c>
      <c r="S459" s="188">
        <v>0.183</v>
      </c>
      <c r="T459" s="189">
        <f>S459*H459</f>
        <v>1.6127790000000002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190" t="s">
        <v>198</v>
      </c>
      <c r="AT459" s="190" t="s">
        <v>193</v>
      </c>
      <c r="AU459" s="190" t="s">
        <v>82</v>
      </c>
      <c r="AY459" s="18" t="s">
        <v>191</v>
      </c>
      <c r="BE459" s="191">
        <f>IF(N459="základní",J459,0)</f>
        <v>0</v>
      </c>
      <c r="BF459" s="191">
        <f>IF(N459="snížená",J459,0)</f>
        <v>0</v>
      </c>
      <c r="BG459" s="191">
        <f>IF(N459="zákl. přenesená",J459,0)</f>
        <v>0</v>
      </c>
      <c r="BH459" s="191">
        <f>IF(N459="sníž. přenesená",J459,0)</f>
        <v>0</v>
      </c>
      <c r="BI459" s="191">
        <f>IF(N459="nulová",J459,0)</f>
        <v>0</v>
      </c>
      <c r="BJ459" s="18" t="s">
        <v>80</v>
      </c>
      <c r="BK459" s="191">
        <f>ROUND(I459*H459,2)</f>
        <v>0</v>
      </c>
      <c r="BL459" s="18" t="s">
        <v>198</v>
      </c>
      <c r="BM459" s="190" t="s">
        <v>651</v>
      </c>
    </row>
    <row r="460" spans="1:47" s="2" customFormat="1" ht="29.25">
      <c r="A460" s="35"/>
      <c r="B460" s="36"/>
      <c r="C460" s="37"/>
      <c r="D460" s="192" t="s">
        <v>200</v>
      </c>
      <c r="E460" s="37"/>
      <c r="F460" s="193" t="s">
        <v>652</v>
      </c>
      <c r="G460" s="37"/>
      <c r="H460" s="37"/>
      <c r="I460" s="194"/>
      <c r="J460" s="37"/>
      <c r="K460" s="37"/>
      <c r="L460" s="40"/>
      <c r="M460" s="195"/>
      <c r="N460" s="196"/>
      <c r="O460" s="65"/>
      <c r="P460" s="65"/>
      <c r="Q460" s="65"/>
      <c r="R460" s="65"/>
      <c r="S460" s="65"/>
      <c r="T460" s="66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T460" s="18" t="s">
        <v>200</v>
      </c>
      <c r="AU460" s="18" t="s">
        <v>82</v>
      </c>
    </row>
    <row r="461" spans="1:47" s="2" customFormat="1" ht="11.25">
      <c r="A461" s="35"/>
      <c r="B461" s="36"/>
      <c r="C461" s="37"/>
      <c r="D461" s="197" t="s">
        <v>202</v>
      </c>
      <c r="E461" s="37"/>
      <c r="F461" s="198" t="s">
        <v>653</v>
      </c>
      <c r="G461" s="37"/>
      <c r="H461" s="37"/>
      <c r="I461" s="194"/>
      <c r="J461" s="37"/>
      <c r="K461" s="37"/>
      <c r="L461" s="40"/>
      <c r="M461" s="195"/>
      <c r="N461" s="196"/>
      <c r="O461" s="65"/>
      <c r="P461" s="65"/>
      <c r="Q461" s="65"/>
      <c r="R461" s="65"/>
      <c r="S461" s="65"/>
      <c r="T461" s="66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T461" s="18" t="s">
        <v>202</v>
      </c>
      <c r="AU461" s="18" t="s">
        <v>82</v>
      </c>
    </row>
    <row r="462" spans="2:51" s="13" customFormat="1" ht="11.25">
      <c r="B462" s="199"/>
      <c r="C462" s="200"/>
      <c r="D462" s="192" t="s">
        <v>204</v>
      </c>
      <c r="E462" s="201" t="s">
        <v>21</v>
      </c>
      <c r="F462" s="202" t="s">
        <v>277</v>
      </c>
      <c r="G462" s="200"/>
      <c r="H462" s="201" t="s">
        <v>21</v>
      </c>
      <c r="I462" s="203"/>
      <c r="J462" s="200"/>
      <c r="K462" s="200"/>
      <c r="L462" s="204"/>
      <c r="M462" s="205"/>
      <c r="N462" s="206"/>
      <c r="O462" s="206"/>
      <c r="P462" s="206"/>
      <c r="Q462" s="206"/>
      <c r="R462" s="206"/>
      <c r="S462" s="206"/>
      <c r="T462" s="207"/>
      <c r="AT462" s="208" t="s">
        <v>204</v>
      </c>
      <c r="AU462" s="208" t="s">
        <v>82</v>
      </c>
      <c r="AV462" s="13" t="s">
        <v>80</v>
      </c>
      <c r="AW462" s="13" t="s">
        <v>34</v>
      </c>
      <c r="AX462" s="13" t="s">
        <v>72</v>
      </c>
      <c r="AY462" s="208" t="s">
        <v>191</v>
      </c>
    </row>
    <row r="463" spans="2:51" s="14" customFormat="1" ht="11.25">
      <c r="B463" s="209"/>
      <c r="C463" s="210"/>
      <c r="D463" s="192" t="s">
        <v>204</v>
      </c>
      <c r="E463" s="211" t="s">
        <v>21</v>
      </c>
      <c r="F463" s="212" t="s">
        <v>654</v>
      </c>
      <c r="G463" s="210"/>
      <c r="H463" s="213">
        <v>8.813</v>
      </c>
      <c r="I463" s="214"/>
      <c r="J463" s="210"/>
      <c r="K463" s="210"/>
      <c r="L463" s="215"/>
      <c r="M463" s="216"/>
      <c r="N463" s="217"/>
      <c r="O463" s="217"/>
      <c r="P463" s="217"/>
      <c r="Q463" s="217"/>
      <c r="R463" s="217"/>
      <c r="S463" s="217"/>
      <c r="T463" s="218"/>
      <c r="AT463" s="219" t="s">
        <v>204</v>
      </c>
      <c r="AU463" s="219" t="s">
        <v>82</v>
      </c>
      <c r="AV463" s="14" t="s">
        <v>82</v>
      </c>
      <c r="AW463" s="14" t="s">
        <v>34</v>
      </c>
      <c r="AX463" s="14" t="s">
        <v>72</v>
      </c>
      <c r="AY463" s="219" t="s">
        <v>191</v>
      </c>
    </row>
    <row r="464" spans="1:65" s="2" customFormat="1" ht="24.2" customHeight="1">
      <c r="A464" s="35"/>
      <c r="B464" s="36"/>
      <c r="C464" s="179" t="s">
        <v>655</v>
      </c>
      <c r="D464" s="179" t="s">
        <v>193</v>
      </c>
      <c r="E464" s="180" t="s">
        <v>656</v>
      </c>
      <c r="F464" s="181" t="s">
        <v>657</v>
      </c>
      <c r="G464" s="182" t="s">
        <v>293</v>
      </c>
      <c r="H464" s="183">
        <v>25.153</v>
      </c>
      <c r="I464" s="184"/>
      <c r="J464" s="185">
        <f>ROUND(I464*H464,2)</f>
        <v>0</v>
      </c>
      <c r="K464" s="181" t="s">
        <v>197</v>
      </c>
      <c r="L464" s="40"/>
      <c r="M464" s="186" t="s">
        <v>21</v>
      </c>
      <c r="N464" s="187" t="s">
        <v>43</v>
      </c>
      <c r="O464" s="65"/>
      <c r="P464" s="188">
        <f>O464*H464</f>
        <v>0</v>
      </c>
      <c r="Q464" s="188">
        <v>0</v>
      </c>
      <c r="R464" s="188">
        <f>Q464*H464</f>
        <v>0</v>
      </c>
      <c r="S464" s="188">
        <v>0.275</v>
      </c>
      <c r="T464" s="189">
        <f>S464*H464</f>
        <v>6.9170750000000005</v>
      </c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R464" s="190" t="s">
        <v>198</v>
      </c>
      <c r="AT464" s="190" t="s">
        <v>193</v>
      </c>
      <c r="AU464" s="190" t="s">
        <v>82</v>
      </c>
      <c r="AY464" s="18" t="s">
        <v>191</v>
      </c>
      <c r="BE464" s="191">
        <f>IF(N464="základní",J464,0)</f>
        <v>0</v>
      </c>
      <c r="BF464" s="191">
        <f>IF(N464="snížená",J464,0)</f>
        <v>0</v>
      </c>
      <c r="BG464" s="191">
        <f>IF(N464="zákl. přenesená",J464,0)</f>
        <v>0</v>
      </c>
      <c r="BH464" s="191">
        <f>IF(N464="sníž. přenesená",J464,0)</f>
        <v>0</v>
      </c>
      <c r="BI464" s="191">
        <f>IF(N464="nulová",J464,0)</f>
        <v>0</v>
      </c>
      <c r="BJ464" s="18" t="s">
        <v>80</v>
      </c>
      <c r="BK464" s="191">
        <f>ROUND(I464*H464,2)</f>
        <v>0</v>
      </c>
      <c r="BL464" s="18" t="s">
        <v>198</v>
      </c>
      <c r="BM464" s="190" t="s">
        <v>658</v>
      </c>
    </row>
    <row r="465" spans="1:47" s="2" customFormat="1" ht="29.25">
      <c r="A465" s="35"/>
      <c r="B465" s="36"/>
      <c r="C465" s="37"/>
      <c r="D465" s="192" t="s">
        <v>200</v>
      </c>
      <c r="E465" s="37"/>
      <c r="F465" s="193" t="s">
        <v>659</v>
      </c>
      <c r="G465" s="37"/>
      <c r="H465" s="37"/>
      <c r="I465" s="194"/>
      <c r="J465" s="37"/>
      <c r="K465" s="37"/>
      <c r="L465" s="40"/>
      <c r="M465" s="195"/>
      <c r="N465" s="196"/>
      <c r="O465" s="65"/>
      <c r="P465" s="65"/>
      <c r="Q465" s="65"/>
      <c r="R465" s="65"/>
      <c r="S465" s="65"/>
      <c r="T465" s="66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T465" s="18" t="s">
        <v>200</v>
      </c>
      <c r="AU465" s="18" t="s">
        <v>82</v>
      </c>
    </row>
    <row r="466" spans="1:47" s="2" customFormat="1" ht="11.25">
      <c r="A466" s="35"/>
      <c r="B466" s="36"/>
      <c r="C466" s="37"/>
      <c r="D466" s="197" t="s">
        <v>202</v>
      </c>
      <c r="E466" s="37"/>
      <c r="F466" s="198" t="s">
        <v>660</v>
      </c>
      <c r="G466" s="37"/>
      <c r="H466" s="37"/>
      <c r="I466" s="194"/>
      <c r="J466" s="37"/>
      <c r="K466" s="37"/>
      <c r="L466" s="40"/>
      <c r="M466" s="195"/>
      <c r="N466" s="196"/>
      <c r="O466" s="65"/>
      <c r="P466" s="65"/>
      <c r="Q466" s="65"/>
      <c r="R466" s="65"/>
      <c r="S466" s="65"/>
      <c r="T466" s="66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T466" s="18" t="s">
        <v>202</v>
      </c>
      <c r="AU466" s="18" t="s">
        <v>82</v>
      </c>
    </row>
    <row r="467" spans="2:51" s="13" customFormat="1" ht="11.25">
      <c r="B467" s="199"/>
      <c r="C467" s="200"/>
      <c r="D467" s="192" t="s">
        <v>204</v>
      </c>
      <c r="E467" s="201" t="s">
        <v>21</v>
      </c>
      <c r="F467" s="202" t="s">
        <v>277</v>
      </c>
      <c r="G467" s="200"/>
      <c r="H467" s="201" t="s">
        <v>21</v>
      </c>
      <c r="I467" s="203"/>
      <c r="J467" s="200"/>
      <c r="K467" s="200"/>
      <c r="L467" s="204"/>
      <c r="M467" s="205"/>
      <c r="N467" s="206"/>
      <c r="O467" s="206"/>
      <c r="P467" s="206"/>
      <c r="Q467" s="206"/>
      <c r="R467" s="206"/>
      <c r="S467" s="206"/>
      <c r="T467" s="207"/>
      <c r="AT467" s="208" t="s">
        <v>204</v>
      </c>
      <c r="AU467" s="208" t="s">
        <v>82</v>
      </c>
      <c r="AV467" s="13" t="s">
        <v>80</v>
      </c>
      <c r="AW467" s="13" t="s">
        <v>34</v>
      </c>
      <c r="AX467" s="13" t="s">
        <v>72</v>
      </c>
      <c r="AY467" s="208" t="s">
        <v>191</v>
      </c>
    </row>
    <row r="468" spans="2:51" s="14" customFormat="1" ht="11.25">
      <c r="B468" s="209"/>
      <c r="C468" s="210"/>
      <c r="D468" s="192" t="s">
        <v>204</v>
      </c>
      <c r="E468" s="211" t="s">
        <v>21</v>
      </c>
      <c r="F468" s="212" t="s">
        <v>661</v>
      </c>
      <c r="G468" s="210"/>
      <c r="H468" s="213">
        <v>25.153</v>
      </c>
      <c r="I468" s="214"/>
      <c r="J468" s="210"/>
      <c r="K468" s="210"/>
      <c r="L468" s="215"/>
      <c r="M468" s="216"/>
      <c r="N468" s="217"/>
      <c r="O468" s="217"/>
      <c r="P468" s="217"/>
      <c r="Q468" s="217"/>
      <c r="R468" s="217"/>
      <c r="S468" s="217"/>
      <c r="T468" s="218"/>
      <c r="AT468" s="219" t="s">
        <v>204</v>
      </c>
      <c r="AU468" s="219" t="s">
        <v>82</v>
      </c>
      <c r="AV468" s="14" t="s">
        <v>82</v>
      </c>
      <c r="AW468" s="14" t="s">
        <v>34</v>
      </c>
      <c r="AX468" s="14" t="s">
        <v>72</v>
      </c>
      <c r="AY468" s="219" t="s">
        <v>191</v>
      </c>
    </row>
    <row r="469" spans="1:65" s="2" customFormat="1" ht="24.2" customHeight="1">
      <c r="A469" s="35"/>
      <c r="B469" s="36"/>
      <c r="C469" s="179" t="s">
        <v>662</v>
      </c>
      <c r="D469" s="179" t="s">
        <v>193</v>
      </c>
      <c r="E469" s="180" t="s">
        <v>663</v>
      </c>
      <c r="F469" s="181" t="s">
        <v>664</v>
      </c>
      <c r="G469" s="182" t="s">
        <v>293</v>
      </c>
      <c r="H469" s="183">
        <v>14.37</v>
      </c>
      <c r="I469" s="184"/>
      <c r="J469" s="185">
        <f>ROUND(I469*H469,2)</f>
        <v>0</v>
      </c>
      <c r="K469" s="181" t="s">
        <v>197</v>
      </c>
      <c r="L469" s="40"/>
      <c r="M469" s="186" t="s">
        <v>21</v>
      </c>
      <c r="N469" s="187" t="s">
        <v>43</v>
      </c>
      <c r="O469" s="65"/>
      <c r="P469" s="188">
        <f>O469*H469</f>
        <v>0</v>
      </c>
      <c r="Q469" s="188">
        <v>0</v>
      </c>
      <c r="R469" s="188">
        <f>Q469*H469</f>
        <v>0</v>
      </c>
      <c r="S469" s="188">
        <v>0.545</v>
      </c>
      <c r="T469" s="189">
        <f>S469*H469</f>
        <v>7.83165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190" t="s">
        <v>198</v>
      </c>
      <c r="AT469" s="190" t="s">
        <v>193</v>
      </c>
      <c r="AU469" s="190" t="s">
        <v>82</v>
      </c>
      <c r="AY469" s="18" t="s">
        <v>191</v>
      </c>
      <c r="BE469" s="191">
        <f>IF(N469="základní",J469,0)</f>
        <v>0</v>
      </c>
      <c r="BF469" s="191">
        <f>IF(N469="snížená",J469,0)</f>
        <v>0</v>
      </c>
      <c r="BG469" s="191">
        <f>IF(N469="zákl. přenesená",J469,0)</f>
        <v>0</v>
      </c>
      <c r="BH469" s="191">
        <f>IF(N469="sníž. přenesená",J469,0)</f>
        <v>0</v>
      </c>
      <c r="BI469" s="191">
        <f>IF(N469="nulová",J469,0)</f>
        <v>0</v>
      </c>
      <c r="BJ469" s="18" t="s">
        <v>80</v>
      </c>
      <c r="BK469" s="191">
        <f>ROUND(I469*H469,2)</f>
        <v>0</v>
      </c>
      <c r="BL469" s="18" t="s">
        <v>198</v>
      </c>
      <c r="BM469" s="190" t="s">
        <v>665</v>
      </c>
    </row>
    <row r="470" spans="1:47" s="2" customFormat="1" ht="29.25">
      <c r="A470" s="35"/>
      <c r="B470" s="36"/>
      <c r="C470" s="37"/>
      <c r="D470" s="192" t="s">
        <v>200</v>
      </c>
      <c r="E470" s="37"/>
      <c r="F470" s="193" t="s">
        <v>666</v>
      </c>
      <c r="G470" s="37"/>
      <c r="H470" s="37"/>
      <c r="I470" s="194"/>
      <c r="J470" s="37"/>
      <c r="K470" s="37"/>
      <c r="L470" s="40"/>
      <c r="M470" s="195"/>
      <c r="N470" s="196"/>
      <c r="O470" s="65"/>
      <c r="P470" s="65"/>
      <c r="Q470" s="65"/>
      <c r="R470" s="65"/>
      <c r="S470" s="65"/>
      <c r="T470" s="66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T470" s="18" t="s">
        <v>200</v>
      </c>
      <c r="AU470" s="18" t="s">
        <v>82</v>
      </c>
    </row>
    <row r="471" spans="1:47" s="2" customFormat="1" ht="11.25">
      <c r="A471" s="35"/>
      <c r="B471" s="36"/>
      <c r="C471" s="37"/>
      <c r="D471" s="197" t="s">
        <v>202</v>
      </c>
      <c r="E471" s="37"/>
      <c r="F471" s="198" t="s">
        <v>667</v>
      </c>
      <c r="G471" s="37"/>
      <c r="H471" s="37"/>
      <c r="I471" s="194"/>
      <c r="J471" s="37"/>
      <c r="K471" s="37"/>
      <c r="L471" s="40"/>
      <c r="M471" s="195"/>
      <c r="N471" s="196"/>
      <c r="O471" s="65"/>
      <c r="P471" s="65"/>
      <c r="Q471" s="65"/>
      <c r="R471" s="65"/>
      <c r="S471" s="65"/>
      <c r="T471" s="66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T471" s="18" t="s">
        <v>202</v>
      </c>
      <c r="AU471" s="18" t="s">
        <v>82</v>
      </c>
    </row>
    <row r="472" spans="2:51" s="13" customFormat="1" ht="11.25">
      <c r="B472" s="199"/>
      <c r="C472" s="200"/>
      <c r="D472" s="192" t="s">
        <v>204</v>
      </c>
      <c r="E472" s="201" t="s">
        <v>21</v>
      </c>
      <c r="F472" s="202" t="s">
        <v>277</v>
      </c>
      <c r="G472" s="200"/>
      <c r="H472" s="201" t="s">
        <v>21</v>
      </c>
      <c r="I472" s="203"/>
      <c r="J472" s="200"/>
      <c r="K472" s="200"/>
      <c r="L472" s="204"/>
      <c r="M472" s="205"/>
      <c r="N472" s="206"/>
      <c r="O472" s="206"/>
      <c r="P472" s="206"/>
      <c r="Q472" s="206"/>
      <c r="R472" s="206"/>
      <c r="S472" s="206"/>
      <c r="T472" s="207"/>
      <c r="AT472" s="208" t="s">
        <v>204</v>
      </c>
      <c r="AU472" s="208" t="s">
        <v>82</v>
      </c>
      <c r="AV472" s="13" t="s">
        <v>80</v>
      </c>
      <c r="AW472" s="13" t="s">
        <v>34</v>
      </c>
      <c r="AX472" s="13" t="s">
        <v>72</v>
      </c>
      <c r="AY472" s="208" t="s">
        <v>191</v>
      </c>
    </row>
    <row r="473" spans="2:51" s="14" customFormat="1" ht="11.25">
      <c r="B473" s="209"/>
      <c r="C473" s="210"/>
      <c r="D473" s="192" t="s">
        <v>204</v>
      </c>
      <c r="E473" s="211" t="s">
        <v>21</v>
      </c>
      <c r="F473" s="212" t="s">
        <v>668</v>
      </c>
      <c r="G473" s="210"/>
      <c r="H473" s="213">
        <v>14.37</v>
      </c>
      <c r="I473" s="214"/>
      <c r="J473" s="210"/>
      <c r="K473" s="210"/>
      <c r="L473" s="215"/>
      <c r="M473" s="216"/>
      <c r="N473" s="217"/>
      <c r="O473" s="217"/>
      <c r="P473" s="217"/>
      <c r="Q473" s="217"/>
      <c r="R473" s="217"/>
      <c r="S473" s="217"/>
      <c r="T473" s="218"/>
      <c r="AT473" s="219" t="s">
        <v>204</v>
      </c>
      <c r="AU473" s="219" t="s">
        <v>82</v>
      </c>
      <c r="AV473" s="14" t="s">
        <v>82</v>
      </c>
      <c r="AW473" s="14" t="s">
        <v>34</v>
      </c>
      <c r="AX473" s="14" t="s">
        <v>72</v>
      </c>
      <c r="AY473" s="219" t="s">
        <v>191</v>
      </c>
    </row>
    <row r="474" spans="1:65" s="2" customFormat="1" ht="21.75" customHeight="1">
      <c r="A474" s="35"/>
      <c r="B474" s="36"/>
      <c r="C474" s="179" t="s">
        <v>669</v>
      </c>
      <c r="D474" s="179" t="s">
        <v>193</v>
      </c>
      <c r="E474" s="180" t="s">
        <v>670</v>
      </c>
      <c r="F474" s="181" t="s">
        <v>671</v>
      </c>
      <c r="G474" s="182" t="s">
        <v>293</v>
      </c>
      <c r="H474" s="183">
        <v>32.663</v>
      </c>
      <c r="I474" s="184"/>
      <c r="J474" s="185">
        <f>ROUND(I474*H474,2)</f>
        <v>0</v>
      </c>
      <c r="K474" s="181" t="s">
        <v>197</v>
      </c>
      <c r="L474" s="40"/>
      <c r="M474" s="186" t="s">
        <v>21</v>
      </c>
      <c r="N474" s="187" t="s">
        <v>43</v>
      </c>
      <c r="O474" s="65"/>
      <c r="P474" s="188">
        <f>O474*H474</f>
        <v>0</v>
      </c>
      <c r="Q474" s="188">
        <v>0</v>
      </c>
      <c r="R474" s="188">
        <f>Q474*H474</f>
        <v>0</v>
      </c>
      <c r="S474" s="188">
        <v>0.076</v>
      </c>
      <c r="T474" s="189">
        <f>S474*H474</f>
        <v>2.482388</v>
      </c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R474" s="190" t="s">
        <v>198</v>
      </c>
      <c r="AT474" s="190" t="s">
        <v>193</v>
      </c>
      <c r="AU474" s="190" t="s">
        <v>82</v>
      </c>
      <c r="AY474" s="18" t="s">
        <v>191</v>
      </c>
      <c r="BE474" s="191">
        <f>IF(N474="základní",J474,0)</f>
        <v>0</v>
      </c>
      <c r="BF474" s="191">
        <f>IF(N474="snížená",J474,0)</f>
        <v>0</v>
      </c>
      <c r="BG474" s="191">
        <f>IF(N474="zákl. přenesená",J474,0)</f>
        <v>0</v>
      </c>
      <c r="BH474" s="191">
        <f>IF(N474="sníž. přenesená",J474,0)</f>
        <v>0</v>
      </c>
      <c r="BI474" s="191">
        <f>IF(N474="nulová",J474,0)</f>
        <v>0</v>
      </c>
      <c r="BJ474" s="18" t="s">
        <v>80</v>
      </c>
      <c r="BK474" s="191">
        <f>ROUND(I474*H474,2)</f>
        <v>0</v>
      </c>
      <c r="BL474" s="18" t="s">
        <v>198</v>
      </c>
      <c r="BM474" s="190" t="s">
        <v>672</v>
      </c>
    </row>
    <row r="475" spans="1:47" s="2" customFormat="1" ht="19.5">
      <c r="A475" s="35"/>
      <c r="B475" s="36"/>
      <c r="C475" s="37"/>
      <c r="D475" s="192" t="s">
        <v>200</v>
      </c>
      <c r="E475" s="37"/>
      <c r="F475" s="193" t="s">
        <v>673</v>
      </c>
      <c r="G475" s="37"/>
      <c r="H475" s="37"/>
      <c r="I475" s="194"/>
      <c r="J475" s="37"/>
      <c r="K475" s="37"/>
      <c r="L475" s="40"/>
      <c r="M475" s="195"/>
      <c r="N475" s="196"/>
      <c r="O475" s="65"/>
      <c r="P475" s="65"/>
      <c r="Q475" s="65"/>
      <c r="R475" s="65"/>
      <c r="S475" s="65"/>
      <c r="T475" s="66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T475" s="18" t="s">
        <v>200</v>
      </c>
      <c r="AU475" s="18" t="s">
        <v>82</v>
      </c>
    </row>
    <row r="476" spans="1:47" s="2" customFormat="1" ht="11.25">
      <c r="A476" s="35"/>
      <c r="B476" s="36"/>
      <c r="C476" s="37"/>
      <c r="D476" s="197" t="s">
        <v>202</v>
      </c>
      <c r="E476" s="37"/>
      <c r="F476" s="198" t="s">
        <v>674</v>
      </c>
      <c r="G476" s="37"/>
      <c r="H476" s="37"/>
      <c r="I476" s="194"/>
      <c r="J476" s="37"/>
      <c r="K476" s="37"/>
      <c r="L476" s="40"/>
      <c r="M476" s="195"/>
      <c r="N476" s="196"/>
      <c r="O476" s="65"/>
      <c r="P476" s="65"/>
      <c r="Q476" s="65"/>
      <c r="R476" s="65"/>
      <c r="S476" s="65"/>
      <c r="T476" s="66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T476" s="18" t="s">
        <v>202</v>
      </c>
      <c r="AU476" s="18" t="s">
        <v>82</v>
      </c>
    </row>
    <row r="477" spans="2:51" s="13" customFormat="1" ht="11.25">
      <c r="B477" s="199"/>
      <c r="C477" s="200"/>
      <c r="D477" s="192" t="s">
        <v>204</v>
      </c>
      <c r="E477" s="201" t="s">
        <v>21</v>
      </c>
      <c r="F477" s="202" t="s">
        <v>277</v>
      </c>
      <c r="G477" s="200"/>
      <c r="H477" s="201" t="s">
        <v>21</v>
      </c>
      <c r="I477" s="203"/>
      <c r="J477" s="200"/>
      <c r="K477" s="200"/>
      <c r="L477" s="204"/>
      <c r="M477" s="205"/>
      <c r="N477" s="206"/>
      <c r="O477" s="206"/>
      <c r="P477" s="206"/>
      <c r="Q477" s="206"/>
      <c r="R477" s="206"/>
      <c r="S477" s="206"/>
      <c r="T477" s="207"/>
      <c r="AT477" s="208" t="s">
        <v>204</v>
      </c>
      <c r="AU477" s="208" t="s">
        <v>82</v>
      </c>
      <c r="AV477" s="13" t="s">
        <v>80</v>
      </c>
      <c r="AW477" s="13" t="s">
        <v>34</v>
      </c>
      <c r="AX477" s="13" t="s">
        <v>72</v>
      </c>
      <c r="AY477" s="208" t="s">
        <v>191</v>
      </c>
    </row>
    <row r="478" spans="2:51" s="14" customFormat="1" ht="11.25">
      <c r="B478" s="209"/>
      <c r="C478" s="210"/>
      <c r="D478" s="192" t="s">
        <v>204</v>
      </c>
      <c r="E478" s="211" t="s">
        <v>21</v>
      </c>
      <c r="F478" s="212" t="s">
        <v>675</v>
      </c>
      <c r="G478" s="210"/>
      <c r="H478" s="213">
        <v>32.663</v>
      </c>
      <c r="I478" s="214"/>
      <c r="J478" s="210"/>
      <c r="K478" s="210"/>
      <c r="L478" s="215"/>
      <c r="M478" s="216"/>
      <c r="N478" s="217"/>
      <c r="O478" s="217"/>
      <c r="P478" s="217"/>
      <c r="Q478" s="217"/>
      <c r="R478" s="217"/>
      <c r="S478" s="217"/>
      <c r="T478" s="218"/>
      <c r="AT478" s="219" t="s">
        <v>204</v>
      </c>
      <c r="AU478" s="219" t="s">
        <v>82</v>
      </c>
      <c r="AV478" s="14" t="s">
        <v>82</v>
      </c>
      <c r="AW478" s="14" t="s">
        <v>34</v>
      </c>
      <c r="AX478" s="14" t="s">
        <v>72</v>
      </c>
      <c r="AY478" s="219" t="s">
        <v>191</v>
      </c>
    </row>
    <row r="479" spans="1:65" s="2" customFormat="1" ht="21.75" customHeight="1">
      <c r="A479" s="35"/>
      <c r="B479" s="36"/>
      <c r="C479" s="179" t="s">
        <v>676</v>
      </c>
      <c r="D479" s="179" t="s">
        <v>193</v>
      </c>
      <c r="E479" s="180" t="s">
        <v>677</v>
      </c>
      <c r="F479" s="181" t="s">
        <v>678</v>
      </c>
      <c r="G479" s="182" t="s">
        <v>293</v>
      </c>
      <c r="H479" s="183">
        <v>2.167</v>
      </c>
      <c r="I479" s="184"/>
      <c r="J479" s="185">
        <f>ROUND(I479*H479,2)</f>
        <v>0</v>
      </c>
      <c r="K479" s="181" t="s">
        <v>197</v>
      </c>
      <c r="L479" s="40"/>
      <c r="M479" s="186" t="s">
        <v>21</v>
      </c>
      <c r="N479" s="187" t="s">
        <v>43</v>
      </c>
      <c r="O479" s="65"/>
      <c r="P479" s="188">
        <f>O479*H479</f>
        <v>0</v>
      </c>
      <c r="Q479" s="188">
        <v>0</v>
      </c>
      <c r="R479" s="188">
        <f>Q479*H479</f>
        <v>0</v>
      </c>
      <c r="S479" s="188">
        <v>0.063</v>
      </c>
      <c r="T479" s="189">
        <f>S479*H479</f>
        <v>0.13652099999999998</v>
      </c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R479" s="190" t="s">
        <v>198</v>
      </c>
      <c r="AT479" s="190" t="s">
        <v>193</v>
      </c>
      <c r="AU479" s="190" t="s">
        <v>82</v>
      </c>
      <c r="AY479" s="18" t="s">
        <v>191</v>
      </c>
      <c r="BE479" s="191">
        <f>IF(N479="základní",J479,0)</f>
        <v>0</v>
      </c>
      <c r="BF479" s="191">
        <f>IF(N479="snížená",J479,0)</f>
        <v>0</v>
      </c>
      <c r="BG479" s="191">
        <f>IF(N479="zákl. přenesená",J479,0)</f>
        <v>0</v>
      </c>
      <c r="BH479" s="191">
        <f>IF(N479="sníž. přenesená",J479,0)</f>
        <v>0</v>
      </c>
      <c r="BI479" s="191">
        <f>IF(N479="nulová",J479,0)</f>
        <v>0</v>
      </c>
      <c r="BJ479" s="18" t="s">
        <v>80</v>
      </c>
      <c r="BK479" s="191">
        <f>ROUND(I479*H479,2)</f>
        <v>0</v>
      </c>
      <c r="BL479" s="18" t="s">
        <v>198</v>
      </c>
      <c r="BM479" s="190" t="s">
        <v>679</v>
      </c>
    </row>
    <row r="480" spans="1:47" s="2" customFormat="1" ht="19.5">
      <c r="A480" s="35"/>
      <c r="B480" s="36"/>
      <c r="C480" s="37"/>
      <c r="D480" s="192" t="s">
        <v>200</v>
      </c>
      <c r="E480" s="37"/>
      <c r="F480" s="193" t="s">
        <v>680</v>
      </c>
      <c r="G480" s="37"/>
      <c r="H480" s="37"/>
      <c r="I480" s="194"/>
      <c r="J480" s="37"/>
      <c r="K480" s="37"/>
      <c r="L480" s="40"/>
      <c r="M480" s="195"/>
      <c r="N480" s="196"/>
      <c r="O480" s="65"/>
      <c r="P480" s="65"/>
      <c r="Q480" s="65"/>
      <c r="R480" s="65"/>
      <c r="S480" s="65"/>
      <c r="T480" s="66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T480" s="18" t="s">
        <v>200</v>
      </c>
      <c r="AU480" s="18" t="s">
        <v>82</v>
      </c>
    </row>
    <row r="481" spans="1:47" s="2" customFormat="1" ht="11.25">
      <c r="A481" s="35"/>
      <c r="B481" s="36"/>
      <c r="C481" s="37"/>
      <c r="D481" s="197" t="s">
        <v>202</v>
      </c>
      <c r="E481" s="37"/>
      <c r="F481" s="198" t="s">
        <v>681</v>
      </c>
      <c r="G481" s="37"/>
      <c r="H481" s="37"/>
      <c r="I481" s="194"/>
      <c r="J481" s="37"/>
      <c r="K481" s="37"/>
      <c r="L481" s="40"/>
      <c r="M481" s="195"/>
      <c r="N481" s="196"/>
      <c r="O481" s="65"/>
      <c r="P481" s="65"/>
      <c r="Q481" s="65"/>
      <c r="R481" s="65"/>
      <c r="S481" s="65"/>
      <c r="T481" s="66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T481" s="18" t="s">
        <v>202</v>
      </c>
      <c r="AU481" s="18" t="s">
        <v>82</v>
      </c>
    </row>
    <row r="482" spans="2:51" s="13" customFormat="1" ht="11.25">
      <c r="B482" s="199"/>
      <c r="C482" s="200"/>
      <c r="D482" s="192" t="s">
        <v>204</v>
      </c>
      <c r="E482" s="201" t="s">
        <v>21</v>
      </c>
      <c r="F482" s="202" t="s">
        <v>277</v>
      </c>
      <c r="G482" s="200"/>
      <c r="H482" s="201" t="s">
        <v>21</v>
      </c>
      <c r="I482" s="203"/>
      <c r="J482" s="200"/>
      <c r="K482" s="200"/>
      <c r="L482" s="204"/>
      <c r="M482" s="205"/>
      <c r="N482" s="206"/>
      <c r="O482" s="206"/>
      <c r="P482" s="206"/>
      <c r="Q482" s="206"/>
      <c r="R482" s="206"/>
      <c r="S482" s="206"/>
      <c r="T482" s="207"/>
      <c r="AT482" s="208" t="s">
        <v>204</v>
      </c>
      <c r="AU482" s="208" t="s">
        <v>82</v>
      </c>
      <c r="AV482" s="13" t="s">
        <v>80</v>
      </c>
      <c r="AW482" s="13" t="s">
        <v>34</v>
      </c>
      <c r="AX482" s="13" t="s">
        <v>72</v>
      </c>
      <c r="AY482" s="208" t="s">
        <v>191</v>
      </c>
    </row>
    <row r="483" spans="2:51" s="14" customFormat="1" ht="11.25">
      <c r="B483" s="209"/>
      <c r="C483" s="210"/>
      <c r="D483" s="192" t="s">
        <v>204</v>
      </c>
      <c r="E483" s="211" t="s">
        <v>21</v>
      </c>
      <c r="F483" s="212" t="s">
        <v>682</v>
      </c>
      <c r="G483" s="210"/>
      <c r="H483" s="213">
        <v>2.167</v>
      </c>
      <c r="I483" s="214"/>
      <c r="J483" s="210"/>
      <c r="K483" s="210"/>
      <c r="L483" s="215"/>
      <c r="M483" s="216"/>
      <c r="N483" s="217"/>
      <c r="O483" s="217"/>
      <c r="P483" s="217"/>
      <c r="Q483" s="217"/>
      <c r="R483" s="217"/>
      <c r="S483" s="217"/>
      <c r="T483" s="218"/>
      <c r="AT483" s="219" t="s">
        <v>204</v>
      </c>
      <c r="AU483" s="219" t="s">
        <v>82</v>
      </c>
      <c r="AV483" s="14" t="s">
        <v>82</v>
      </c>
      <c r="AW483" s="14" t="s">
        <v>34</v>
      </c>
      <c r="AX483" s="14" t="s">
        <v>72</v>
      </c>
      <c r="AY483" s="219" t="s">
        <v>191</v>
      </c>
    </row>
    <row r="484" spans="1:65" s="2" customFormat="1" ht="24.2" customHeight="1">
      <c r="A484" s="35"/>
      <c r="B484" s="36"/>
      <c r="C484" s="179" t="s">
        <v>683</v>
      </c>
      <c r="D484" s="179" t="s">
        <v>193</v>
      </c>
      <c r="E484" s="180" t="s">
        <v>684</v>
      </c>
      <c r="F484" s="181" t="s">
        <v>685</v>
      </c>
      <c r="G484" s="182" t="s">
        <v>293</v>
      </c>
      <c r="H484" s="183">
        <v>0.731</v>
      </c>
      <c r="I484" s="184"/>
      <c r="J484" s="185">
        <f>ROUND(I484*H484,2)</f>
        <v>0</v>
      </c>
      <c r="K484" s="181" t="s">
        <v>197</v>
      </c>
      <c r="L484" s="40"/>
      <c r="M484" s="186" t="s">
        <v>21</v>
      </c>
      <c r="N484" s="187" t="s">
        <v>43</v>
      </c>
      <c r="O484" s="65"/>
      <c r="P484" s="188">
        <f>O484*H484</f>
        <v>0</v>
      </c>
      <c r="Q484" s="188">
        <v>0</v>
      </c>
      <c r="R484" s="188">
        <f>Q484*H484</f>
        <v>0</v>
      </c>
      <c r="S484" s="188">
        <v>0.073</v>
      </c>
      <c r="T484" s="189">
        <f>S484*H484</f>
        <v>0.053362999999999994</v>
      </c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R484" s="190" t="s">
        <v>198</v>
      </c>
      <c r="AT484" s="190" t="s">
        <v>193</v>
      </c>
      <c r="AU484" s="190" t="s">
        <v>82</v>
      </c>
      <c r="AY484" s="18" t="s">
        <v>191</v>
      </c>
      <c r="BE484" s="191">
        <f>IF(N484="základní",J484,0)</f>
        <v>0</v>
      </c>
      <c r="BF484" s="191">
        <f>IF(N484="snížená",J484,0)</f>
        <v>0</v>
      </c>
      <c r="BG484" s="191">
        <f>IF(N484="zákl. přenesená",J484,0)</f>
        <v>0</v>
      </c>
      <c r="BH484" s="191">
        <f>IF(N484="sníž. přenesená",J484,0)</f>
        <v>0</v>
      </c>
      <c r="BI484" s="191">
        <f>IF(N484="nulová",J484,0)</f>
        <v>0</v>
      </c>
      <c r="BJ484" s="18" t="s">
        <v>80</v>
      </c>
      <c r="BK484" s="191">
        <f>ROUND(I484*H484,2)</f>
        <v>0</v>
      </c>
      <c r="BL484" s="18" t="s">
        <v>198</v>
      </c>
      <c r="BM484" s="190" t="s">
        <v>686</v>
      </c>
    </row>
    <row r="485" spans="1:47" s="2" customFormat="1" ht="19.5">
      <c r="A485" s="35"/>
      <c r="B485" s="36"/>
      <c r="C485" s="37"/>
      <c r="D485" s="192" t="s">
        <v>200</v>
      </c>
      <c r="E485" s="37"/>
      <c r="F485" s="193" t="s">
        <v>687</v>
      </c>
      <c r="G485" s="37"/>
      <c r="H485" s="37"/>
      <c r="I485" s="194"/>
      <c r="J485" s="37"/>
      <c r="K485" s="37"/>
      <c r="L485" s="40"/>
      <c r="M485" s="195"/>
      <c r="N485" s="196"/>
      <c r="O485" s="65"/>
      <c r="P485" s="65"/>
      <c r="Q485" s="65"/>
      <c r="R485" s="65"/>
      <c r="S485" s="65"/>
      <c r="T485" s="66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T485" s="18" t="s">
        <v>200</v>
      </c>
      <c r="AU485" s="18" t="s">
        <v>82</v>
      </c>
    </row>
    <row r="486" spans="1:47" s="2" customFormat="1" ht="11.25">
      <c r="A486" s="35"/>
      <c r="B486" s="36"/>
      <c r="C486" s="37"/>
      <c r="D486" s="197" t="s">
        <v>202</v>
      </c>
      <c r="E486" s="37"/>
      <c r="F486" s="198" t="s">
        <v>688</v>
      </c>
      <c r="G486" s="37"/>
      <c r="H486" s="37"/>
      <c r="I486" s="194"/>
      <c r="J486" s="37"/>
      <c r="K486" s="37"/>
      <c r="L486" s="40"/>
      <c r="M486" s="195"/>
      <c r="N486" s="196"/>
      <c r="O486" s="65"/>
      <c r="P486" s="65"/>
      <c r="Q486" s="65"/>
      <c r="R486" s="65"/>
      <c r="S486" s="65"/>
      <c r="T486" s="66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T486" s="18" t="s">
        <v>202</v>
      </c>
      <c r="AU486" s="18" t="s">
        <v>82</v>
      </c>
    </row>
    <row r="487" spans="2:51" s="13" customFormat="1" ht="11.25">
      <c r="B487" s="199"/>
      <c r="C487" s="200"/>
      <c r="D487" s="192" t="s">
        <v>204</v>
      </c>
      <c r="E487" s="201" t="s">
        <v>21</v>
      </c>
      <c r="F487" s="202" t="s">
        <v>277</v>
      </c>
      <c r="G487" s="200"/>
      <c r="H487" s="201" t="s">
        <v>21</v>
      </c>
      <c r="I487" s="203"/>
      <c r="J487" s="200"/>
      <c r="K487" s="200"/>
      <c r="L487" s="204"/>
      <c r="M487" s="205"/>
      <c r="N487" s="206"/>
      <c r="O487" s="206"/>
      <c r="P487" s="206"/>
      <c r="Q487" s="206"/>
      <c r="R487" s="206"/>
      <c r="S487" s="206"/>
      <c r="T487" s="207"/>
      <c r="AT487" s="208" t="s">
        <v>204</v>
      </c>
      <c r="AU487" s="208" t="s">
        <v>82</v>
      </c>
      <c r="AV487" s="13" t="s">
        <v>80</v>
      </c>
      <c r="AW487" s="13" t="s">
        <v>34</v>
      </c>
      <c r="AX487" s="13" t="s">
        <v>72</v>
      </c>
      <c r="AY487" s="208" t="s">
        <v>191</v>
      </c>
    </row>
    <row r="488" spans="2:51" s="14" customFormat="1" ht="11.25">
      <c r="B488" s="209"/>
      <c r="C488" s="210"/>
      <c r="D488" s="192" t="s">
        <v>204</v>
      </c>
      <c r="E488" s="211" t="s">
        <v>21</v>
      </c>
      <c r="F488" s="212" t="s">
        <v>689</v>
      </c>
      <c r="G488" s="210"/>
      <c r="H488" s="213">
        <v>0.731</v>
      </c>
      <c r="I488" s="214"/>
      <c r="J488" s="210"/>
      <c r="K488" s="210"/>
      <c r="L488" s="215"/>
      <c r="M488" s="216"/>
      <c r="N488" s="217"/>
      <c r="O488" s="217"/>
      <c r="P488" s="217"/>
      <c r="Q488" s="217"/>
      <c r="R488" s="217"/>
      <c r="S488" s="217"/>
      <c r="T488" s="218"/>
      <c r="AT488" s="219" t="s">
        <v>204</v>
      </c>
      <c r="AU488" s="219" t="s">
        <v>82</v>
      </c>
      <c r="AV488" s="14" t="s">
        <v>82</v>
      </c>
      <c r="AW488" s="14" t="s">
        <v>34</v>
      </c>
      <c r="AX488" s="14" t="s">
        <v>72</v>
      </c>
      <c r="AY488" s="219" t="s">
        <v>191</v>
      </c>
    </row>
    <row r="489" spans="1:65" s="2" customFormat="1" ht="21.75" customHeight="1">
      <c r="A489" s="35"/>
      <c r="B489" s="36"/>
      <c r="C489" s="179" t="s">
        <v>690</v>
      </c>
      <c r="D489" s="179" t="s">
        <v>193</v>
      </c>
      <c r="E489" s="180" t="s">
        <v>691</v>
      </c>
      <c r="F489" s="181" t="s">
        <v>692</v>
      </c>
      <c r="G489" s="182" t="s">
        <v>293</v>
      </c>
      <c r="H489" s="183">
        <v>1.96</v>
      </c>
      <c r="I489" s="184"/>
      <c r="J489" s="185">
        <f>ROUND(I489*H489,2)</f>
        <v>0</v>
      </c>
      <c r="K489" s="181" t="s">
        <v>197</v>
      </c>
      <c r="L489" s="40"/>
      <c r="M489" s="186" t="s">
        <v>21</v>
      </c>
      <c r="N489" s="187" t="s">
        <v>43</v>
      </c>
      <c r="O489" s="65"/>
      <c r="P489" s="188">
        <f>O489*H489</f>
        <v>0</v>
      </c>
      <c r="Q489" s="188">
        <v>0</v>
      </c>
      <c r="R489" s="188">
        <f>Q489*H489</f>
        <v>0</v>
      </c>
      <c r="S489" s="188">
        <v>0.062</v>
      </c>
      <c r="T489" s="189">
        <f>S489*H489</f>
        <v>0.12152</v>
      </c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R489" s="190" t="s">
        <v>198</v>
      </c>
      <c r="AT489" s="190" t="s">
        <v>193</v>
      </c>
      <c r="AU489" s="190" t="s">
        <v>82</v>
      </c>
      <c r="AY489" s="18" t="s">
        <v>191</v>
      </c>
      <c r="BE489" s="191">
        <f>IF(N489="základní",J489,0)</f>
        <v>0</v>
      </c>
      <c r="BF489" s="191">
        <f>IF(N489="snížená",J489,0)</f>
        <v>0</v>
      </c>
      <c r="BG489" s="191">
        <f>IF(N489="zákl. přenesená",J489,0)</f>
        <v>0</v>
      </c>
      <c r="BH489" s="191">
        <f>IF(N489="sníž. přenesená",J489,0)</f>
        <v>0</v>
      </c>
      <c r="BI489" s="191">
        <f>IF(N489="nulová",J489,0)</f>
        <v>0</v>
      </c>
      <c r="BJ489" s="18" t="s">
        <v>80</v>
      </c>
      <c r="BK489" s="191">
        <f>ROUND(I489*H489,2)</f>
        <v>0</v>
      </c>
      <c r="BL489" s="18" t="s">
        <v>198</v>
      </c>
      <c r="BM489" s="190" t="s">
        <v>693</v>
      </c>
    </row>
    <row r="490" spans="1:47" s="2" customFormat="1" ht="19.5">
      <c r="A490" s="35"/>
      <c r="B490" s="36"/>
      <c r="C490" s="37"/>
      <c r="D490" s="192" t="s">
        <v>200</v>
      </c>
      <c r="E490" s="37"/>
      <c r="F490" s="193" t="s">
        <v>694</v>
      </c>
      <c r="G490" s="37"/>
      <c r="H490" s="37"/>
      <c r="I490" s="194"/>
      <c r="J490" s="37"/>
      <c r="K490" s="37"/>
      <c r="L490" s="40"/>
      <c r="M490" s="195"/>
      <c r="N490" s="196"/>
      <c r="O490" s="65"/>
      <c r="P490" s="65"/>
      <c r="Q490" s="65"/>
      <c r="R490" s="65"/>
      <c r="S490" s="65"/>
      <c r="T490" s="66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T490" s="18" t="s">
        <v>200</v>
      </c>
      <c r="AU490" s="18" t="s">
        <v>82</v>
      </c>
    </row>
    <row r="491" spans="1:47" s="2" customFormat="1" ht="11.25">
      <c r="A491" s="35"/>
      <c r="B491" s="36"/>
      <c r="C491" s="37"/>
      <c r="D491" s="197" t="s">
        <v>202</v>
      </c>
      <c r="E491" s="37"/>
      <c r="F491" s="198" t="s">
        <v>695</v>
      </c>
      <c r="G491" s="37"/>
      <c r="H491" s="37"/>
      <c r="I491" s="194"/>
      <c r="J491" s="37"/>
      <c r="K491" s="37"/>
      <c r="L491" s="40"/>
      <c r="M491" s="195"/>
      <c r="N491" s="196"/>
      <c r="O491" s="65"/>
      <c r="P491" s="65"/>
      <c r="Q491" s="65"/>
      <c r="R491" s="65"/>
      <c r="S491" s="65"/>
      <c r="T491" s="66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T491" s="18" t="s">
        <v>202</v>
      </c>
      <c r="AU491" s="18" t="s">
        <v>82</v>
      </c>
    </row>
    <row r="492" spans="2:51" s="13" customFormat="1" ht="11.25">
      <c r="B492" s="199"/>
      <c r="C492" s="200"/>
      <c r="D492" s="192" t="s">
        <v>204</v>
      </c>
      <c r="E492" s="201" t="s">
        <v>21</v>
      </c>
      <c r="F492" s="202" t="s">
        <v>277</v>
      </c>
      <c r="G492" s="200"/>
      <c r="H492" s="201" t="s">
        <v>21</v>
      </c>
      <c r="I492" s="203"/>
      <c r="J492" s="200"/>
      <c r="K492" s="200"/>
      <c r="L492" s="204"/>
      <c r="M492" s="205"/>
      <c r="N492" s="206"/>
      <c r="O492" s="206"/>
      <c r="P492" s="206"/>
      <c r="Q492" s="206"/>
      <c r="R492" s="206"/>
      <c r="S492" s="206"/>
      <c r="T492" s="207"/>
      <c r="AT492" s="208" t="s">
        <v>204</v>
      </c>
      <c r="AU492" s="208" t="s">
        <v>82</v>
      </c>
      <c r="AV492" s="13" t="s">
        <v>80</v>
      </c>
      <c r="AW492" s="13" t="s">
        <v>34</v>
      </c>
      <c r="AX492" s="13" t="s">
        <v>72</v>
      </c>
      <c r="AY492" s="208" t="s">
        <v>191</v>
      </c>
    </row>
    <row r="493" spans="2:51" s="14" customFormat="1" ht="11.25">
      <c r="B493" s="209"/>
      <c r="C493" s="210"/>
      <c r="D493" s="192" t="s">
        <v>204</v>
      </c>
      <c r="E493" s="211" t="s">
        <v>21</v>
      </c>
      <c r="F493" s="212" t="s">
        <v>696</v>
      </c>
      <c r="G493" s="210"/>
      <c r="H493" s="213">
        <v>1.96</v>
      </c>
      <c r="I493" s="214"/>
      <c r="J493" s="210"/>
      <c r="K493" s="210"/>
      <c r="L493" s="215"/>
      <c r="M493" s="216"/>
      <c r="N493" s="217"/>
      <c r="O493" s="217"/>
      <c r="P493" s="217"/>
      <c r="Q493" s="217"/>
      <c r="R493" s="217"/>
      <c r="S493" s="217"/>
      <c r="T493" s="218"/>
      <c r="AT493" s="219" t="s">
        <v>204</v>
      </c>
      <c r="AU493" s="219" t="s">
        <v>82</v>
      </c>
      <c r="AV493" s="14" t="s">
        <v>82</v>
      </c>
      <c r="AW493" s="14" t="s">
        <v>34</v>
      </c>
      <c r="AX493" s="14" t="s">
        <v>72</v>
      </c>
      <c r="AY493" s="219" t="s">
        <v>191</v>
      </c>
    </row>
    <row r="494" spans="1:65" s="2" customFormat="1" ht="24.2" customHeight="1">
      <c r="A494" s="35"/>
      <c r="B494" s="36"/>
      <c r="C494" s="179" t="s">
        <v>697</v>
      </c>
      <c r="D494" s="179" t="s">
        <v>193</v>
      </c>
      <c r="E494" s="180" t="s">
        <v>698</v>
      </c>
      <c r="F494" s="181" t="s">
        <v>699</v>
      </c>
      <c r="G494" s="182" t="s">
        <v>196</v>
      </c>
      <c r="H494" s="183">
        <v>0.302</v>
      </c>
      <c r="I494" s="184"/>
      <c r="J494" s="185">
        <f>ROUND(I494*H494,2)</f>
        <v>0</v>
      </c>
      <c r="K494" s="181" t="s">
        <v>197</v>
      </c>
      <c r="L494" s="40"/>
      <c r="M494" s="186" t="s">
        <v>21</v>
      </c>
      <c r="N494" s="187" t="s">
        <v>43</v>
      </c>
      <c r="O494" s="65"/>
      <c r="P494" s="188">
        <f>O494*H494</f>
        <v>0</v>
      </c>
      <c r="Q494" s="188">
        <v>0</v>
      </c>
      <c r="R494" s="188">
        <f>Q494*H494</f>
        <v>0</v>
      </c>
      <c r="S494" s="188">
        <v>1.8</v>
      </c>
      <c r="T494" s="189">
        <f>S494*H494</f>
        <v>0.5436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190" t="s">
        <v>198</v>
      </c>
      <c r="AT494" s="190" t="s">
        <v>193</v>
      </c>
      <c r="AU494" s="190" t="s">
        <v>82</v>
      </c>
      <c r="AY494" s="18" t="s">
        <v>191</v>
      </c>
      <c r="BE494" s="191">
        <f>IF(N494="základní",J494,0)</f>
        <v>0</v>
      </c>
      <c r="BF494" s="191">
        <f>IF(N494="snížená",J494,0)</f>
        <v>0</v>
      </c>
      <c r="BG494" s="191">
        <f>IF(N494="zákl. přenesená",J494,0)</f>
        <v>0</v>
      </c>
      <c r="BH494" s="191">
        <f>IF(N494="sníž. přenesená",J494,0)</f>
        <v>0</v>
      </c>
      <c r="BI494" s="191">
        <f>IF(N494="nulová",J494,0)</f>
        <v>0</v>
      </c>
      <c r="BJ494" s="18" t="s">
        <v>80</v>
      </c>
      <c r="BK494" s="191">
        <f>ROUND(I494*H494,2)</f>
        <v>0</v>
      </c>
      <c r="BL494" s="18" t="s">
        <v>198</v>
      </c>
      <c r="BM494" s="190" t="s">
        <v>700</v>
      </c>
    </row>
    <row r="495" spans="1:47" s="2" customFormat="1" ht="29.25">
      <c r="A495" s="35"/>
      <c r="B495" s="36"/>
      <c r="C495" s="37"/>
      <c r="D495" s="192" t="s">
        <v>200</v>
      </c>
      <c r="E495" s="37"/>
      <c r="F495" s="193" t="s">
        <v>701</v>
      </c>
      <c r="G495" s="37"/>
      <c r="H495" s="37"/>
      <c r="I495" s="194"/>
      <c r="J495" s="37"/>
      <c r="K495" s="37"/>
      <c r="L495" s="40"/>
      <c r="M495" s="195"/>
      <c r="N495" s="196"/>
      <c r="O495" s="65"/>
      <c r="P495" s="65"/>
      <c r="Q495" s="65"/>
      <c r="R495" s="65"/>
      <c r="S495" s="65"/>
      <c r="T495" s="66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T495" s="18" t="s">
        <v>200</v>
      </c>
      <c r="AU495" s="18" t="s">
        <v>82</v>
      </c>
    </row>
    <row r="496" spans="1:47" s="2" customFormat="1" ht="11.25">
      <c r="A496" s="35"/>
      <c r="B496" s="36"/>
      <c r="C496" s="37"/>
      <c r="D496" s="197" t="s">
        <v>202</v>
      </c>
      <c r="E496" s="37"/>
      <c r="F496" s="198" t="s">
        <v>702</v>
      </c>
      <c r="G496" s="37"/>
      <c r="H496" s="37"/>
      <c r="I496" s="194"/>
      <c r="J496" s="37"/>
      <c r="K496" s="37"/>
      <c r="L496" s="40"/>
      <c r="M496" s="195"/>
      <c r="N496" s="196"/>
      <c r="O496" s="65"/>
      <c r="P496" s="65"/>
      <c r="Q496" s="65"/>
      <c r="R496" s="65"/>
      <c r="S496" s="65"/>
      <c r="T496" s="66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T496" s="18" t="s">
        <v>202</v>
      </c>
      <c r="AU496" s="18" t="s">
        <v>82</v>
      </c>
    </row>
    <row r="497" spans="2:51" s="13" customFormat="1" ht="11.25">
      <c r="B497" s="199"/>
      <c r="C497" s="200"/>
      <c r="D497" s="192" t="s">
        <v>204</v>
      </c>
      <c r="E497" s="201" t="s">
        <v>21</v>
      </c>
      <c r="F497" s="202" t="s">
        <v>277</v>
      </c>
      <c r="G497" s="200"/>
      <c r="H497" s="201" t="s">
        <v>21</v>
      </c>
      <c r="I497" s="203"/>
      <c r="J497" s="200"/>
      <c r="K497" s="200"/>
      <c r="L497" s="204"/>
      <c r="M497" s="205"/>
      <c r="N497" s="206"/>
      <c r="O497" s="206"/>
      <c r="P497" s="206"/>
      <c r="Q497" s="206"/>
      <c r="R497" s="206"/>
      <c r="S497" s="206"/>
      <c r="T497" s="207"/>
      <c r="AT497" s="208" t="s">
        <v>204</v>
      </c>
      <c r="AU497" s="208" t="s">
        <v>82</v>
      </c>
      <c r="AV497" s="13" t="s">
        <v>80</v>
      </c>
      <c r="AW497" s="13" t="s">
        <v>34</v>
      </c>
      <c r="AX497" s="13" t="s">
        <v>72</v>
      </c>
      <c r="AY497" s="208" t="s">
        <v>191</v>
      </c>
    </row>
    <row r="498" spans="2:51" s="14" customFormat="1" ht="11.25">
      <c r="B498" s="209"/>
      <c r="C498" s="210"/>
      <c r="D498" s="192" t="s">
        <v>204</v>
      </c>
      <c r="E498" s="211" t="s">
        <v>21</v>
      </c>
      <c r="F498" s="212" t="s">
        <v>703</v>
      </c>
      <c r="G498" s="210"/>
      <c r="H498" s="213">
        <v>0.302</v>
      </c>
      <c r="I498" s="214"/>
      <c r="J498" s="210"/>
      <c r="K498" s="210"/>
      <c r="L498" s="215"/>
      <c r="M498" s="216"/>
      <c r="N498" s="217"/>
      <c r="O498" s="217"/>
      <c r="P498" s="217"/>
      <c r="Q498" s="217"/>
      <c r="R498" s="217"/>
      <c r="S498" s="217"/>
      <c r="T498" s="218"/>
      <c r="AT498" s="219" t="s">
        <v>204</v>
      </c>
      <c r="AU498" s="219" t="s">
        <v>82</v>
      </c>
      <c r="AV498" s="14" t="s">
        <v>82</v>
      </c>
      <c r="AW498" s="14" t="s">
        <v>34</v>
      </c>
      <c r="AX498" s="14" t="s">
        <v>72</v>
      </c>
      <c r="AY498" s="219" t="s">
        <v>191</v>
      </c>
    </row>
    <row r="499" spans="1:65" s="2" customFormat="1" ht="24.2" customHeight="1">
      <c r="A499" s="35"/>
      <c r="B499" s="36"/>
      <c r="C499" s="179" t="s">
        <v>704</v>
      </c>
      <c r="D499" s="179" t="s">
        <v>193</v>
      </c>
      <c r="E499" s="180" t="s">
        <v>705</v>
      </c>
      <c r="F499" s="181" t="s">
        <v>706</v>
      </c>
      <c r="G499" s="182" t="s">
        <v>196</v>
      </c>
      <c r="H499" s="183">
        <v>0.747</v>
      </c>
      <c r="I499" s="184"/>
      <c r="J499" s="185">
        <f>ROUND(I499*H499,2)</f>
        <v>0</v>
      </c>
      <c r="K499" s="181" t="s">
        <v>197</v>
      </c>
      <c r="L499" s="40"/>
      <c r="M499" s="186" t="s">
        <v>21</v>
      </c>
      <c r="N499" s="187" t="s">
        <v>43</v>
      </c>
      <c r="O499" s="65"/>
      <c r="P499" s="188">
        <f>O499*H499</f>
        <v>0</v>
      </c>
      <c r="Q499" s="188">
        <v>0</v>
      </c>
      <c r="R499" s="188">
        <f>Q499*H499</f>
        <v>0</v>
      </c>
      <c r="S499" s="188">
        <v>1.8</v>
      </c>
      <c r="T499" s="189">
        <f>S499*H499</f>
        <v>1.3446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R499" s="190" t="s">
        <v>198</v>
      </c>
      <c r="AT499" s="190" t="s">
        <v>193</v>
      </c>
      <c r="AU499" s="190" t="s">
        <v>82</v>
      </c>
      <c r="AY499" s="18" t="s">
        <v>191</v>
      </c>
      <c r="BE499" s="191">
        <f>IF(N499="základní",J499,0)</f>
        <v>0</v>
      </c>
      <c r="BF499" s="191">
        <f>IF(N499="snížená",J499,0)</f>
        <v>0</v>
      </c>
      <c r="BG499" s="191">
        <f>IF(N499="zákl. přenesená",J499,0)</f>
        <v>0</v>
      </c>
      <c r="BH499" s="191">
        <f>IF(N499="sníž. přenesená",J499,0)</f>
        <v>0</v>
      </c>
      <c r="BI499" s="191">
        <f>IF(N499="nulová",J499,0)</f>
        <v>0</v>
      </c>
      <c r="BJ499" s="18" t="s">
        <v>80</v>
      </c>
      <c r="BK499" s="191">
        <f>ROUND(I499*H499,2)</f>
        <v>0</v>
      </c>
      <c r="BL499" s="18" t="s">
        <v>198</v>
      </c>
      <c r="BM499" s="190" t="s">
        <v>707</v>
      </c>
    </row>
    <row r="500" spans="1:47" s="2" customFormat="1" ht="29.25">
      <c r="A500" s="35"/>
      <c r="B500" s="36"/>
      <c r="C500" s="37"/>
      <c r="D500" s="192" t="s">
        <v>200</v>
      </c>
      <c r="E500" s="37"/>
      <c r="F500" s="193" t="s">
        <v>708</v>
      </c>
      <c r="G500" s="37"/>
      <c r="H500" s="37"/>
      <c r="I500" s="194"/>
      <c r="J500" s="37"/>
      <c r="K500" s="37"/>
      <c r="L500" s="40"/>
      <c r="M500" s="195"/>
      <c r="N500" s="196"/>
      <c r="O500" s="65"/>
      <c r="P500" s="65"/>
      <c r="Q500" s="65"/>
      <c r="R500" s="65"/>
      <c r="S500" s="65"/>
      <c r="T500" s="66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T500" s="18" t="s">
        <v>200</v>
      </c>
      <c r="AU500" s="18" t="s">
        <v>82</v>
      </c>
    </row>
    <row r="501" spans="1:47" s="2" customFormat="1" ht="11.25">
      <c r="A501" s="35"/>
      <c r="B501" s="36"/>
      <c r="C501" s="37"/>
      <c r="D501" s="197" t="s">
        <v>202</v>
      </c>
      <c r="E501" s="37"/>
      <c r="F501" s="198" t="s">
        <v>709</v>
      </c>
      <c r="G501" s="37"/>
      <c r="H501" s="37"/>
      <c r="I501" s="194"/>
      <c r="J501" s="37"/>
      <c r="K501" s="37"/>
      <c r="L501" s="40"/>
      <c r="M501" s="195"/>
      <c r="N501" s="196"/>
      <c r="O501" s="65"/>
      <c r="P501" s="65"/>
      <c r="Q501" s="65"/>
      <c r="R501" s="65"/>
      <c r="S501" s="65"/>
      <c r="T501" s="66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T501" s="18" t="s">
        <v>202</v>
      </c>
      <c r="AU501" s="18" t="s">
        <v>82</v>
      </c>
    </row>
    <row r="502" spans="2:51" s="13" customFormat="1" ht="11.25">
      <c r="B502" s="199"/>
      <c r="C502" s="200"/>
      <c r="D502" s="192" t="s">
        <v>204</v>
      </c>
      <c r="E502" s="201" t="s">
        <v>21</v>
      </c>
      <c r="F502" s="202" t="s">
        <v>277</v>
      </c>
      <c r="G502" s="200"/>
      <c r="H502" s="201" t="s">
        <v>21</v>
      </c>
      <c r="I502" s="203"/>
      <c r="J502" s="200"/>
      <c r="K502" s="200"/>
      <c r="L502" s="204"/>
      <c r="M502" s="205"/>
      <c r="N502" s="206"/>
      <c r="O502" s="206"/>
      <c r="P502" s="206"/>
      <c r="Q502" s="206"/>
      <c r="R502" s="206"/>
      <c r="S502" s="206"/>
      <c r="T502" s="207"/>
      <c r="AT502" s="208" t="s">
        <v>204</v>
      </c>
      <c r="AU502" s="208" t="s">
        <v>82</v>
      </c>
      <c r="AV502" s="13" t="s">
        <v>80</v>
      </c>
      <c r="AW502" s="13" t="s">
        <v>34</v>
      </c>
      <c r="AX502" s="13" t="s">
        <v>72</v>
      </c>
      <c r="AY502" s="208" t="s">
        <v>191</v>
      </c>
    </row>
    <row r="503" spans="2:51" s="14" customFormat="1" ht="11.25">
      <c r="B503" s="209"/>
      <c r="C503" s="210"/>
      <c r="D503" s="192" t="s">
        <v>204</v>
      </c>
      <c r="E503" s="211" t="s">
        <v>21</v>
      </c>
      <c r="F503" s="212" t="s">
        <v>710</v>
      </c>
      <c r="G503" s="210"/>
      <c r="H503" s="213">
        <v>0.747</v>
      </c>
      <c r="I503" s="214"/>
      <c r="J503" s="210"/>
      <c r="K503" s="210"/>
      <c r="L503" s="215"/>
      <c r="M503" s="216"/>
      <c r="N503" s="217"/>
      <c r="O503" s="217"/>
      <c r="P503" s="217"/>
      <c r="Q503" s="217"/>
      <c r="R503" s="217"/>
      <c r="S503" s="217"/>
      <c r="T503" s="218"/>
      <c r="AT503" s="219" t="s">
        <v>204</v>
      </c>
      <c r="AU503" s="219" t="s">
        <v>82</v>
      </c>
      <c r="AV503" s="14" t="s">
        <v>82</v>
      </c>
      <c r="AW503" s="14" t="s">
        <v>34</v>
      </c>
      <c r="AX503" s="14" t="s">
        <v>72</v>
      </c>
      <c r="AY503" s="219" t="s">
        <v>191</v>
      </c>
    </row>
    <row r="504" spans="1:65" s="2" customFormat="1" ht="24.2" customHeight="1">
      <c r="A504" s="35"/>
      <c r="B504" s="36"/>
      <c r="C504" s="179" t="s">
        <v>711</v>
      </c>
      <c r="D504" s="179" t="s">
        <v>193</v>
      </c>
      <c r="E504" s="180" t="s">
        <v>712</v>
      </c>
      <c r="F504" s="181" t="s">
        <v>713</v>
      </c>
      <c r="G504" s="182" t="s">
        <v>196</v>
      </c>
      <c r="H504" s="183">
        <v>1.963</v>
      </c>
      <c r="I504" s="184"/>
      <c r="J504" s="185">
        <f>ROUND(I504*H504,2)</f>
        <v>0</v>
      </c>
      <c r="K504" s="181" t="s">
        <v>197</v>
      </c>
      <c r="L504" s="40"/>
      <c r="M504" s="186" t="s">
        <v>21</v>
      </c>
      <c r="N504" s="187" t="s">
        <v>43</v>
      </c>
      <c r="O504" s="65"/>
      <c r="P504" s="188">
        <f>O504*H504</f>
        <v>0</v>
      </c>
      <c r="Q504" s="188">
        <v>0</v>
      </c>
      <c r="R504" s="188">
        <f>Q504*H504</f>
        <v>0</v>
      </c>
      <c r="S504" s="188">
        <v>1.8</v>
      </c>
      <c r="T504" s="189">
        <f>S504*H504</f>
        <v>3.5334000000000003</v>
      </c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R504" s="190" t="s">
        <v>198</v>
      </c>
      <c r="AT504" s="190" t="s">
        <v>193</v>
      </c>
      <c r="AU504" s="190" t="s">
        <v>82</v>
      </c>
      <c r="AY504" s="18" t="s">
        <v>191</v>
      </c>
      <c r="BE504" s="191">
        <f>IF(N504="základní",J504,0)</f>
        <v>0</v>
      </c>
      <c r="BF504" s="191">
        <f>IF(N504="snížená",J504,0)</f>
        <v>0</v>
      </c>
      <c r="BG504" s="191">
        <f>IF(N504="zákl. přenesená",J504,0)</f>
        <v>0</v>
      </c>
      <c r="BH504" s="191">
        <f>IF(N504="sníž. přenesená",J504,0)</f>
        <v>0</v>
      </c>
      <c r="BI504" s="191">
        <f>IF(N504="nulová",J504,0)</f>
        <v>0</v>
      </c>
      <c r="BJ504" s="18" t="s">
        <v>80</v>
      </c>
      <c r="BK504" s="191">
        <f>ROUND(I504*H504,2)</f>
        <v>0</v>
      </c>
      <c r="BL504" s="18" t="s">
        <v>198</v>
      </c>
      <c r="BM504" s="190" t="s">
        <v>714</v>
      </c>
    </row>
    <row r="505" spans="1:47" s="2" customFormat="1" ht="29.25">
      <c r="A505" s="35"/>
      <c r="B505" s="36"/>
      <c r="C505" s="37"/>
      <c r="D505" s="192" t="s">
        <v>200</v>
      </c>
      <c r="E505" s="37"/>
      <c r="F505" s="193" t="s">
        <v>715</v>
      </c>
      <c r="G505" s="37"/>
      <c r="H505" s="37"/>
      <c r="I505" s="194"/>
      <c r="J505" s="37"/>
      <c r="K505" s="37"/>
      <c r="L505" s="40"/>
      <c r="M505" s="195"/>
      <c r="N505" s="196"/>
      <c r="O505" s="65"/>
      <c r="P505" s="65"/>
      <c r="Q505" s="65"/>
      <c r="R505" s="65"/>
      <c r="S505" s="65"/>
      <c r="T505" s="66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T505" s="18" t="s">
        <v>200</v>
      </c>
      <c r="AU505" s="18" t="s">
        <v>82</v>
      </c>
    </row>
    <row r="506" spans="1:47" s="2" customFormat="1" ht="11.25">
      <c r="A506" s="35"/>
      <c r="B506" s="36"/>
      <c r="C506" s="37"/>
      <c r="D506" s="197" t="s">
        <v>202</v>
      </c>
      <c r="E506" s="37"/>
      <c r="F506" s="198" t="s">
        <v>716</v>
      </c>
      <c r="G506" s="37"/>
      <c r="H506" s="37"/>
      <c r="I506" s="194"/>
      <c r="J506" s="37"/>
      <c r="K506" s="37"/>
      <c r="L506" s="40"/>
      <c r="M506" s="195"/>
      <c r="N506" s="196"/>
      <c r="O506" s="65"/>
      <c r="P506" s="65"/>
      <c r="Q506" s="65"/>
      <c r="R506" s="65"/>
      <c r="S506" s="65"/>
      <c r="T506" s="66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T506" s="18" t="s">
        <v>202</v>
      </c>
      <c r="AU506" s="18" t="s">
        <v>82</v>
      </c>
    </row>
    <row r="507" spans="2:51" s="13" customFormat="1" ht="11.25">
      <c r="B507" s="199"/>
      <c r="C507" s="200"/>
      <c r="D507" s="192" t="s">
        <v>204</v>
      </c>
      <c r="E507" s="201" t="s">
        <v>21</v>
      </c>
      <c r="F507" s="202" t="s">
        <v>277</v>
      </c>
      <c r="G507" s="200"/>
      <c r="H507" s="201" t="s">
        <v>21</v>
      </c>
      <c r="I507" s="203"/>
      <c r="J507" s="200"/>
      <c r="K507" s="200"/>
      <c r="L507" s="204"/>
      <c r="M507" s="205"/>
      <c r="N507" s="206"/>
      <c r="O507" s="206"/>
      <c r="P507" s="206"/>
      <c r="Q507" s="206"/>
      <c r="R507" s="206"/>
      <c r="S507" s="206"/>
      <c r="T507" s="207"/>
      <c r="AT507" s="208" t="s">
        <v>204</v>
      </c>
      <c r="AU507" s="208" t="s">
        <v>82</v>
      </c>
      <c r="AV507" s="13" t="s">
        <v>80</v>
      </c>
      <c r="AW507" s="13" t="s">
        <v>34</v>
      </c>
      <c r="AX507" s="13" t="s">
        <v>72</v>
      </c>
      <c r="AY507" s="208" t="s">
        <v>191</v>
      </c>
    </row>
    <row r="508" spans="2:51" s="14" customFormat="1" ht="11.25">
      <c r="B508" s="209"/>
      <c r="C508" s="210"/>
      <c r="D508" s="192" t="s">
        <v>204</v>
      </c>
      <c r="E508" s="211" t="s">
        <v>21</v>
      </c>
      <c r="F508" s="212" t="s">
        <v>717</v>
      </c>
      <c r="G508" s="210"/>
      <c r="H508" s="213">
        <v>0.84</v>
      </c>
      <c r="I508" s="214"/>
      <c r="J508" s="210"/>
      <c r="K508" s="210"/>
      <c r="L508" s="215"/>
      <c r="M508" s="216"/>
      <c r="N508" s="217"/>
      <c r="O508" s="217"/>
      <c r="P508" s="217"/>
      <c r="Q508" s="217"/>
      <c r="R508" s="217"/>
      <c r="S508" s="217"/>
      <c r="T508" s="218"/>
      <c r="AT508" s="219" t="s">
        <v>204</v>
      </c>
      <c r="AU508" s="219" t="s">
        <v>82</v>
      </c>
      <c r="AV508" s="14" t="s">
        <v>82</v>
      </c>
      <c r="AW508" s="14" t="s">
        <v>34</v>
      </c>
      <c r="AX508" s="14" t="s">
        <v>72</v>
      </c>
      <c r="AY508" s="219" t="s">
        <v>191</v>
      </c>
    </row>
    <row r="509" spans="2:51" s="14" customFormat="1" ht="11.25">
      <c r="B509" s="209"/>
      <c r="C509" s="210"/>
      <c r="D509" s="192" t="s">
        <v>204</v>
      </c>
      <c r="E509" s="211" t="s">
        <v>21</v>
      </c>
      <c r="F509" s="212" t="s">
        <v>718</v>
      </c>
      <c r="G509" s="210"/>
      <c r="H509" s="213">
        <v>0.714</v>
      </c>
      <c r="I509" s="214"/>
      <c r="J509" s="210"/>
      <c r="K509" s="210"/>
      <c r="L509" s="215"/>
      <c r="M509" s="216"/>
      <c r="N509" s="217"/>
      <c r="O509" s="217"/>
      <c r="P509" s="217"/>
      <c r="Q509" s="217"/>
      <c r="R509" s="217"/>
      <c r="S509" s="217"/>
      <c r="T509" s="218"/>
      <c r="AT509" s="219" t="s">
        <v>204</v>
      </c>
      <c r="AU509" s="219" t="s">
        <v>82</v>
      </c>
      <c r="AV509" s="14" t="s">
        <v>82</v>
      </c>
      <c r="AW509" s="14" t="s">
        <v>34</v>
      </c>
      <c r="AX509" s="14" t="s">
        <v>72</v>
      </c>
      <c r="AY509" s="219" t="s">
        <v>191</v>
      </c>
    </row>
    <row r="510" spans="2:51" s="14" customFormat="1" ht="11.25">
      <c r="B510" s="209"/>
      <c r="C510" s="210"/>
      <c r="D510" s="192" t="s">
        <v>204</v>
      </c>
      <c r="E510" s="211" t="s">
        <v>21</v>
      </c>
      <c r="F510" s="212" t="s">
        <v>719</v>
      </c>
      <c r="G510" s="210"/>
      <c r="H510" s="213">
        <v>0.409</v>
      </c>
      <c r="I510" s="214"/>
      <c r="J510" s="210"/>
      <c r="K510" s="210"/>
      <c r="L510" s="215"/>
      <c r="M510" s="216"/>
      <c r="N510" s="217"/>
      <c r="O510" s="217"/>
      <c r="P510" s="217"/>
      <c r="Q510" s="217"/>
      <c r="R510" s="217"/>
      <c r="S510" s="217"/>
      <c r="T510" s="218"/>
      <c r="AT510" s="219" t="s">
        <v>204</v>
      </c>
      <c r="AU510" s="219" t="s">
        <v>82</v>
      </c>
      <c r="AV510" s="14" t="s">
        <v>82</v>
      </c>
      <c r="AW510" s="14" t="s">
        <v>34</v>
      </c>
      <c r="AX510" s="14" t="s">
        <v>72</v>
      </c>
      <c r="AY510" s="219" t="s">
        <v>191</v>
      </c>
    </row>
    <row r="511" spans="1:65" s="2" customFormat="1" ht="24.2" customHeight="1">
      <c r="A511" s="35"/>
      <c r="B511" s="36"/>
      <c r="C511" s="179" t="s">
        <v>720</v>
      </c>
      <c r="D511" s="179" t="s">
        <v>193</v>
      </c>
      <c r="E511" s="180" t="s">
        <v>721</v>
      </c>
      <c r="F511" s="181" t="s">
        <v>722</v>
      </c>
      <c r="G511" s="182" t="s">
        <v>196</v>
      </c>
      <c r="H511" s="183">
        <v>1.651</v>
      </c>
      <c r="I511" s="184"/>
      <c r="J511" s="185">
        <f>ROUND(I511*H511,2)</f>
        <v>0</v>
      </c>
      <c r="K511" s="181" t="s">
        <v>197</v>
      </c>
      <c r="L511" s="40"/>
      <c r="M511" s="186" t="s">
        <v>21</v>
      </c>
      <c r="N511" s="187" t="s">
        <v>43</v>
      </c>
      <c r="O511" s="65"/>
      <c r="P511" s="188">
        <f>O511*H511</f>
        <v>0</v>
      </c>
      <c r="Q511" s="188">
        <v>0</v>
      </c>
      <c r="R511" s="188">
        <f>Q511*H511</f>
        <v>0</v>
      </c>
      <c r="S511" s="188">
        <v>1.8</v>
      </c>
      <c r="T511" s="189">
        <f>S511*H511</f>
        <v>2.9718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190" t="s">
        <v>198</v>
      </c>
      <c r="AT511" s="190" t="s">
        <v>193</v>
      </c>
      <c r="AU511" s="190" t="s">
        <v>82</v>
      </c>
      <c r="AY511" s="18" t="s">
        <v>191</v>
      </c>
      <c r="BE511" s="191">
        <f>IF(N511="základní",J511,0)</f>
        <v>0</v>
      </c>
      <c r="BF511" s="191">
        <f>IF(N511="snížená",J511,0)</f>
        <v>0</v>
      </c>
      <c r="BG511" s="191">
        <f>IF(N511="zákl. přenesená",J511,0)</f>
        <v>0</v>
      </c>
      <c r="BH511" s="191">
        <f>IF(N511="sníž. přenesená",J511,0)</f>
        <v>0</v>
      </c>
      <c r="BI511" s="191">
        <f>IF(N511="nulová",J511,0)</f>
        <v>0</v>
      </c>
      <c r="BJ511" s="18" t="s">
        <v>80</v>
      </c>
      <c r="BK511" s="191">
        <f>ROUND(I511*H511,2)</f>
        <v>0</v>
      </c>
      <c r="BL511" s="18" t="s">
        <v>198</v>
      </c>
      <c r="BM511" s="190" t="s">
        <v>723</v>
      </c>
    </row>
    <row r="512" spans="1:47" s="2" customFormat="1" ht="29.25">
      <c r="A512" s="35"/>
      <c r="B512" s="36"/>
      <c r="C512" s="37"/>
      <c r="D512" s="192" t="s">
        <v>200</v>
      </c>
      <c r="E512" s="37"/>
      <c r="F512" s="193" t="s">
        <v>724</v>
      </c>
      <c r="G512" s="37"/>
      <c r="H512" s="37"/>
      <c r="I512" s="194"/>
      <c r="J512" s="37"/>
      <c r="K512" s="37"/>
      <c r="L512" s="40"/>
      <c r="M512" s="195"/>
      <c r="N512" s="196"/>
      <c r="O512" s="65"/>
      <c r="P512" s="65"/>
      <c r="Q512" s="65"/>
      <c r="R512" s="65"/>
      <c r="S512" s="65"/>
      <c r="T512" s="66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T512" s="18" t="s">
        <v>200</v>
      </c>
      <c r="AU512" s="18" t="s">
        <v>82</v>
      </c>
    </row>
    <row r="513" spans="1:47" s="2" customFormat="1" ht="11.25">
      <c r="A513" s="35"/>
      <c r="B513" s="36"/>
      <c r="C513" s="37"/>
      <c r="D513" s="197" t="s">
        <v>202</v>
      </c>
      <c r="E513" s="37"/>
      <c r="F513" s="198" t="s">
        <v>725</v>
      </c>
      <c r="G513" s="37"/>
      <c r="H513" s="37"/>
      <c r="I513" s="194"/>
      <c r="J513" s="37"/>
      <c r="K513" s="37"/>
      <c r="L513" s="40"/>
      <c r="M513" s="195"/>
      <c r="N513" s="196"/>
      <c r="O513" s="65"/>
      <c r="P513" s="65"/>
      <c r="Q513" s="65"/>
      <c r="R513" s="65"/>
      <c r="S513" s="65"/>
      <c r="T513" s="66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T513" s="18" t="s">
        <v>202</v>
      </c>
      <c r="AU513" s="18" t="s">
        <v>82</v>
      </c>
    </row>
    <row r="514" spans="2:51" s="13" customFormat="1" ht="11.25">
      <c r="B514" s="199"/>
      <c r="C514" s="200"/>
      <c r="D514" s="192" t="s">
        <v>204</v>
      </c>
      <c r="E514" s="201" t="s">
        <v>21</v>
      </c>
      <c r="F514" s="202" t="s">
        <v>277</v>
      </c>
      <c r="G514" s="200"/>
      <c r="H514" s="201" t="s">
        <v>21</v>
      </c>
      <c r="I514" s="203"/>
      <c r="J514" s="200"/>
      <c r="K514" s="200"/>
      <c r="L514" s="204"/>
      <c r="M514" s="205"/>
      <c r="N514" s="206"/>
      <c r="O514" s="206"/>
      <c r="P514" s="206"/>
      <c r="Q514" s="206"/>
      <c r="R514" s="206"/>
      <c r="S514" s="206"/>
      <c r="T514" s="207"/>
      <c r="AT514" s="208" t="s">
        <v>204</v>
      </c>
      <c r="AU514" s="208" t="s">
        <v>82</v>
      </c>
      <c r="AV514" s="13" t="s">
        <v>80</v>
      </c>
      <c r="AW514" s="13" t="s">
        <v>34</v>
      </c>
      <c r="AX514" s="13" t="s">
        <v>72</v>
      </c>
      <c r="AY514" s="208" t="s">
        <v>191</v>
      </c>
    </row>
    <row r="515" spans="2:51" s="14" customFormat="1" ht="11.25">
      <c r="B515" s="209"/>
      <c r="C515" s="210"/>
      <c r="D515" s="192" t="s">
        <v>204</v>
      </c>
      <c r="E515" s="211" t="s">
        <v>21</v>
      </c>
      <c r="F515" s="212" t="s">
        <v>726</v>
      </c>
      <c r="G515" s="210"/>
      <c r="H515" s="213">
        <v>1.651</v>
      </c>
      <c r="I515" s="214"/>
      <c r="J515" s="210"/>
      <c r="K515" s="210"/>
      <c r="L515" s="215"/>
      <c r="M515" s="216"/>
      <c r="N515" s="217"/>
      <c r="O515" s="217"/>
      <c r="P515" s="217"/>
      <c r="Q515" s="217"/>
      <c r="R515" s="217"/>
      <c r="S515" s="217"/>
      <c r="T515" s="218"/>
      <c r="AT515" s="219" t="s">
        <v>204</v>
      </c>
      <c r="AU515" s="219" t="s">
        <v>82</v>
      </c>
      <c r="AV515" s="14" t="s">
        <v>82</v>
      </c>
      <c r="AW515" s="14" t="s">
        <v>34</v>
      </c>
      <c r="AX515" s="14" t="s">
        <v>72</v>
      </c>
      <c r="AY515" s="219" t="s">
        <v>191</v>
      </c>
    </row>
    <row r="516" spans="1:65" s="2" customFormat="1" ht="24.2" customHeight="1">
      <c r="A516" s="35"/>
      <c r="B516" s="36"/>
      <c r="C516" s="179" t="s">
        <v>727</v>
      </c>
      <c r="D516" s="179" t="s">
        <v>193</v>
      </c>
      <c r="E516" s="180" t="s">
        <v>728</v>
      </c>
      <c r="F516" s="181" t="s">
        <v>729</v>
      </c>
      <c r="G516" s="182" t="s">
        <v>196</v>
      </c>
      <c r="H516" s="183">
        <v>0.63</v>
      </c>
      <c r="I516" s="184"/>
      <c r="J516" s="185">
        <f>ROUND(I516*H516,2)</f>
        <v>0</v>
      </c>
      <c r="K516" s="181" t="s">
        <v>197</v>
      </c>
      <c r="L516" s="40"/>
      <c r="M516" s="186" t="s">
        <v>21</v>
      </c>
      <c r="N516" s="187" t="s">
        <v>43</v>
      </c>
      <c r="O516" s="65"/>
      <c r="P516" s="188">
        <f>O516*H516</f>
        <v>0</v>
      </c>
      <c r="Q516" s="188">
        <v>0</v>
      </c>
      <c r="R516" s="188">
        <f>Q516*H516</f>
        <v>0</v>
      </c>
      <c r="S516" s="188">
        <v>2.4</v>
      </c>
      <c r="T516" s="189">
        <f>S516*H516</f>
        <v>1.512</v>
      </c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R516" s="190" t="s">
        <v>198</v>
      </c>
      <c r="AT516" s="190" t="s">
        <v>193</v>
      </c>
      <c r="AU516" s="190" t="s">
        <v>82</v>
      </c>
      <c r="AY516" s="18" t="s">
        <v>191</v>
      </c>
      <c r="BE516" s="191">
        <f>IF(N516="základní",J516,0)</f>
        <v>0</v>
      </c>
      <c r="BF516" s="191">
        <f>IF(N516="snížená",J516,0)</f>
        <v>0</v>
      </c>
      <c r="BG516" s="191">
        <f>IF(N516="zákl. přenesená",J516,0)</f>
        <v>0</v>
      </c>
      <c r="BH516" s="191">
        <f>IF(N516="sníž. přenesená",J516,0)</f>
        <v>0</v>
      </c>
      <c r="BI516" s="191">
        <f>IF(N516="nulová",J516,0)</f>
        <v>0</v>
      </c>
      <c r="BJ516" s="18" t="s">
        <v>80</v>
      </c>
      <c r="BK516" s="191">
        <f>ROUND(I516*H516,2)</f>
        <v>0</v>
      </c>
      <c r="BL516" s="18" t="s">
        <v>198</v>
      </c>
      <c r="BM516" s="190" t="s">
        <v>730</v>
      </c>
    </row>
    <row r="517" spans="1:47" s="2" customFormat="1" ht="19.5">
      <c r="A517" s="35"/>
      <c r="B517" s="36"/>
      <c r="C517" s="37"/>
      <c r="D517" s="192" t="s">
        <v>200</v>
      </c>
      <c r="E517" s="37"/>
      <c r="F517" s="193" t="s">
        <v>731</v>
      </c>
      <c r="G517" s="37"/>
      <c r="H517" s="37"/>
      <c r="I517" s="194"/>
      <c r="J517" s="37"/>
      <c r="K517" s="37"/>
      <c r="L517" s="40"/>
      <c r="M517" s="195"/>
      <c r="N517" s="196"/>
      <c r="O517" s="65"/>
      <c r="P517" s="65"/>
      <c r="Q517" s="65"/>
      <c r="R517" s="65"/>
      <c r="S517" s="65"/>
      <c r="T517" s="66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T517" s="18" t="s">
        <v>200</v>
      </c>
      <c r="AU517" s="18" t="s">
        <v>82</v>
      </c>
    </row>
    <row r="518" spans="1:47" s="2" customFormat="1" ht="11.25">
      <c r="A518" s="35"/>
      <c r="B518" s="36"/>
      <c r="C518" s="37"/>
      <c r="D518" s="197" t="s">
        <v>202</v>
      </c>
      <c r="E518" s="37"/>
      <c r="F518" s="198" t="s">
        <v>732</v>
      </c>
      <c r="G518" s="37"/>
      <c r="H518" s="37"/>
      <c r="I518" s="194"/>
      <c r="J518" s="37"/>
      <c r="K518" s="37"/>
      <c r="L518" s="40"/>
      <c r="M518" s="195"/>
      <c r="N518" s="196"/>
      <c r="O518" s="65"/>
      <c r="P518" s="65"/>
      <c r="Q518" s="65"/>
      <c r="R518" s="65"/>
      <c r="S518" s="65"/>
      <c r="T518" s="66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T518" s="18" t="s">
        <v>202</v>
      </c>
      <c r="AU518" s="18" t="s">
        <v>82</v>
      </c>
    </row>
    <row r="519" spans="2:51" s="13" customFormat="1" ht="11.25">
      <c r="B519" s="199"/>
      <c r="C519" s="200"/>
      <c r="D519" s="192" t="s">
        <v>204</v>
      </c>
      <c r="E519" s="201" t="s">
        <v>21</v>
      </c>
      <c r="F519" s="202" t="s">
        <v>277</v>
      </c>
      <c r="G519" s="200"/>
      <c r="H519" s="201" t="s">
        <v>21</v>
      </c>
      <c r="I519" s="203"/>
      <c r="J519" s="200"/>
      <c r="K519" s="200"/>
      <c r="L519" s="204"/>
      <c r="M519" s="205"/>
      <c r="N519" s="206"/>
      <c r="O519" s="206"/>
      <c r="P519" s="206"/>
      <c r="Q519" s="206"/>
      <c r="R519" s="206"/>
      <c r="S519" s="206"/>
      <c r="T519" s="207"/>
      <c r="AT519" s="208" t="s">
        <v>204</v>
      </c>
      <c r="AU519" s="208" t="s">
        <v>82</v>
      </c>
      <c r="AV519" s="13" t="s">
        <v>80</v>
      </c>
      <c r="AW519" s="13" t="s">
        <v>34</v>
      </c>
      <c r="AX519" s="13" t="s">
        <v>72</v>
      </c>
      <c r="AY519" s="208" t="s">
        <v>191</v>
      </c>
    </row>
    <row r="520" spans="2:51" s="14" customFormat="1" ht="11.25">
      <c r="B520" s="209"/>
      <c r="C520" s="210"/>
      <c r="D520" s="192" t="s">
        <v>204</v>
      </c>
      <c r="E520" s="211" t="s">
        <v>21</v>
      </c>
      <c r="F520" s="212" t="s">
        <v>733</v>
      </c>
      <c r="G520" s="210"/>
      <c r="H520" s="213">
        <v>0.63</v>
      </c>
      <c r="I520" s="214"/>
      <c r="J520" s="210"/>
      <c r="K520" s="210"/>
      <c r="L520" s="215"/>
      <c r="M520" s="216"/>
      <c r="N520" s="217"/>
      <c r="O520" s="217"/>
      <c r="P520" s="217"/>
      <c r="Q520" s="217"/>
      <c r="R520" s="217"/>
      <c r="S520" s="217"/>
      <c r="T520" s="218"/>
      <c r="AT520" s="219" t="s">
        <v>204</v>
      </c>
      <c r="AU520" s="219" t="s">
        <v>82</v>
      </c>
      <c r="AV520" s="14" t="s">
        <v>82</v>
      </c>
      <c r="AW520" s="14" t="s">
        <v>34</v>
      </c>
      <c r="AX520" s="14" t="s">
        <v>72</v>
      </c>
      <c r="AY520" s="219" t="s">
        <v>191</v>
      </c>
    </row>
    <row r="521" spans="1:65" s="2" customFormat="1" ht="24.2" customHeight="1">
      <c r="A521" s="35"/>
      <c r="B521" s="36"/>
      <c r="C521" s="179" t="s">
        <v>734</v>
      </c>
      <c r="D521" s="179" t="s">
        <v>193</v>
      </c>
      <c r="E521" s="180" t="s">
        <v>735</v>
      </c>
      <c r="F521" s="181" t="s">
        <v>736</v>
      </c>
      <c r="G521" s="182" t="s">
        <v>196</v>
      </c>
      <c r="H521" s="183">
        <v>0.07</v>
      </c>
      <c r="I521" s="184"/>
      <c r="J521" s="185">
        <f>ROUND(I521*H521,2)</f>
        <v>0</v>
      </c>
      <c r="K521" s="181" t="s">
        <v>197</v>
      </c>
      <c r="L521" s="40"/>
      <c r="M521" s="186" t="s">
        <v>21</v>
      </c>
      <c r="N521" s="187" t="s">
        <v>43</v>
      </c>
      <c r="O521" s="65"/>
      <c r="P521" s="188">
        <f>O521*H521</f>
        <v>0</v>
      </c>
      <c r="Q521" s="188">
        <v>0</v>
      </c>
      <c r="R521" s="188">
        <f>Q521*H521</f>
        <v>0</v>
      </c>
      <c r="S521" s="188">
        <v>1.7</v>
      </c>
      <c r="T521" s="189">
        <f>S521*H521</f>
        <v>0.11900000000000001</v>
      </c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R521" s="190" t="s">
        <v>198</v>
      </c>
      <c r="AT521" s="190" t="s">
        <v>193</v>
      </c>
      <c r="AU521" s="190" t="s">
        <v>82</v>
      </c>
      <c r="AY521" s="18" t="s">
        <v>191</v>
      </c>
      <c r="BE521" s="191">
        <f>IF(N521="základní",J521,0)</f>
        <v>0</v>
      </c>
      <c r="BF521" s="191">
        <f>IF(N521="snížená",J521,0)</f>
        <v>0</v>
      </c>
      <c r="BG521" s="191">
        <f>IF(N521="zákl. přenesená",J521,0)</f>
        <v>0</v>
      </c>
      <c r="BH521" s="191">
        <f>IF(N521="sníž. přenesená",J521,0)</f>
        <v>0</v>
      </c>
      <c r="BI521" s="191">
        <f>IF(N521="nulová",J521,0)</f>
        <v>0</v>
      </c>
      <c r="BJ521" s="18" t="s">
        <v>80</v>
      </c>
      <c r="BK521" s="191">
        <f>ROUND(I521*H521,2)</f>
        <v>0</v>
      </c>
      <c r="BL521" s="18" t="s">
        <v>198</v>
      </c>
      <c r="BM521" s="190" t="s">
        <v>737</v>
      </c>
    </row>
    <row r="522" spans="1:47" s="2" customFormat="1" ht="19.5">
      <c r="A522" s="35"/>
      <c r="B522" s="36"/>
      <c r="C522" s="37"/>
      <c r="D522" s="192" t="s">
        <v>200</v>
      </c>
      <c r="E522" s="37"/>
      <c r="F522" s="193" t="s">
        <v>738</v>
      </c>
      <c r="G522" s="37"/>
      <c r="H522" s="37"/>
      <c r="I522" s="194"/>
      <c r="J522" s="37"/>
      <c r="K522" s="37"/>
      <c r="L522" s="40"/>
      <c r="M522" s="195"/>
      <c r="N522" s="196"/>
      <c r="O522" s="65"/>
      <c r="P522" s="65"/>
      <c r="Q522" s="65"/>
      <c r="R522" s="65"/>
      <c r="S522" s="65"/>
      <c r="T522" s="66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T522" s="18" t="s">
        <v>200</v>
      </c>
      <c r="AU522" s="18" t="s">
        <v>82</v>
      </c>
    </row>
    <row r="523" spans="1:47" s="2" customFormat="1" ht="11.25">
      <c r="A523" s="35"/>
      <c r="B523" s="36"/>
      <c r="C523" s="37"/>
      <c r="D523" s="197" t="s">
        <v>202</v>
      </c>
      <c r="E523" s="37"/>
      <c r="F523" s="198" t="s">
        <v>739</v>
      </c>
      <c r="G523" s="37"/>
      <c r="H523" s="37"/>
      <c r="I523" s="194"/>
      <c r="J523" s="37"/>
      <c r="K523" s="37"/>
      <c r="L523" s="40"/>
      <c r="M523" s="195"/>
      <c r="N523" s="196"/>
      <c r="O523" s="65"/>
      <c r="P523" s="65"/>
      <c r="Q523" s="65"/>
      <c r="R523" s="65"/>
      <c r="S523" s="65"/>
      <c r="T523" s="66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T523" s="18" t="s">
        <v>202</v>
      </c>
      <c r="AU523" s="18" t="s">
        <v>82</v>
      </c>
    </row>
    <row r="524" spans="2:51" s="13" customFormat="1" ht="11.25">
      <c r="B524" s="199"/>
      <c r="C524" s="200"/>
      <c r="D524" s="192" t="s">
        <v>204</v>
      </c>
      <c r="E524" s="201" t="s">
        <v>21</v>
      </c>
      <c r="F524" s="202" t="s">
        <v>740</v>
      </c>
      <c r="G524" s="200"/>
      <c r="H524" s="201" t="s">
        <v>21</v>
      </c>
      <c r="I524" s="203"/>
      <c r="J524" s="200"/>
      <c r="K524" s="200"/>
      <c r="L524" s="204"/>
      <c r="M524" s="205"/>
      <c r="N524" s="206"/>
      <c r="O524" s="206"/>
      <c r="P524" s="206"/>
      <c r="Q524" s="206"/>
      <c r="R524" s="206"/>
      <c r="S524" s="206"/>
      <c r="T524" s="207"/>
      <c r="AT524" s="208" t="s">
        <v>204</v>
      </c>
      <c r="AU524" s="208" t="s">
        <v>82</v>
      </c>
      <c r="AV524" s="13" t="s">
        <v>80</v>
      </c>
      <c r="AW524" s="13" t="s">
        <v>34</v>
      </c>
      <c r="AX524" s="13" t="s">
        <v>72</v>
      </c>
      <c r="AY524" s="208" t="s">
        <v>191</v>
      </c>
    </row>
    <row r="525" spans="2:51" s="14" customFormat="1" ht="11.25">
      <c r="B525" s="209"/>
      <c r="C525" s="210"/>
      <c r="D525" s="192" t="s">
        <v>204</v>
      </c>
      <c r="E525" s="211" t="s">
        <v>21</v>
      </c>
      <c r="F525" s="212" t="s">
        <v>741</v>
      </c>
      <c r="G525" s="210"/>
      <c r="H525" s="213">
        <v>0.07</v>
      </c>
      <c r="I525" s="214"/>
      <c r="J525" s="210"/>
      <c r="K525" s="210"/>
      <c r="L525" s="215"/>
      <c r="M525" s="216"/>
      <c r="N525" s="217"/>
      <c r="O525" s="217"/>
      <c r="P525" s="217"/>
      <c r="Q525" s="217"/>
      <c r="R525" s="217"/>
      <c r="S525" s="217"/>
      <c r="T525" s="218"/>
      <c r="AT525" s="219" t="s">
        <v>204</v>
      </c>
      <c r="AU525" s="219" t="s">
        <v>82</v>
      </c>
      <c r="AV525" s="14" t="s">
        <v>82</v>
      </c>
      <c r="AW525" s="14" t="s">
        <v>34</v>
      </c>
      <c r="AX525" s="14" t="s">
        <v>72</v>
      </c>
      <c r="AY525" s="219" t="s">
        <v>191</v>
      </c>
    </row>
    <row r="526" spans="1:65" s="2" customFormat="1" ht="24.2" customHeight="1">
      <c r="A526" s="35"/>
      <c r="B526" s="36"/>
      <c r="C526" s="179" t="s">
        <v>742</v>
      </c>
      <c r="D526" s="179" t="s">
        <v>193</v>
      </c>
      <c r="E526" s="180" t="s">
        <v>743</v>
      </c>
      <c r="F526" s="181" t="s">
        <v>744</v>
      </c>
      <c r="G526" s="182" t="s">
        <v>745</v>
      </c>
      <c r="H526" s="183">
        <v>27.76</v>
      </c>
      <c r="I526" s="184"/>
      <c r="J526" s="185">
        <f>ROUND(I526*H526,2)</f>
        <v>0</v>
      </c>
      <c r="K526" s="181" t="s">
        <v>197</v>
      </c>
      <c r="L526" s="40"/>
      <c r="M526" s="186" t="s">
        <v>21</v>
      </c>
      <c r="N526" s="187" t="s">
        <v>43</v>
      </c>
      <c r="O526" s="65"/>
      <c r="P526" s="188">
        <f>O526*H526</f>
        <v>0</v>
      </c>
      <c r="Q526" s="188">
        <v>0</v>
      </c>
      <c r="R526" s="188">
        <f>Q526*H526</f>
        <v>0</v>
      </c>
      <c r="S526" s="188">
        <v>0.042</v>
      </c>
      <c r="T526" s="189">
        <f>S526*H526</f>
        <v>1.16592</v>
      </c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R526" s="190" t="s">
        <v>198</v>
      </c>
      <c r="AT526" s="190" t="s">
        <v>193</v>
      </c>
      <c r="AU526" s="190" t="s">
        <v>82</v>
      </c>
      <c r="AY526" s="18" t="s">
        <v>191</v>
      </c>
      <c r="BE526" s="191">
        <f>IF(N526="základní",J526,0)</f>
        <v>0</v>
      </c>
      <c r="BF526" s="191">
        <f>IF(N526="snížená",J526,0)</f>
        <v>0</v>
      </c>
      <c r="BG526" s="191">
        <f>IF(N526="zákl. přenesená",J526,0)</f>
        <v>0</v>
      </c>
      <c r="BH526" s="191">
        <f>IF(N526="sníž. přenesená",J526,0)</f>
        <v>0</v>
      </c>
      <c r="BI526" s="191">
        <f>IF(N526="nulová",J526,0)</f>
        <v>0</v>
      </c>
      <c r="BJ526" s="18" t="s">
        <v>80</v>
      </c>
      <c r="BK526" s="191">
        <f>ROUND(I526*H526,2)</f>
        <v>0</v>
      </c>
      <c r="BL526" s="18" t="s">
        <v>198</v>
      </c>
      <c r="BM526" s="190" t="s">
        <v>746</v>
      </c>
    </row>
    <row r="527" spans="1:47" s="2" customFormat="1" ht="29.25">
      <c r="A527" s="35"/>
      <c r="B527" s="36"/>
      <c r="C527" s="37"/>
      <c r="D527" s="192" t="s">
        <v>200</v>
      </c>
      <c r="E527" s="37"/>
      <c r="F527" s="193" t="s">
        <v>747</v>
      </c>
      <c r="G527" s="37"/>
      <c r="H527" s="37"/>
      <c r="I527" s="194"/>
      <c r="J527" s="37"/>
      <c r="K527" s="37"/>
      <c r="L527" s="40"/>
      <c r="M527" s="195"/>
      <c r="N527" s="196"/>
      <c r="O527" s="65"/>
      <c r="P527" s="65"/>
      <c r="Q527" s="65"/>
      <c r="R527" s="65"/>
      <c r="S527" s="65"/>
      <c r="T527" s="66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T527" s="18" t="s">
        <v>200</v>
      </c>
      <c r="AU527" s="18" t="s">
        <v>82</v>
      </c>
    </row>
    <row r="528" spans="1:47" s="2" customFormat="1" ht="11.25">
      <c r="A528" s="35"/>
      <c r="B528" s="36"/>
      <c r="C528" s="37"/>
      <c r="D528" s="197" t="s">
        <v>202</v>
      </c>
      <c r="E528" s="37"/>
      <c r="F528" s="198" t="s">
        <v>748</v>
      </c>
      <c r="G528" s="37"/>
      <c r="H528" s="37"/>
      <c r="I528" s="194"/>
      <c r="J528" s="37"/>
      <c r="K528" s="37"/>
      <c r="L528" s="40"/>
      <c r="M528" s="195"/>
      <c r="N528" s="196"/>
      <c r="O528" s="65"/>
      <c r="P528" s="65"/>
      <c r="Q528" s="65"/>
      <c r="R528" s="65"/>
      <c r="S528" s="65"/>
      <c r="T528" s="66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T528" s="18" t="s">
        <v>202</v>
      </c>
      <c r="AU528" s="18" t="s">
        <v>82</v>
      </c>
    </row>
    <row r="529" spans="2:51" s="13" customFormat="1" ht="11.25">
      <c r="B529" s="199"/>
      <c r="C529" s="200"/>
      <c r="D529" s="192" t="s">
        <v>204</v>
      </c>
      <c r="E529" s="201" t="s">
        <v>21</v>
      </c>
      <c r="F529" s="202" t="s">
        <v>277</v>
      </c>
      <c r="G529" s="200"/>
      <c r="H529" s="201" t="s">
        <v>21</v>
      </c>
      <c r="I529" s="203"/>
      <c r="J529" s="200"/>
      <c r="K529" s="200"/>
      <c r="L529" s="204"/>
      <c r="M529" s="205"/>
      <c r="N529" s="206"/>
      <c r="O529" s="206"/>
      <c r="P529" s="206"/>
      <c r="Q529" s="206"/>
      <c r="R529" s="206"/>
      <c r="S529" s="206"/>
      <c r="T529" s="207"/>
      <c r="AT529" s="208" t="s">
        <v>204</v>
      </c>
      <c r="AU529" s="208" t="s">
        <v>82</v>
      </c>
      <c r="AV529" s="13" t="s">
        <v>80</v>
      </c>
      <c r="AW529" s="13" t="s">
        <v>34</v>
      </c>
      <c r="AX529" s="13" t="s">
        <v>72</v>
      </c>
      <c r="AY529" s="208" t="s">
        <v>191</v>
      </c>
    </row>
    <row r="530" spans="2:51" s="14" customFormat="1" ht="11.25">
      <c r="B530" s="209"/>
      <c r="C530" s="210"/>
      <c r="D530" s="192" t="s">
        <v>204</v>
      </c>
      <c r="E530" s="211" t="s">
        <v>21</v>
      </c>
      <c r="F530" s="212" t="s">
        <v>749</v>
      </c>
      <c r="G530" s="210"/>
      <c r="H530" s="213">
        <v>27.76</v>
      </c>
      <c r="I530" s="214"/>
      <c r="J530" s="210"/>
      <c r="K530" s="210"/>
      <c r="L530" s="215"/>
      <c r="M530" s="216"/>
      <c r="N530" s="217"/>
      <c r="O530" s="217"/>
      <c r="P530" s="217"/>
      <c r="Q530" s="217"/>
      <c r="R530" s="217"/>
      <c r="S530" s="217"/>
      <c r="T530" s="218"/>
      <c r="AT530" s="219" t="s">
        <v>204</v>
      </c>
      <c r="AU530" s="219" t="s">
        <v>82</v>
      </c>
      <c r="AV530" s="14" t="s">
        <v>82</v>
      </c>
      <c r="AW530" s="14" t="s">
        <v>34</v>
      </c>
      <c r="AX530" s="14" t="s">
        <v>72</v>
      </c>
      <c r="AY530" s="219" t="s">
        <v>191</v>
      </c>
    </row>
    <row r="531" spans="1:65" s="2" customFormat="1" ht="24.2" customHeight="1">
      <c r="A531" s="35"/>
      <c r="B531" s="36"/>
      <c r="C531" s="179" t="s">
        <v>750</v>
      </c>
      <c r="D531" s="179" t="s">
        <v>193</v>
      </c>
      <c r="E531" s="180" t="s">
        <v>751</v>
      </c>
      <c r="F531" s="181" t="s">
        <v>752</v>
      </c>
      <c r="G531" s="182" t="s">
        <v>745</v>
      </c>
      <c r="H531" s="183">
        <v>5.07</v>
      </c>
      <c r="I531" s="184"/>
      <c r="J531" s="185">
        <f>ROUND(I531*H531,2)</f>
        <v>0</v>
      </c>
      <c r="K531" s="181" t="s">
        <v>197</v>
      </c>
      <c r="L531" s="40"/>
      <c r="M531" s="186" t="s">
        <v>21</v>
      </c>
      <c r="N531" s="187" t="s">
        <v>43</v>
      </c>
      <c r="O531" s="65"/>
      <c r="P531" s="188">
        <f>O531*H531</f>
        <v>0</v>
      </c>
      <c r="Q531" s="188">
        <v>0</v>
      </c>
      <c r="R531" s="188">
        <f>Q531*H531</f>
        <v>0</v>
      </c>
      <c r="S531" s="188">
        <v>0.065</v>
      </c>
      <c r="T531" s="189">
        <f>S531*H531</f>
        <v>0.32955</v>
      </c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R531" s="190" t="s">
        <v>198</v>
      </c>
      <c r="AT531" s="190" t="s">
        <v>193</v>
      </c>
      <c r="AU531" s="190" t="s">
        <v>82</v>
      </c>
      <c r="AY531" s="18" t="s">
        <v>191</v>
      </c>
      <c r="BE531" s="191">
        <f>IF(N531="základní",J531,0)</f>
        <v>0</v>
      </c>
      <c r="BF531" s="191">
        <f>IF(N531="snížená",J531,0)</f>
        <v>0</v>
      </c>
      <c r="BG531" s="191">
        <f>IF(N531="zákl. přenesená",J531,0)</f>
        <v>0</v>
      </c>
      <c r="BH531" s="191">
        <f>IF(N531="sníž. přenesená",J531,0)</f>
        <v>0</v>
      </c>
      <c r="BI531" s="191">
        <f>IF(N531="nulová",J531,0)</f>
        <v>0</v>
      </c>
      <c r="BJ531" s="18" t="s">
        <v>80</v>
      </c>
      <c r="BK531" s="191">
        <f>ROUND(I531*H531,2)</f>
        <v>0</v>
      </c>
      <c r="BL531" s="18" t="s">
        <v>198</v>
      </c>
      <c r="BM531" s="190" t="s">
        <v>753</v>
      </c>
    </row>
    <row r="532" spans="1:47" s="2" customFormat="1" ht="29.25">
      <c r="A532" s="35"/>
      <c r="B532" s="36"/>
      <c r="C532" s="37"/>
      <c r="D532" s="192" t="s">
        <v>200</v>
      </c>
      <c r="E532" s="37"/>
      <c r="F532" s="193" t="s">
        <v>754</v>
      </c>
      <c r="G532" s="37"/>
      <c r="H532" s="37"/>
      <c r="I532" s="194"/>
      <c r="J532" s="37"/>
      <c r="K532" s="37"/>
      <c r="L532" s="40"/>
      <c r="M532" s="195"/>
      <c r="N532" s="196"/>
      <c r="O532" s="65"/>
      <c r="P532" s="65"/>
      <c r="Q532" s="65"/>
      <c r="R532" s="65"/>
      <c r="S532" s="65"/>
      <c r="T532" s="66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T532" s="18" t="s">
        <v>200</v>
      </c>
      <c r="AU532" s="18" t="s">
        <v>82</v>
      </c>
    </row>
    <row r="533" spans="1:47" s="2" customFormat="1" ht="11.25">
      <c r="A533" s="35"/>
      <c r="B533" s="36"/>
      <c r="C533" s="37"/>
      <c r="D533" s="197" t="s">
        <v>202</v>
      </c>
      <c r="E533" s="37"/>
      <c r="F533" s="198" t="s">
        <v>755</v>
      </c>
      <c r="G533" s="37"/>
      <c r="H533" s="37"/>
      <c r="I533" s="194"/>
      <c r="J533" s="37"/>
      <c r="K533" s="37"/>
      <c r="L533" s="40"/>
      <c r="M533" s="195"/>
      <c r="N533" s="196"/>
      <c r="O533" s="65"/>
      <c r="P533" s="65"/>
      <c r="Q533" s="65"/>
      <c r="R533" s="65"/>
      <c r="S533" s="65"/>
      <c r="T533" s="66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T533" s="18" t="s">
        <v>202</v>
      </c>
      <c r="AU533" s="18" t="s">
        <v>82</v>
      </c>
    </row>
    <row r="534" spans="2:51" s="13" customFormat="1" ht="11.25">
      <c r="B534" s="199"/>
      <c r="C534" s="200"/>
      <c r="D534" s="192" t="s">
        <v>204</v>
      </c>
      <c r="E534" s="201" t="s">
        <v>21</v>
      </c>
      <c r="F534" s="202" t="s">
        <v>277</v>
      </c>
      <c r="G534" s="200"/>
      <c r="H534" s="201" t="s">
        <v>21</v>
      </c>
      <c r="I534" s="203"/>
      <c r="J534" s="200"/>
      <c r="K534" s="200"/>
      <c r="L534" s="204"/>
      <c r="M534" s="205"/>
      <c r="N534" s="206"/>
      <c r="O534" s="206"/>
      <c r="P534" s="206"/>
      <c r="Q534" s="206"/>
      <c r="R534" s="206"/>
      <c r="S534" s="206"/>
      <c r="T534" s="207"/>
      <c r="AT534" s="208" t="s">
        <v>204</v>
      </c>
      <c r="AU534" s="208" t="s">
        <v>82</v>
      </c>
      <c r="AV534" s="13" t="s">
        <v>80</v>
      </c>
      <c r="AW534" s="13" t="s">
        <v>34</v>
      </c>
      <c r="AX534" s="13" t="s">
        <v>72</v>
      </c>
      <c r="AY534" s="208" t="s">
        <v>191</v>
      </c>
    </row>
    <row r="535" spans="2:51" s="14" customFormat="1" ht="11.25">
      <c r="B535" s="209"/>
      <c r="C535" s="210"/>
      <c r="D535" s="192" t="s">
        <v>204</v>
      </c>
      <c r="E535" s="211" t="s">
        <v>21</v>
      </c>
      <c r="F535" s="212" t="s">
        <v>756</v>
      </c>
      <c r="G535" s="210"/>
      <c r="H535" s="213">
        <v>5.07</v>
      </c>
      <c r="I535" s="214"/>
      <c r="J535" s="210"/>
      <c r="K535" s="210"/>
      <c r="L535" s="215"/>
      <c r="M535" s="216"/>
      <c r="N535" s="217"/>
      <c r="O535" s="217"/>
      <c r="P535" s="217"/>
      <c r="Q535" s="217"/>
      <c r="R535" s="217"/>
      <c r="S535" s="217"/>
      <c r="T535" s="218"/>
      <c r="AT535" s="219" t="s">
        <v>204</v>
      </c>
      <c r="AU535" s="219" t="s">
        <v>82</v>
      </c>
      <c r="AV535" s="14" t="s">
        <v>82</v>
      </c>
      <c r="AW535" s="14" t="s">
        <v>34</v>
      </c>
      <c r="AX535" s="14" t="s">
        <v>72</v>
      </c>
      <c r="AY535" s="219" t="s">
        <v>191</v>
      </c>
    </row>
    <row r="536" spans="1:65" s="2" customFormat="1" ht="24.2" customHeight="1">
      <c r="A536" s="35"/>
      <c r="B536" s="36"/>
      <c r="C536" s="179" t="s">
        <v>757</v>
      </c>
      <c r="D536" s="179" t="s">
        <v>193</v>
      </c>
      <c r="E536" s="180" t="s">
        <v>758</v>
      </c>
      <c r="F536" s="181" t="s">
        <v>759</v>
      </c>
      <c r="G536" s="182" t="s">
        <v>745</v>
      </c>
      <c r="H536" s="183">
        <v>0.6</v>
      </c>
      <c r="I536" s="184"/>
      <c r="J536" s="185">
        <f>ROUND(I536*H536,2)</f>
        <v>0</v>
      </c>
      <c r="K536" s="181" t="s">
        <v>197</v>
      </c>
      <c r="L536" s="40"/>
      <c r="M536" s="186" t="s">
        <v>21</v>
      </c>
      <c r="N536" s="187" t="s">
        <v>43</v>
      </c>
      <c r="O536" s="65"/>
      <c r="P536" s="188">
        <f>O536*H536</f>
        <v>0</v>
      </c>
      <c r="Q536" s="188">
        <v>0.00365</v>
      </c>
      <c r="R536" s="188">
        <f>Q536*H536</f>
        <v>0.00219</v>
      </c>
      <c r="S536" s="188">
        <v>0.11</v>
      </c>
      <c r="T536" s="189">
        <f>S536*H536</f>
        <v>0.066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190" t="s">
        <v>198</v>
      </c>
      <c r="AT536" s="190" t="s">
        <v>193</v>
      </c>
      <c r="AU536" s="190" t="s">
        <v>82</v>
      </c>
      <c r="AY536" s="18" t="s">
        <v>191</v>
      </c>
      <c r="BE536" s="191">
        <f>IF(N536="základní",J536,0)</f>
        <v>0</v>
      </c>
      <c r="BF536" s="191">
        <f>IF(N536="snížená",J536,0)</f>
        <v>0</v>
      </c>
      <c r="BG536" s="191">
        <f>IF(N536="zákl. přenesená",J536,0)</f>
        <v>0</v>
      </c>
      <c r="BH536" s="191">
        <f>IF(N536="sníž. přenesená",J536,0)</f>
        <v>0</v>
      </c>
      <c r="BI536" s="191">
        <f>IF(N536="nulová",J536,0)</f>
        <v>0</v>
      </c>
      <c r="BJ536" s="18" t="s">
        <v>80</v>
      </c>
      <c r="BK536" s="191">
        <f>ROUND(I536*H536,2)</f>
        <v>0</v>
      </c>
      <c r="BL536" s="18" t="s">
        <v>198</v>
      </c>
      <c r="BM536" s="190" t="s">
        <v>760</v>
      </c>
    </row>
    <row r="537" spans="1:47" s="2" customFormat="1" ht="29.25">
      <c r="A537" s="35"/>
      <c r="B537" s="36"/>
      <c r="C537" s="37"/>
      <c r="D537" s="192" t="s">
        <v>200</v>
      </c>
      <c r="E537" s="37"/>
      <c r="F537" s="193" t="s">
        <v>761</v>
      </c>
      <c r="G537" s="37"/>
      <c r="H537" s="37"/>
      <c r="I537" s="194"/>
      <c r="J537" s="37"/>
      <c r="K537" s="37"/>
      <c r="L537" s="40"/>
      <c r="M537" s="195"/>
      <c r="N537" s="196"/>
      <c r="O537" s="65"/>
      <c r="P537" s="65"/>
      <c r="Q537" s="65"/>
      <c r="R537" s="65"/>
      <c r="S537" s="65"/>
      <c r="T537" s="66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T537" s="18" t="s">
        <v>200</v>
      </c>
      <c r="AU537" s="18" t="s">
        <v>82</v>
      </c>
    </row>
    <row r="538" spans="1:47" s="2" customFormat="1" ht="11.25">
      <c r="A538" s="35"/>
      <c r="B538" s="36"/>
      <c r="C538" s="37"/>
      <c r="D538" s="197" t="s">
        <v>202</v>
      </c>
      <c r="E538" s="37"/>
      <c r="F538" s="198" t="s">
        <v>762</v>
      </c>
      <c r="G538" s="37"/>
      <c r="H538" s="37"/>
      <c r="I538" s="194"/>
      <c r="J538" s="37"/>
      <c r="K538" s="37"/>
      <c r="L538" s="40"/>
      <c r="M538" s="195"/>
      <c r="N538" s="196"/>
      <c r="O538" s="65"/>
      <c r="P538" s="65"/>
      <c r="Q538" s="65"/>
      <c r="R538" s="65"/>
      <c r="S538" s="65"/>
      <c r="T538" s="66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T538" s="18" t="s">
        <v>202</v>
      </c>
      <c r="AU538" s="18" t="s">
        <v>82</v>
      </c>
    </row>
    <row r="539" spans="2:51" s="13" customFormat="1" ht="11.25">
      <c r="B539" s="199"/>
      <c r="C539" s="200"/>
      <c r="D539" s="192" t="s">
        <v>204</v>
      </c>
      <c r="E539" s="201" t="s">
        <v>21</v>
      </c>
      <c r="F539" s="202" t="s">
        <v>277</v>
      </c>
      <c r="G539" s="200"/>
      <c r="H539" s="201" t="s">
        <v>21</v>
      </c>
      <c r="I539" s="203"/>
      <c r="J539" s="200"/>
      <c r="K539" s="200"/>
      <c r="L539" s="204"/>
      <c r="M539" s="205"/>
      <c r="N539" s="206"/>
      <c r="O539" s="206"/>
      <c r="P539" s="206"/>
      <c r="Q539" s="206"/>
      <c r="R539" s="206"/>
      <c r="S539" s="206"/>
      <c r="T539" s="207"/>
      <c r="AT539" s="208" t="s">
        <v>204</v>
      </c>
      <c r="AU539" s="208" t="s">
        <v>82</v>
      </c>
      <c r="AV539" s="13" t="s">
        <v>80</v>
      </c>
      <c r="AW539" s="13" t="s">
        <v>34</v>
      </c>
      <c r="AX539" s="13" t="s">
        <v>72</v>
      </c>
      <c r="AY539" s="208" t="s">
        <v>191</v>
      </c>
    </row>
    <row r="540" spans="2:51" s="14" customFormat="1" ht="11.25">
      <c r="B540" s="209"/>
      <c r="C540" s="210"/>
      <c r="D540" s="192" t="s">
        <v>204</v>
      </c>
      <c r="E540" s="211" t="s">
        <v>21</v>
      </c>
      <c r="F540" s="212" t="s">
        <v>763</v>
      </c>
      <c r="G540" s="210"/>
      <c r="H540" s="213">
        <v>0.6</v>
      </c>
      <c r="I540" s="214"/>
      <c r="J540" s="210"/>
      <c r="K540" s="210"/>
      <c r="L540" s="215"/>
      <c r="M540" s="216"/>
      <c r="N540" s="217"/>
      <c r="O540" s="217"/>
      <c r="P540" s="217"/>
      <c r="Q540" s="217"/>
      <c r="R540" s="217"/>
      <c r="S540" s="217"/>
      <c r="T540" s="218"/>
      <c r="AT540" s="219" t="s">
        <v>204</v>
      </c>
      <c r="AU540" s="219" t="s">
        <v>82</v>
      </c>
      <c r="AV540" s="14" t="s">
        <v>82</v>
      </c>
      <c r="AW540" s="14" t="s">
        <v>34</v>
      </c>
      <c r="AX540" s="14" t="s">
        <v>72</v>
      </c>
      <c r="AY540" s="219" t="s">
        <v>191</v>
      </c>
    </row>
    <row r="541" spans="1:65" s="2" customFormat="1" ht="33" customHeight="1">
      <c r="A541" s="35"/>
      <c r="B541" s="36"/>
      <c r="C541" s="179" t="s">
        <v>764</v>
      </c>
      <c r="D541" s="179" t="s">
        <v>193</v>
      </c>
      <c r="E541" s="180" t="s">
        <v>765</v>
      </c>
      <c r="F541" s="181" t="s">
        <v>766</v>
      </c>
      <c r="G541" s="182" t="s">
        <v>745</v>
      </c>
      <c r="H541" s="183">
        <v>6.2</v>
      </c>
      <c r="I541" s="184"/>
      <c r="J541" s="185">
        <f>ROUND(I541*H541,2)</f>
        <v>0</v>
      </c>
      <c r="K541" s="181" t="s">
        <v>197</v>
      </c>
      <c r="L541" s="40"/>
      <c r="M541" s="186" t="s">
        <v>21</v>
      </c>
      <c r="N541" s="187" t="s">
        <v>43</v>
      </c>
      <c r="O541" s="65"/>
      <c r="P541" s="188">
        <f>O541*H541</f>
        <v>0</v>
      </c>
      <c r="Q541" s="188">
        <v>0.0002</v>
      </c>
      <c r="R541" s="188">
        <f>Q541*H541</f>
        <v>0.00124</v>
      </c>
      <c r="S541" s="188">
        <v>0</v>
      </c>
      <c r="T541" s="189">
        <f>S541*H541</f>
        <v>0</v>
      </c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R541" s="190" t="s">
        <v>198</v>
      </c>
      <c r="AT541" s="190" t="s">
        <v>193</v>
      </c>
      <c r="AU541" s="190" t="s">
        <v>82</v>
      </c>
      <c r="AY541" s="18" t="s">
        <v>191</v>
      </c>
      <c r="BE541" s="191">
        <f>IF(N541="základní",J541,0)</f>
        <v>0</v>
      </c>
      <c r="BF541" s="191">
        <f>IF(N541="snížená",J541,0)</f>
        <v>0</v>
      </c>
      <c r="BG541" s="191">
        <f>IF(N541="zákl. přenesená",J541,0)</f>
        <v>0</v>
      </c>
      <c r="BH541" s="191">
        <f>IF(N541="sníž. přenesená",J541,0)</f>
        <v>0</v>
      </c>
      <c r="BI541" s="191">
        <f>IF(N541="nulová",J541,0)</f>
        <v>0</v>
      </c>
      <c r="BJ541" s="18" t="s">
        <v>80</v>
      </c>
      <c r="BK541" s="191">
        <f>ROUND(I541*H541,2)</f>
        <v>0</v>
      </c>
      <c r="BL541" s="18" t="s">
        <v>198</v>
      </c>
      <c r="BM541" s="190" t="s">
        <v>767</v>
      </c>
    </row>
    <row r="542" spans="1:47" s="2" customFormat="1" ht="29.25">
      <c r="A542" s="35"/>
      <c r="B542" s="36"/>
      <c r="C542" s="37"/>
      <c r="D542" s="192" t="s">
        <v>200</v>
      </c>
      <c r="E542" s="37"/>
      <c r="F542" s="193" t="s">
        <v>768</v>
      </c>
      <c r="G542" s="37"/>
      <c r="H542" s="37"/>
      <c r="I542" s="194"/>
      <c r="J542" s="37"/>
      <c r="K542" s="37"/>
      <c r="L542" s="40"/>
      <c r="M542" s="195"/>
      <c r="N542" s="196"/>
      <c r="O542" s="65"/>
      <c r="P542" s="65"/>
      <c r="Q542" s="65"/>
      <c r="R542" s="65"/>
      <c r="S542" s="65"/>
      <c r="T542" s="66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T542" s="18" t="s">
        <v>200</v>
      </c>
      <c r="AU542" s="18" t="s">
        <v>82</v>
      </c>
    </row>
    <row r="543" spans="1:47" s="2" customFormat="1" ht="11.25">
      <c r="A543" s="35"/>
      <c r="B543" s="36"/>
      <c r="C543" s="37"/>
      <c r="D543" s="197" t="s">
        <v>202</v>
      </c>
      <c r="E543" s="37"/>
      <c r="F543" s="198" t="s">
        <v>769</v>
      </c>
      <c r="G543" s="37"/>
      <c r="H543" s="37"/>
      <c r="I543" s="194"/>
      <c r="J543" s="37"/>
      <c r="K543" s="37"/>
      <c r="L543" s="40"/>
      <c r="M543" s="195"/>
      <c r="N543" s="196"/>
      <c r="O543" s="65"/>
      <c r="P543" s="65"/>
      <c r="Q543" s="65"/>
      <c r="R543" s="65"/>
      <c r="S543" s="65"/>
      <c r="T543" s="66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T543" s="18" t="s">
        <v>202</v>
      </c>
      <c r="AU543" s="18" t="s">
        <v>82</v>
      </c>
    </row>
    <row r="544" spans="2:51" s="13" customFormat="1" ht="11.25">
      <c r="B544" s="199"/>
      <c r="C544" s="200"/>
      <c r="D544" s="192" t="s">
        <v>204</v>
      </c>
      <c r="E544" s="201" t="s">
        <v>21</v>
      </c>
      <c r="F544" s="202" t="s">
        <v>277</v>
      </c>
      <c r="G544" s="200"/>
      <c r="H544" s="201" t="s">
        <v>21</v>
      </c>
      <c r="I544" s="203"/>
      <c r="J544" s="200"/>
      <c r="K544" s="200"/>
      <c r="L544" s="204"/>
      <c r="M544" s="205"/>
      <c r="N544" s="206"/>
      <c r="O544" s="206"/>
      <c r="P544" s="206"/>
      <c r="Q544" s="206"/>
      <c r="R544" s="206"/>
      <c r="S544" s="206"/>
      <c r="T544" s="207"/>
      <c r="AT544" s="208" t="s">
        <v>204</v>
      </c>
      <c r="AU544" s="208" t="s">
        <v>82</v>
      </c>
      <c r="AV544" s="13" t="s">
        <v>80</v>
      </c>
      <c r="AW544" s="13" t="s">
        <v>34</v>
      </c>
      <c r="AX544" s="13" t="s">
        <v>72</v>
      </c>
      <c r="AY544" s="208" t="s">
        <v>191</v>
      </c>
    </row>
    <row r="545" spans="2:51" s="14" customFormat="1" ht="11.25">
      <c r="B545" s="209"/>
      <c r="C545" s="210"/>
      <c r="D545" s="192" t="s">
        <v>204</v>
      </c>
      <c r="E545" s="211" t="s">
        <v>21</v>
      </c>
      <c r="F545" s="212" t="s">
        <v>770</v>
      </c>
      <c r="G545" s="210"/>
      <c r="H545" s="213">
        <v>6.2</v>
      </c>
      <c r="I545" s="214"/>
      <c r="J545" s="210"/>
      <c r="K545" s="210"/>
      <c r="L545" s="215"/>
      <c r="M545" s="216"/>
      <c r="N545" s="217"/>
      <c r="O545" s="217"/>
      <c r="P545" s="217"/>
      <c r="Q545" s="217"/>
      <c r="R545" s="217"/>
      <c r="S545" s="217"/>
      <c r="T545" s="218"/>
      <c r="AT545" s="219" t="s">
        <v>204</v>
      </c>
      <c r="AU545" s="219" t="s">
        <v>82</v>
      </c>
      <c r="AV545" s="14" t="s">
        <v>82</v>
      </c>
      <c r="AW545" s="14" t="s">
        <v>34</v>
      </c>
      <c r="AX545" s="14" t="s">
        <v>72</v>
      </c>
      <c r="AY545" s="219" t="s">
        <v>191</v>
      </c>
    </row>
    <row r="546" spans="1:65" s="2" customFormat="1" ht="24.2" customHeight="1">
      <c r="A546" s="35"/>
      <c r="B546" s="36"/>
      <c r="C546" s="179" t="s">
        <v>771</v>
      </c>
      <c r="D546" s="179" t="s">
        <v>193</v>
      </c>
      <c r="E546" s="180" t="s">
        <v>772</v>
      </c>
      <c r="F546" s="181" t="s">
        <v>773</v>
      </c>
      <c r="G546" s="182" t="s">
        <v>745</v>
      </c>
      <c r="H546" s="183">
        <v>60.96</v>
      </c>
      <c r="I546" s="184"/>
      <c r="J546" s="185">
        <f>ROUND(I546*H546,2)</f>
        <v>0</v>
      </c>
      <c r="K546" s="181" t="s">
        <v>197</v>
      </c>
      <c r="L546" s="40"/>
      <c r="M546" s="186" t="s">
        <v>21</v>
      </c>
      <c r="N546" s="187" t="s">
        <v>43</v>
      </c>
      <c r="O546" s="65"/>
      <c r="P546" s="188">
        <f>O546*H546</f>
        <v>0</v>
      </c>
      <c r="Q546" s="188">
        <v>8E-05</v>
      </c>
      <c r="R546" s="188">
        <f>Q546*H546</f>
        <v>0.004876800000000001</v>
      </c>
      <c r="S546" s="188">
        <v>0</v>
      </c>
      <c r="T546" s="189">
        <f>S546*H546</f>
        <v>0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R546" s="190" t="s">
        <v>198</v>
      </c>
      <c r="AT546" s="190" t="s">
        <v>193</v>
      </c>
      <c r="AU546" s="190" t="s">
        <v>82</v>
      </c>
      <c r="AY546" s="18" t="s">
        <v>191</v>
      </c>
      <c r="BE546" s="191">
        <f>IF(N546="základní",J546,0)</f>
        <v>0</v>
      </c>
      <c r="BF546" s="191">
        <f>IF(N546="snížená",J546,0)</f>
        <v>0</v>
      </c>
      <c r="BG546" s="191">
        <f>IF(N546="zákl. přenesená",J546,0)</f>
        <v>0</v>
      </c>
      <c r="BH546" s="191">
        <f>IF(N546="sníž. přenesená",J546,0)</f>
        <v>0</v>
      </c>
      <c r="BI546" s="191">
        <f>IF(N546="nulová",J546,0)</f>
        <v>0</v>
      </c>
      <c r="BJ546" s="18" t="s">
        <v>80</v>
      </c>
      <c r="BK546" s="191">
        <f>ROUND(I546*H546,2)</f>
        <v>0</v>
      </c>
      <c r="BL546" s="18" t="s">
        <v>198</v>
      </c>
      <c r="BM546" s="190" t="s">
        <v>774</v>
      </c>
    </row>
    <row r="547" spans="1:47" s="2" customFormat="1" ht="19.5">
      <c r="A547" s="35"/>
      <c r="B547" s="36"/>
      <c r="C547" s="37"/>
      <c r="D547" s="192" t="s">
        <v>200</v>
      </c>
      <c r="E547" s="37"/>
      <c r="F547" s="193" t="s">
        <v>775</v>
      </c>
      <c r="G547" s="37"/>
      <c r="H547" s="37"/>
      <c r="I547" s="194"/>
      <c r="J547" s="37"/>
      <c r="K547" s="37"/>
      <c r="L547" s="40"/>
      <c r="M547" s="195"/>
      <c r="N547" s="196"/>
      <c r="O547" s="65"/>
      <c r="P547" s="65"/>
      <c r="Q547" s="65"/>
      <c r="R547" s="65"/>
      <c r="S547" s="65"/>
      <c r="T547" s="66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T547" s="18" t="s">
        <v>200</v>
      </c>
      <c r="AU547" s="18" t="s">
        <v>82</v>
      </c>
    </row>
    <row r="548" spans="1:47" s="2" customFormat="1" ht="11.25">
      <c r="A548" s="35"/>
      <c r="B548" s="36"/>
      <c r="C548" s="37"/>
      <c r="D548" s="197" t="s">
        <v>202</v>
      </c>
      <c r="E548" s="37"/>
      <c r="F548" s="198" t="s">
        <v>776</v>
      </c>
      <c r="G548" s="37"/>
      <c r="H548" s="37"/>
      <c r="I548" s="194"/>
      <c r="J548" s="37"/>
      <c r="K548" s="37"/>
      <c r="L548" s="40"/>
      <c r="M548" s="195"/>
      <c r="N548" s="196"/>
      <c r="O548" s="65"/>
      <c r="P548" s="65"/>
      <c r="Q548" s="65"/>
      <c r="R548" s="65"/>
      <c r="S548" s="65"/>
      <c r="T548" s="66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T548" s="18" t="s">
        <v>202</v>
      </c>
      <c r="AU548" s="18" t="s">
        <v>82</v>
      </c>
    </row>
    <row r="549" spans="2:51" s="13" customFormat="1" ht="11.25">
      <c r="B549" s="199"/>
      <c r="C549" s="200"/>
      <c r="D549" s="192" t="s">
        <v>204</v>
      </c>
      <c r="E549" s="201" t="s">
        <v>21</v>
      </c>
      <c r="F549" s="202" t="s">
        <v>277</v>
      </c>
      <c r="G549" s="200"/>
      <c r="H549" s="201" t="s">
        <v>21</v>
      </c>
      <c r="I549" s="203"/>
      <c r="J549" s="200"/>
      <c r="K549" s="200"/>
      <c r="L549" s="204"/>
      <c r="M549" s="205"/>
      <c r="N549" s="206"/>
      <c r="O549" s="206"/>
      <c r="P549" s="206"/>
      <c r="Q549" s="206"/>
      <c r="R549" s="206"/>
      <c r="S549" s="206"/>
      <c r="T549" s="207"/>
      <c r="AT549" s="208" t="s">
        <v>204</v>
      </c>
      <c r="AU549" s="208" t="s">
        <v>82</v>
      </c>
      <c r="AV549" s="13" t="s">
        <v>80</v>
      </c>
      <c r="AW549" s="13" t="s">
        <v>34</v>
      </c>
      <c r="AX549" s="13" t="s">
        <v>72</v>
      </c>
      <c r="AY549" s="208" t="s">
        <v>191</v>
      </c>
    </row>
    <row r="550" spans="2:51" s="14" customFormat="1" ht="11.25">
      <c r="B550" s="209"/>
      <c r="C550" s="210"/>
      <c r="D550" s="192" t="s">
        <v>204</v>
      </c>
      <c r="E550" s="211" t="s">
        <v>21</v>
      </c>
      <c r="F550" s="212" t="s">
        <v>777</v>
      </c>
      <c r="G550" s="210"/>
      <c r="H550" s="213">
        <v>12.4</v>
      </c>
      <c r="I550" s="214"/>
      <c r="J550" s="210"/>
      <c r="K550" s="210"/>
      <c r="L550" s="215"/>
      <c r="M550" s="216"/>
      <c r="N550" s="217"/>
      <c r="O550" s="217"/>
      <c r="P550" s="217"/>
      <c r="Q550" s="217"/>
      <c r="R550" s="217"/>
      <c r="S550" s="217"/>
      <c r="T550" s="218"/>
      <c r="AT550" s="219" t="s">
        <v>204</v>
      </c>
      <c r="AU550" s="219" t="s">
        <v>82</v>
      </c>
      <c r="AV550" s="14" t="s">
        <v>82</v>
      </c>
      <c r="AW550" s="14" t="s">
        <v>34</v>
      </c>
      <c r="AX550" s="14" t="s">
        <v>72</v>
      </c>
      <c r="AY550" s="219" t="s">
        <v>191</v>
      </c>
    </row>
    <row r="551" spans="2:51" s="14" customFormat="1" ht="11.25">
      <c r="B551" s="209"/>
      <c r="C551" s="210"/>
      <c r="D551" s="192" t="s">
        <v>204</v>
      </c>
      <c r="E551" s="211" t="s">
        <v>21</v>
      </c>
      <c r="F551" s="212" t="s">
        <v>778</v>
      </c>
      <c r="G551" s="210"/>
      <c r="H551" s="213">
        <v>7.6</v>
      </c>
      <c r="I551" s="214"/>
      <c r="J551" s="210"/>
      <c r="K551" s="210"/>
      <c r="L551" s="215"/>
      <c r="M551" s="216"/>
      <c r="N551" s="217"/>
      <c r="O551" s="217"/>
      <c r="P551" s="217"/>
      <c r="Q551" s="217"/>
      <c r="R551" s="217"/>
      <c r="S551" s="217"/>
      <c r="T551" s="218"/>
      <c r="AT551" s="219" t="s">
        <v>204</v>
      </c>
      <c r="AU551" s="219" t="s">
        <v>82</v>
      </c>
      <c r="AV551" s="14" t="s">
        <v>82</v>
      </c>
      <c r="AW551" s="14" t="s">
        <v>34</v>
      </c>
      <c r="AX551" s="14" t="s">
        <v>72</v>
      </c>
      <c r="AY551" s="219" t="s">
        <v>191</v>
      </c>
    </row>
    <row r="552" spans="2:51" s="14" customFormat="1" ht="11.25">
      <c r="B552" s="209"/>
      <c r="C552" s="210"/>
      <c r="D552" s="192" t="s">
        <v>204</v>
      </c>
      <c r="E552" s="211" t="s">
        <v>21</v>
      </c>
      <c r="F552" s="212" t="s">
        <v>779</v>
      </c>
      <c r="G552" s="210"/>
      <c r="H552" s="213">
        <v>3.2</v>
      </c>
      <c r="I552" s="214"/>
      <c r="J552" s="210"/>
      <c r="K552" s="210"/>
      <c r="L552" s="215"/>
      <c r="M552" s="216"/>
      <c r="N552" s="217"/>
      <c r="O552" s="217"/>
      <c r="P552" s="217"/>
      <c r="Q552" s="217"/>
      <c r="R552" s="217"/>
      <c r="S552" s="217"/>
      <c r="T552" s="218"/>
      <c r="AT552" s="219" t="s">
        <v>204</v>
      </c>
      <c r="AU552" s="219" t="s">
        <v>82</v>
      </c>
      <c r="AV552" s="14" t="s">
        <v>82</v>
      </c>
      <c r="AW552" s="14" t="s">
        <v>34</v>
      </c>
      <c r="AX552" s="14" t="s">
        <v>72</v>
      </c>
      <c r="AY552" s="219" t="s">
        <v>191</v>
      </c>
    </row>
    <row r="553" spans="2:51" s="14" customFormat="1" ht="11.25">
      <c r="B553" s="209"/>
      <c r="C553" s="210"/>
      <c r="D553" s="192" t="s">
        <v>204</v>
      </c>
      <c r="E553" s="211" t="s">
        <v>21</v>
      </c>
      <c r="F553" s="212" t="s">
        <v>780</v>
      </c>
      <c r="G553" s="210"/>
      <c r="H553" s="213">
        <v>37.76</v>
      </c>
      <c r="I553" s="214"/>
      <c r="J553" s="210"/>
      <c r="K553" s="210"/>
      <c r="L553" s="215"/>
      <c r="M553" s="216"/>
      <c r="N553" s="217"/>
      <c r="O553" s="217"/>
      <c r="P553" s="217"/>
      <c r="Q553" s="217"/>
      <c r="R553" s="217"/>
      <c r="S553" s="217"/>
      <c r="T553" s="218"/>
      <c r="AT553" s="219" t="s">
        <v>204</v>
      </c>
      <c r="AU553" s="219" t="s">
        <v>82</v>
      </c>
      <c r="AV553" s="14" t="s">
        <v>82</v>
      </c>
      <c r="AW553" s="14" t="s">
        <v>34</v>
      </c>
      <c r="AX553" s="14" t="s">
        <v>72</v>
      </c>
      <c r="AY553" s="219" t="s">
        <v>191</v>
      </c>
    </row>
    <row r="554" spans="1:65" s="2" customFormat="1" ht="24.2" customHeight="1">
      <c r="A554" s="35"/>
      <c r="B554" s="36"/>
      <c r="C554" s="179" t="s">
        <v>781</v>
      </c>
      <c r="D554" s="179" t="s">
        <v>193</v>
      </c>
      <c r="E554" s="180" t="s">
        <v>782</v>
      </c>
      <c r="F554" s="181" t="s">
        <v>783</v>
      </c>
      <c r="G554" s="182" t="s">
        <v>745</v>
      </c>
      <c r="H554" s="183">
        <v>35.9</v>
      </c>
      <c r="I554" s="184"/>
      <c r="J554" s="185">
        <f>ROUND(I554*H554,2)</f>
        <v>0</v>
      </c>
      <c r="K554" s="181" t="s">
        <v>197</v>
      </c>
      <c r="L554" s="40"/>
      <c r="M554" s="186" t="s">
        <v>21</v>
      </c>
      <c r="N554" s="187" t="s">
        <v>43</v>
      </c>
      <c r="O554" s="65"/>
      <c r="P554" s="188">
        <f>O554*H554</f>
        <v>0</v>
      </c>
      <c r="Q554" s="188">
        <v>0.00031</v>
      </c>
      <c r="R554" s="188">
        <f>Q554*H554</f>
        <v>0.011129</v>
      </c>
      <c r="S554" s="188">
        <v>0</v>
      </c>
      <c r="T554" s="189">
        <f>S554*H554</f>
        <v>0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190" t="s">
        <v>198</v>
      </c>
      <c r="AT554" s="190" t="s">
        <v>193</v>
      </c>
      <c r="AU554" s="190" t="s">
        <v>82</v>
      </c>
      <c r="AY554" s="18" t="s">
        <v>191</v>
      </c>
      <c r="BE554" s="191">
        <f>IF(N554="základní",J554,0)</f>
        <v>0</v>
      </c>
      <c r="BF554" s="191">
        <f>IF(N554="snížená",J554,0)</f>
        <v>0</v>
      </c>
      <c r="BG554" s="191">
        <f>IF(N554="zákl. přenesená",J554,0)</f>
        <v>0</v>
      </c>
      <c r="BH554" s="191">
        <f>IF(N554="sníž. přenesená",J554,0)</f>
        <v>0</v>
      </c>
      <c r="BI554" s="191">
        <f>IF(N554="nulová",J554,0)</f>
        <v>0</v>
      </c>
      <c r="BJ554" s="18" t="s">
        <v>80</v>
      </c>
      <c r="BK554" s="191">
        <f>ROUND(I554*H554,2)</f>
        <v>0</v>
      </c>
      <c r="BL554" s="18" t="s">
        <v>198</v>
      </c>
      <c r="BM554" s="190" t="s">
        <v>784</v>
      </c>
    </row>
    <row r="555" spans="1:47" s="2" customFormat="1" ht="19.5">
      <c r="A555" s="35"/>
      <c r="B555" s="36"/>
      <c r="C555" s="37"/>
      <c r="D555" s="192" t="s">
        <v>200</v>
      </c>
      <c r="E555" s="37"/>
      <c r="F555" s="193" t="s">
        <v>785</v>
      </c>
      <c r="G555" s="37"/>
      <c r="H555" s="37"/>
      <c r="I555" s="194"/>
      <c r="J555" s="37"/>
      <c r="K555" s="37"/>
      <c r="L555" s="40"/>
      <c r="M555" s="195"/>
      <c r="N555" s="196"/>
      <c r="O555" s="65"/>
      <c r="P555" s="65"/>
      <c r="Q555" s="65"/>
      <c r="R555" s="65"/>
      <c r="S555" s="65"/>
      <c r="T555" s="66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T555" s="18" t="s">
        <v>200</v>
      </c>
      <c r="AU555" s="18" t="s">
        <v>82</v>
      </c>
    </row>
    <row r="556" spans="1:47" s="2" customFormat="1" ht="11.25">
      <c r="A556" s="35"/>
      <c r="B556" s="36"/>
      <c r="C556" s="37"/>
      <c r="D556" s="197" t="s">
        <v>202</v>
      </c>
      <c r="E556" s="37"/>
      <c r="F556" s="198" t="s">
        <v>786</v>
      </c>
      <c r="G556" s="37"/>
      <c r="H556" s="37"/>
      <c r="I556" s="194"/>
      <c r="J556" s="37"/>
      <c r="K556" s="37"/>
      <c r="L556" s="40"/>
      <c r="M556" s="195"/>
      <c r="N556" s="196"/>
      <c r="O556" s="65"/>
      <c r="P556" s="65"/>
      <c r="Q556" s="65"/>
      <c r="R556" s="65"/>
      <c r="S556" s="65"/>
      <c r="T556" s="66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T556" s="18" t="s">
        <v>202</v>
      </c>
      <c r="AU556" s="18" t="s">
        <v>82</v>
      </c>
    </row>
    <row r="557" spans="2:51" s="13" customFormat="1" ht="11.25">
      <c r="B557" s="199"/>
      <c r="C557" s="200"/>
      <c r="D557" s="192" t="s">
        <v>204</v>
      </c>
      <c r="E557" s="201" t="s">
        <v>21</v>
      </c>
      <c r="F557" s="202" t="s">
        <v>277</v>
      </c>
      <c r="G557" s="200"/>
      <c r="H557" s="201" t="s">
        <v>21</v>
      </c>
      <c r="I557" s="203"/>
      <c r="J557" s="200"/>
      <c r="K557" s="200"/>
      <c r="L557" s="204"/>
      <c r="M557" s="205"/>
      <c r="N557" s="206"/>
      <c r="O557" s="206"/>
      <c r="P557" s="206"/>
      <c r="Q557" s="206"/>
      <c r="R557" s="206"/>
      <c r="S557" s="206"/>
      <c r="T557" s="207"/>
      <c r="AT557" s="208" t="s">
        <v>204</v>
      </c>
      <c r="AU557" s="208" t="s">
        <v>82</v>
      </c>
      <c r="AV557" s="13" t="s">
        <v>80</v>
      </c>
      <c r="AW557" s="13" t="s">
        <v>34</v>
      </c>
      <c r="AX557" s="13" t="s">
        <v>72</v>
      </c>
      <c r="AY557" s="208" t="s">
        <v>191</v>
      </c>
    </row>
    <row r="558" spans="2:51" s="14" customFormat="1" ht="11.25">
      <c r="B558" s="209"/>
      <c r="C558" s="210"/>
      <c r="D558" s="192" t="s">
        <v>204</v>
      </c>
      <c r="E558" s="211" t="s">
        <v>21</v>
      </c>
      <c r="F558" s="212" t="s">
        <v>787</v>
      </c>
      <c r="G558" s="210"/>
      <c r="H558" s="213">
        <v>7.38</v>
      </c>
      <c r="I558" s="214"/>
      <c r="J558" s="210"/>
      <c r="K558" s="210"/>
      <c r="L558" s="215"/>
      <c r="M558" s="216"/>
      <c r="N558" s="217"/>
      <c r="O558" s="217"/>
      <c r="P558" s="217"/>
      <c r="Q558" s="217"/>
      <c r="R558" s="217"/>
      <c r="S558" s="217"/>
      <c r="T558" s="218"/>
      <c r="AT558" s="219" t="s">
        <v>204</v>
      </c>
      <c r="AU558" s="219" t="s">
        <v>82</v>
      </c>
      <c r="AV558" s="14" t="s">
        <v>82</v>
      </c>
      <c r="AW558" s="14" t="s">
        <v>34</v>
      </c>
      <c r="AX558" s="14" t="s">
        <v>72</v>
      </c>
      <c r="AY558" s="219" t="s">
        <v>191</v>
      </c>
    </row>
    <row r="559" spans="2:51" s="14" customFormat="1" ht="11.25">
      <c r="B559" s="209"/>
      <c r="C559" s="210"/>
      <c r="D559" s="192" t="s">
        <v>204</v>
      </c>
      <c r="E559" s="211" t="s">
        <v>21</v>
      </c>
      <c r="F559" s="212" t="s">
        <v>788</v>
      </c>
      <c r="G559" s="210"/>
      <c r="H559" s="213">
        <v>13.16</v>
      </c>
      <c r="I559" s="214"/>
      <c r="J559" s="210"/>
      <c r="K559" s="210"/>
      <c r="L559" s="215"/>
      <c r="M559" s="216"/>
      <c r="N559" s="217"/>
      <c r="O559" s="217"/>
      <c r="P559" s="217"/>
      <c r="Q559" s="217"/>
      <c r="R559" s="217"/>
      <c r="S559" s="217"/>
      <c r="T559" s="218"/>
      <c r="AT559" s="219" t="s">
        <v>204</v>
      </c>
      <c r="AU559" s="219" t="s">
        <v>82</v>
      </c>
      <c r="AV559" s="14" t="s">
        <v>82</v>
      </c>
      <c r="AW559" s="14" t="s">
        <v>34</v>
      </c>
      <c r="AX559" s="14" t="s">
        <v>72</v>
      </c>
      <c r="AY559" s="219" t="s">
        <v>191</v>
      </c>
    </row>
    <row r="560" spans="2:51" s="14" customFormat="1" ht="11.25">
      <c r="B560" s="209"/>
      <c r="C560" s="210"/>
      <c r="D560" s="192" t="s">
        <v>204</v>
      </c>
      <c r="E560" s="211" t="s">
        <v>21</v>
      </c>
      <c r="F560" s="212" t="s">
        <v>789</v>
      </c>
      <c r="G560" s="210"/>
      <c r="H560" s="213">
        <v>2.4</v>
      </c>
      <c r="I560" s="214"/>
      <c r="J560" s="210"/>
      <c r="K560" s="210"/>
      <c r="L560" s="215"/>
      <c r="M560" s="216"/>
      <c r="N560" s="217"/>
      <c r="O560" s="217"/>
      <c r="P560" s="217"/>
      <c r="Q560" s="217"/>
      <c r="R560" s="217"/>
      <c r="S560" s="217"/>
      <c r="T560" s="218"/>
      <c r="AT560" s="219" t="s">
        <v>204</v>
      </c>
      <c r="AU560" s="219" t="s">
        <v>82</v>
      </c>
      <c r="AV560" s="14" t="s">
        <v>82</v>
      </c>
      <c r="AW560" s="14" t="s">
        <v>34</v>
      </c>
      <c r="AX560" s="14" t="s">
        <v>72</v>
      </c>
      <c r="AY560" s="219" t="s">
        <v>191</v>
      </c>
    </row>
    <row r="561" spans="2:51" s="14" customFormat="1" ht="11.25">
      <c r="B561" s="209"/>
      <c r="C561" s="210"/>
      <c r="D561" s="192" t="s">
        <v>204</v>
      </c>
      <c r="E561" s="211" t="s">
        <v>21</v>
      </c>
      <c r="F561" s="212" t="s">
        <v>790</v>
      </c>
      <c r="G561" s="210"/>
      <c r="H561" s="213">
        <v>12.96</v>
      </c>
      <c r="I561" s="214"/>
      <c r="J561" s="210"/>
      <c r="K561" s="210"/>
      <c r="L561" s="215"/>
      <c r="M561" s="216"/>
      <c r="N561" s="217"/>
      <c r="O561" s="217"/>
      <c r="P561" s="217"/>
      <c r="Q561" s="217"/>
      <c r="R561" s="217"/>
      <c r="S561" s="217"/>
      <c r="T561" s="218"/>
      <c r="AT561" s="219" t="s">
        <v>204</v>
      </c>
      <c r="AU561" s="219" t="s">
        <v>82</v>
      </c>
      <c r="AV561" s="14" t="s">
        <v>82</v>
      </c>
      <c r="AW561" s="14" t="s">
        <v>34</v>
      </c>
      <c r="AX561" s="14" t="s">
        <v>72</v>
      </c>
      <c r="AY561" s="219" t="s">
        <v>191</v>
      </c>
    </row>
    <row r="562" spans="1:65" s="2" customFormat="1" ht="24.2" customHeight="1">
      <c r="A562" s="35"/>
      <c r="B562" s="36"/>
      <c r="C562" s="179" t="s">
        <v>791</v>
      </c>
      <c r="D562" s="179" t="s">
        <v>193</v>
      </c>
      <c r="E562" s="180" t="s">
        <v>792</v>
      </c>
      <c r="F562" s="181" t="s">
        <v>793</v>
      </c>
      <c r="G562" s="182" t="s">
        <v>745</v>
      </c>
      <c r="H562" s="183">
        <v>15.3</v>
      </c>
      <c r="I562" s="184"/>
      <c r="J562" s="185">
        <f>ROUND(I562*H562,2)</f>
        <v>0</v>
      </c>
      <c r="K562" s="181" t="s">
        <v>197</v>
      </c>
      <c r="L562" s="40"/>
      <c r="M562" s="186" t="s">
        <v>21</v>
      </c>
      <c r="N562" s="187" t="s">
        <v>43</v>
      </c>
      <c r="O562" s="65"/>
      <c r="P562" s="188">
        <f>O562*H562</f>
        <v>0</v>
      </c>
      <c r="Q562" s="188">
        <v>0</v>
      </c>
      <c r="R562" s="188">
        <f>Q562*H562</f>
        <v>0</v>
      </c>
      <c r="S562" s="188">
        <v>0</v>
      </c>
      <c r="T562" s="189">
        <f>S562*H562</f>
        <v>0</v>
      </c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R562" s="190" t="s">
        <v>198</v>
      </c>
      <c r="AT562" s="190" t="s">
        <v>193</v>
      </c>
      <c r="AU562" s="190" t="s">
        <v>82</v>
      </c>
      <c r="AY562" s="18" t="s">
        <v>191</v>
      </c>
      <c r="BE562" s="191">
        <f>IF(N562="základní",J562,0)</f>
        <v>0</v>
      </c>
      <c r="BF562" s="191">
        <f>IF(N562="snížená",J562,0)</f>
        <v>0</v>
      </c>
      <c r="BG562" s="191">
        <f>IF(N562="zákl. přenesená",J562,0)</f>
        <v>0</v>
      </c>
      <c r="BH562" s="191">
        <f>IF(N562="sníž. přenesená",J562,0)</f>
        <v>0</v>
      </c>
      <c r="BI562" s="191">
        <f>IF(N562="nulová",J562,0)</f>
        <v>0</v>
      </c>
      <c r="BJ562" s="18" t="s">
        <v>80</v>
      </c>
      <c r="BK562" s="191">
        <f>ROUND(I562*H562,2)</f>
        <v>0</v>
      </c>
      <c r="BL562" s="18" t="s">
        <v>198</v>
      </c>
      <c r="BM562" s="190" t="s">
        <v>794</v>
      </c>
    </row>
    <row r="563" spans="1:47" s="2" customFormat="1" ht="19.5">
      <c r="A563" s="35"/>
      <c r="B563" s="36"/>
      <c r="C563" s="37"/>
      <c r="D563" s="192" t="s">
        <v>200</v>
      </c>
      <c r="E563" s="37"/>
      <c r="F563" s="193" t="s">
        <v>795</v>
      </c>
      <c r="G563" s="37"/>
      <c r="H563" s="37"/>
      <c r="I563" s="194"/>
      <c r="J563" s="37"/>
      <c r="K563" s="37"/>
      <c r="L563" s="40"/>
      <c r="M563" s="195"/>
      <c r="N563" s="196"/>
      <c r="O563" s="65"/>
      <c r="P563" s="65"/>
      <c r="Q563" s="65"/>
      <c r="R563" s="65"/>
      <c r="S563" s="65"/>
      <c r="T563" s="66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T563" s="18" t="s">
        <v>200</v>
      </c>
      <c r="AU563" s="18" t="s">
        <v>82</v>
      </c>
    </row>
    <row r="564" spans="1:47" s="2" customFormat="1" ht="11.25">
      <c r="A564" s="35"/>
      <c r="B564" s="36"/>
      <c r="C564" s="37"/>
      <c r="D564" s="197" t="s">
        <v>202</v>
      </c>
      <c r="E564" s="37"/>
      <c r="F564" s="198" t="s">
        <v>796</v>
      </c>
      <c r="G564" s="37"/>
      <c r="H564" s="37"/>
      <c r="I564" s="194"/>
      <c r="J564" s="37"/>
      <c r="K564" s="37"/>
      <c r="L564" s="40"/>
      <c r="M564" s="195"/>
      <c r="N564" s="196"/>
      <c r="O564" s="65"/>
      <c r="P564" s="65"/>
      <c r="Q564" s="65"/>
      <c r="R564" s="65"/>
      <c r="S564" s="65"/>
      <c r="T564" s="66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T564" s="18" t="s">
        <v>202</v>
      </c>
      <c r="AU564" s="18" t="s">
        <v>82</v>
      </c>
    </row>
    <row r="565" spans="2:51" s="13" customFormat="1" ht="11.25">
      <c r="B565" s="199"/>
      <c r="C565" s="200"/>
      <c r="D565" s="192" t="s">
        <v>204</v>
      </c>
      <c r="E565" s="201" t="s">
        <v>21</v>
      </c>
      <c r="F565" s="202" t="s">
        <v>277</v>
      </c>
      <c r="G565" s="200"/>
      <c r="H565" s="201" t="s">
        <v>21</v>
      </c>
      <c r="I565" s="203"/>
      <c r="J565" s="200"/>
      <c r="K565" s="200"/>
      <c r="L565" s="204"/>
      <c r="M565" s="205"/>
      <c r="N565" s="206"/>
      <c r="O565" s="206"/>
      <c r="P565" s="206"/>
      <c r="Q565" s="206"/>
      <c r="R565" s="206"/>
      <c r="S565" s="206"/>
      <c r="T565" s="207"/>
      <c r="AT565" s="208" t="s">
        <v>204</v>
      </c>
      <c r="AU565" s="208" t="s">
        <v>82</v>
      </c>
      <c r="AV565" s="13" t="s">
        <v>80</v>
      </c>
      <c r="AW565" s="13" t="s">
        <v>34</v>
      </c>
      <c r="AX565" s="13" t="s">
        <v>72</v>
      </c>
      <c r="AY565" s="208" t="s">
        <v>191</v>
      </c>
    </row>
    <row r="566" spans="2:51" s="14" customFormat="1" ht="11.25">
      <c r="B566" s="209"/>
      <c r="C566" s="210"/>
      <c r="D566" s="192" t="s">
        <v>204</v>
      </c>
      <c r="E566" s="211" t="s">
        <v>21</v>
      </c>
      <c r="F566" s="212" t="s">
        <v>797</v>
      </c>
      <c r="G566" s="210"/>
      <c r="H566" s="213">
        <v>3.2</v>
      </c>
      <c r="I566" s="214"/>
      <c r="J566" s="210"/>
      <c r="K566" s="210"/>
      <c r="L566" s="215"/>
      <c r="M566" s="216"/>
      <c r="N566" s="217"/>
      <c r="O566" s="217"/>
      <c r="P566" s="217"/>
      <c r="Q566" s="217"/>
      <c r="R566" s="217"/>
      <c r="S566" s="217"/>
      <c r="T566" s="218"/>
      <c r="AT566" s="219" t="s">
        <v>204</v>
      </c>
      <c r="AU566" s="219" t="s">
        <v>82</v>
      </c>
      <c r="AV566" s="14" t="s">
        <v>82</v>
      </c>
      <c r="AW566" s="14" t="s">
        <v>34</v>
      </c>
      <c r="AX566" s="14" t="s">
        <v>72</v>
      </c>
      <c r="AY566" s="219" t="s">
        <v>191</v>
      </c>
    </row>
    <row r="567" spans="2:51" s="14" customFormat="1" ht="11.25">
      <c r="B567" s="209"/>
      <c r="C567" s="210"/>
      <c r="D567" s="192" t="s">
        <v>204</v>
      </c>
      <c r="E567" s="211" t="s">
        <v>21</v>
      </c>
      <c r="F567" s="212" t="s">
        <v>798</v>
      </c>
      <c r="G567" s="210"/>
      <c r="H567" s="213">
        <v>5.8</v>
      </c>
      <c r="I567" s="214"/>
      <c r="J567" s="210"/>
      <c r="K567" s="210"/>
      <c r="L567" s="215"/>
      <c r="M567" s="216"/>
      <c r="N567" s="217"/>
      <c r="O567" s="217"/>
      <c r="P567" s="217"/>
      <c r="Q567" s="217"/>
      <c r="R567" s="217"/>
      <c r="S567" s="217"/>
      <c r="T567" s="218"/>
      <c r="AT567" s="219" t="s">
        <v>204</v>
      </c>
      <c r="AU567" s="219" t="s">
        <v>82</v>
      </c>
      <c r="AV567" s="14" t="s">
        <v>82</v>
      </c>
      <c r="AW567" s="14" t="s">
        <v>34</v>
      </c>
      <c r="AX567" s="14" t="s">
        <v>72</v>
      </c>
      <c r="AY567" s="219" t="s">
        <v>191</v>
      </c>
    </row>
    <row r="568" spans="2:51" s="14" customFormat="1" ht="11.25">
      <c r="B568" s="209"/>
      <c r="C568" s="210"/>
      <c r="D568" s="192" t="s">
        <v>204</v>
      </c>
      <c r="E568" s="211" t="s">
        <v>21</v>
      </c>
      <c r="F568" s="212" t="s">
        <v>799</v>
      </c>
      <c r="G568" s="210"/>
      <c r="H568" s="213">
        <v>6.3</v>
      </c>
      <c r="I568" s="214"/>
      <c r="J568" s="210"/>
      <c r="K568" s="210"/>
      <c r="L568" s="215"/>
      <c r="M568" s="216"/>
      <c r="N568" s="217"/>
      <c r="O568" s="217"/>
      <c r="P568" s="217"/>
      <c r="Q568" s="217"/>
      <c r="R568" s="217"/>
      <c r="S568" s="217"/>
      <c r="T568" s="218"/>
      <c r="AT568" s="219" t="s">
        <v>204</v>
      </c>
      <c r="AU568" s="219" t="s">
        <v>82</v>
      </c>
      <c r="AV568" s="14" t="s">
        <v>82</v>
      </c>
      <c r="AW568" s="14" t="s">
        <v>34</v>
      </c>
      <c r="AX568" s="14" t="s">
        <v>72</v>
      </c>
      <c r="AY568" s="219" t="s">
        <v>191</v>
      </c>
    </row>
    <row r="569" spans="1:65" s="2" customFormat="1" ht="24.2" customHeight="1">
      <c r="A569" s="35"/>
      <c r="B569" s="36"/>
      <c r="C569" s="179" t="s">
        <v>800</v>
      </c>
      <c r="D569" s="179" t="s">
        <v>193</v>
      </c>
      <c r="E569" s="180" t="s">
        <v>801</v>
      </c>
      <c r="F569" s="181" t="s">
        <v>802</v>
      </c>
      <c r="G569" s="182" t="s">
        <v>745</v>
      </c>
      <c r="H569" s="183">
        <v>132.275</v>
      </c>
      <c r="I569" s="184"/>
      <c r="J569" s="185">
        <f>ROUND(I569*H569,2)</f>
        <v>0</v>
      </c>
      <c r="K569" s="181" t="s">
        <v>197</v>
      </c>
      <c r="L569" s="40"/>
      <c r="M569" s="186" t="s">
        <v>21</v>
      </c>
      <c r="N569" s="187" t="s">
        <v>43</v>
      </c>
      <c r="O569" s="65"/>
      <c r="P569" s="188">
        <f>O569*H569</f>
        <v>0</v>
      </c>
      <c r="Q569" s="188">
        <v>0</v>
      </c>
      <c r="R569" s="188">
        <f>Q569*H569</f>
        <v>0</v>
      </c>
      <c r="S569" s="188">
        <v>0</v>
      </c>
      <c r="T569" s="189">
        <f>S569*H569</f>
        <v>0</v>
      </c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R569" s="190" t="s">
        <v>198</v>
      </c>
      <c r="AT569" s="190" t="s">
        <v>193</v>
      </c>
      <c r="AU569" s="190" t="s">
        <v>82</v>
      </c>
      <c r="AY569" s="18" t="s">
        <v>191</v>
      </c>
      <c r="BE569" s="191">
        <f>IF(N569="základní",J569,0)</f>
        <v>0</v>
      </c>
      <c r="BF569" s="191">
        <f>IF(N569="snížená",J569,0)</f>
        <v>0</v>
      </c>
      <c r="BG569" s="191">
        <f>IF(N569="zákl. přenesená",J569,0)</f>
        <v>0</v>
      </c>
      <c r="BH569" s="191">
        <f>IF(N569="sníž. přenesená",J569,0)</f>
        <v>0</v>
      </c>
      <c r="BI569" s="191">
        <f>IF(N569="nulová",J569,0)</f>
        <v>0</v>
      </c>
      <c r="BJ569" s="18" t="s">
        <v>80</v>
      </c>
      <c r="BK569" s="191">
        <f>ROUND(I569*H569,2)</f>
        <v>0</v>
      </c>
      <c r="BL569" s="18" t="s">
        <v>198</v>
      </c>
      <c r="BM569" s="190" t="s">
        <v>803</v>
      </c>
    </row>
    <row r="570" spans="1:47" s="2" customFormat="1" ht="19.5">
      <c r="A570" s="35"/>
      <c r="B570" s="36"/>
      <c r="C570" s="37"/>
      <c r="D570" s="192" t="s">
        <v>200</v>
      </c>
      <c r="E570" s="37"/>
      <c r="F570" s="193" t="s">
        <v>804</v>
      </c>
      <c r="G570" s="37"/>
      <c r="H570" s="37"/>
      <c r="I570" s="194"/>
      <c r="J570" s="37"/>
      <c r="K570" s="37"/>
      <c r="L570" s="40"/>
      <c r="M570" s="195"/>
      <c r="N570" s="196"/>
      <c r="O570" s="65"/>
      <c r="P570" s="65"/>
      <c r="Q570" s="65"/>
      <c r="R570" s="65"/>
      <c r="S570" s="65"/>
      <c r="T570" s="66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T570" s="18" t="s">
        <v>200</v>
      </c>
      <c r="AU570" s="18" t="s">
        <v>82</v>
      </c>
    </row>
    <row r="571" spans="1:47" s="2" customFormat="1" ht="11.25">
      <c r="A571" s="35"/>
      <c r="B571" s="36"/>
      <c r="C571" s="37"/>
      <c r="D571" s="197" t="s">
        <v>202</v>
      </c>
      <c r="E571" s="37"/>
      <c r="F571" s="198" t="s">
        <v>805</v>
      </c>
      <c r="G571" s="37"/>
      <c r="H571" s="37"/>
      <c r="I571" s="194"/>
      <c r="J571" s="37"/>
      <c r="K571" s="37"/>
      <c r="L571" s="40"/>
      <c r="M571" s="195"/>
      <c r="N571" s="196"/>
      <c r="O571" s="65"/>
      <c r="P571" s="65"/>
      <c r="Q571" s="65"/>
      <c r="R571" s="65"/>
      <c r="S571" s="65"/>
      <c r="T571" s="66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T571" s="18" t="s">
        <v>202</v>
      </c>
      <c r="AU571" s="18" t="s">
        <v>82</v>
      </c>
    </row>
    <row r="572" spans="2:51" s="13" customFormat="1" ht="11.25">
      <c r="B572" s="199"/>
      <c r="C572" s="200"/>
      <c r="D572" s="192" t="s">
        <v>204</v>
      </c>
      <c r="E572" s="201" t="s">
        <v>21</v>
      </c>
      <c r="F572" s="202" t="s">
        <v>205</v>
      </c>
      <c r="G572" s="200"/>
      <c r="H572" s="201" t="s">
        <v>21</v>
      </c>
      <c r="I572" s="203"/>
      <c r="J572" s="200"/>
      <c r="K572" s="200"/>
      <c r="L572" s="204"/>
      <c r="M572" s="205"/>
      <c r="N572" s="206"/>
      <c r="O572" s="206"/>
      <c r="P572" s="206"/>
      <c r="Q572" s="206"/>
      <c r="R572" s="206"/>
      <c r="S572" s="206"/>
      <c r="T572" s="207"/>
      <c r="AT572" s="208" t="s">
        <v>204</v>
      </c>
      <c r="AU572" s="208" t="s">
        <v>82</v>
      </c>
      <c r="AV572" s="13" t="s">
        <v>80</v>
      </c>
      <c r="AW572" s="13" t="s">
        <v>34</v>
      </c>
      <c r="AX572" s="13" t="s">
        <v>72</v>
      </c>
      <c r="AY572" s="208" t="s">
        <v>191</v>
      </c>
    </row>
    <row r="573" spans="2:51" s="13" customFormat="1" ht="11.25">
      <c r="B573" s="199"/>
      <c r="C573" s="200"/>
      <c r="D573" s="192" t="s">
        <v>204</v>
      </c>
      <c r="E573" s="201" t="s">
        <v>21</v>
      </c>
      <c r="F573" s="202" t="s">
        <v>806</v>
      </c>
      <c r="G573" s="200"/>
      <c r="H573" s="201" t="s">
        <v>21</v>
      </c>
      <c r="I573" s="203"/>
      <c r="J573" s="200"/>
      <c r="K573" s="200"/>
      <c r="L573" s="204"/>
      <c r="M573" s="205"/>
      <c r="N573" s="206"/>
      <c r="O573" s="206"/>
      <c r="P573" s="206"/>
      <c r="Q573" s="206"/>
      <c r="R573" s="206"/>
      <c r="S573" s="206"/>
      <c r="T573" s="207"/>
      <c r="AT573" s="208" t="s">
        <v>204</v>
      </c>
      <c r="AU573" s="208" t="s">
        <v>82</v>
      </c>
      <c r="AV573" s="13" t="s">
        <v>80</v>
      </c>
      <c r="AW573" s="13" t="s">
        <v>34</v>
      </c>
      <c r="AX573" s="13" t="s">
        <v>72</v>
      </c>
      <c r="AY573" s="208" t="s">
        <v>191</v>
      </c>
    </row>
    <row r="574" spans="2:51" s="14" customFormat="1" ht="33.75">
      <c r="B574" s="209"/>
      <c r="C574" s="210"/>
      <c r="D574" s="192" t="s">
        <v>204</v>
      </c>
      <c r="E574" s="211" t="s">
        <v>21</v>
      </c>
      <c r="F574" s="212" t="s">
        <v>807</v>
      </c>
      <c r="G574" s="210"/>
      <c r="H574" s="213">
        <v>41.425</v>
      </c>
      <c r="I574" s="214"/>
      <c r="J574" s="210"/>
      <c r="K574" s="210"/>
      <c r="L574" s="215"/>
      <c r="M574" s="216"/>
      <c r="N574" s="217"/>
      <c r="O574" s="217"/>
      <c r="P574" s="217"/>
      <c r="Q574" s="217"/>
      <c r="R574" s="217"/>
      <c r="S574" s="217"/>
      <c r="T574" s="218"/>
      <c r="AT574" s="219" t="s">
        <v>204</v>
      </c>
      <c r="AU574" s="219" t="s">
        <v>82</v>
      </c>
      <c r="AV574" s="14" t="s">
        <v>82</v>
      </c>
      <c r="AW574" s="14" t="s">
        <v>34</v>
      </c>
      <c r="AX574" s="14" t="s">
        <v>72</v>
      </c>
      <c r="AY574" s="219" t="s">
        <v>191</v>
      </c>
    </row>
    <row r="575" spans="2:51" s="14" customFormat="1" ht="33.75">
      <c r="B575" s="209"/>
      <c r="C575" s="210"/>
      <c r="D575" s="192" t="s">
        <v>204</v>
      </c>
      <c r="E575" s="211" t="s">
        <v>21</v>
      </c>
      <c r="F575" s="212" t="s">
        <v>808</v>
      </c>
      <c r="G575" s="210"/>
      <c r="H575" s="213">
        <v>34.675</v>
      </c>
      <c r="I575" s="214"/>
      <c r="J575" s="210"/>
      <c r="K575" s="210"/>
      <c r="L575" s="215"/>
      <c r="M575" s="216"/>
      <c r="N575" s="217"/>
      <c r="O575" s="217"/>
      <c r="P575" s="217"/>
      <c r="Q575" s="217"/>
      <c r="R575" s="217"/>
      <c r="S575" s="217"/>
      <c r="T575" s="218"/>
      <c r="AT575" s="219" t="s">
        <v>204</v>
      </c>
      <c r="AU575" s="219" t="s">
        <v>82</v>
      </c>
      <c r="AV575" s="14" t="s">
        <v>82</v>
      </c>
      <c r="AW575" s="14" t="s">
        <v>34</v>
      </c>
      <c r="AX575" s="14" t="s">
        <v>72</v>
      </c>
      <c r="AY575" s="219" t="s">
        <v>191</v>
      </c>
    </row>
    <row r="576" spans="2:51" s="14" customFormat="1" ht="33.75">
      <c r="B576" s="209"/>
      <c r="C576" s="210"/>
      <c r="D576" s="192" t="s">
        <v>204</v>
      </c>
      <c r="E576" s="211" t="s">
        <v>21</v>
      </c>
      <c r="F576" s="212" t="s">
        <v>809</v>
      </c>
      <c r="G576" s="210"/>
      <c r="H576" s="213">
        <v>28.25</v>
      </c>
      <c r="I576" s="214"/>
      <c r="J576" s="210"/>
      <c r="K576" s="210"/>
      <c r="L576" s="215"/>
      <c r="M576" s="216"/>
      <c r="N576" s="217"/>
      <c r="O576" s="217"/>
      <c r="P576" s="217"/>
      <c r="Q576" s="217"/>
      <c r="R576" s="217"/>
      <c r="S576" s="217"/>
      <c r="T576" s="218"/>
      <c r="AT576" s="219" t="s">
        <v>204</v>
      </c>
      <c r="AU576" s="219" t="s">
        <v>82</v>
      </c>
      <c r="AV576" s="14" t="s">
        <v>82</v>
      </c>
      <c r="AW576" s="14" t="s">
        <v>34</v>
      </c>
      <c r="AX576" s="14" t="s">
        <v>72</v>
      </c>
      <c r="AY576" s="219" t="s">
        <v>191</v>
      </c>
    </row>
    <row r="577" spans="2:51" s="14" customFormat="1" ht="11.25">
      <c r="B577" s="209"/>
      <c r="C577" s="210"/>
      <c r="D577" s="192" t="s">
        <v>204</v>
      </c>
      <c r="E577" s="211" t="s">
        <v>21</v>
      </c>
      <c r="F577" s="212" t="s">
        <v>810</v>
      </c>
      <c r="G577" s="210"/>
      <c r="H577" s="213">
        <v>14.635</v>
      </c>
      <c r="I577" s="214"/>
      <c r="J577" s="210"/>
      <c r="K577" s="210"/>
      <c r="L577" s="215"/>
      <c r="M577" s="216"/>
      <c r="N577" s="217"/>
      <c r="O577" s="217"/>
      <c r="P577" s="217"/>
      <c r="Q577" s="217"/>
      <c r="R577" s="217"/>
      <c r="S577" s="217"/>
      <c r="T577" s="218"/>
      <c r="AT577" s="219" t="s">
        <v>204</v>
      </c>
      <c r="AU577" s="219" t="s">
        <v>82</v>
      </c>
      <c r="AV577" s="14" t="s">
        <v>82</v>
      </c>
      <c r="AW577" s="14" t="s">
        <v>34</v>
      </c>
      <c r="AX577" s="14" t="s">
        <v>72</v>
      </c>
      <c r="AY577" s="219" t="s">
        <v>191</v>
      </c>
    </row>
    <row r="578" spans="2:51" s="14" customFormat="1" ht="11.25">
      <c r="B578" s="209"/>
      <c r="C578" s="210"/>
      <c r="D578" s="192" t="s">
        <v>204</v>
      </c>
      <c r="E578" s="211" t="s">
        <v>21</v>
      </c>
      <c r="F578" s="212" t="s">
        <v>811</v>
      </c>
      <c r="G578" s="210"/>
      <c r="H578" s="213">
        <v>6.89</v>
      </c>
      <c r="I578" s="214"/>
      <c r="J578" s="210"/>
      <c r="K578" s="210"/>
      <c r="L578" s="215"/>
      <c r="M578" s="216"/>
      <c r="N578" s="217"/>
      <c r="O578" s="217"/>
      <c r="P578" s="217"/>
      <c r="Q578" s="217"/>
      <c r="R578" s="217"/>
      <c r="S578" s="217"/>
      <c r="T578" s="218"/>
      <c r="AT578" s="219" t="s">
        <v>204</v>
      </c>
      <c r="AU578" s="219" t="s">
        <v>82</v>
      </c>
      <c r="AV578" s="14" t="s">
        <v>82</v>
      </c>
      <c r="AW578" s="14" t="s">
        <v>34</v>
      </c>
      <c r="AX578" s="14" t="s">
        <v>72</v>
      </c>
      <c r="AY578" s="219" t="s">
        <v>191</v>
      </c>
    </row>
    <row r="579" spans="2:51" s="14" customFormat="1" ht="11.25">
      <c r="B579" s="209"/>
      <c r="C579" s="210"/>
      <c r="D579" s="192" t="s">
        <v>204</v>
      </c>
      <c r="E579" s="211" t="s">
        <v>21</v>
      </c>
      <c r="F579" s="212" t="s">
        <v>812</v>
      </c>
      <c r="G579" s="210"/>
      <c r="H579" s="213">
        <v>6.4</v>
      </c>
      <c r="I579" s="214"/>
      <c r="J579" s="210"/>
      <c r="K579" s="210"/>
      <c r="L579" s="215"/>
      <c r="M579" s="216"/>
      <c r="N579" s="217"/>
      <c r="O579" s="217"/>
      <c r="P579" s="217"/>
      <c r="Q579" s="217"/>
      <c r="R579" s="217"/>
      <c r="S579" s="217"/>
      <c r="T579" s="218"/>
      <c r="AT579" s="219" t="s">
        <v>204</v>
      </c>
      <c r="AU579" s="219" t="s">
        <v>82</v>
      </c>
      <c r="AV579" s="14" t="s">
        <v>82</v>
      </c>
      <c r="AW579" s="14" t="s">
        <v>34</v>
      </c>
      <c r="AX579" s="14" t="s">
        <v>72</v>
      </c>
      <c r="AY579" s="219" t="s">
        <v>191</v>
      </c>
    </row>
    <row r="580" spans="1:65" s="2" customFormat="1" ht="37.9" customHeight="1">
      <c r="A580" s="35"/>
      <c r="B580" s="36"/>
      <c r="C580" s="179" t="s">
        <v>813</v>
      </c>
      <c r="D580" s="179" t="s">
        <v>193</v>
      </c>
      <c r="E580" s="180" t="s">
        <v>814</v>
      </c>
      <c r="F580" s="181" t="s">
        <v>815</v>
      </c>
      <c r="G580" s="182" t="s">
        <v>293</v>
      </c>
      <c r="H580" s="183">
        <v>16.168</v>
      </c>
      <c r="I580" s="184"/>
      <c r="J580" s="185">
        <f>ROUND(I580*H580,2)</f>
        <v>0</v>
      </c>
      <c r="K580" s="181" t="s">
        <v>197</v>
      </c>
      <c r="L580" s="40"/>
      <c r="M580" s="186" t="s">
        <v>21</v>
      </c>
      <c r="N580" s="187" t="s">
        <v>43</v>
      </c>
      <c r="O580" s="65"/>
      <c r="P580" s="188">
        <f>O580*H580</f>
        <v>0</v>
      </c>
      <c r="Q580" s="188">
        <v>0</v>
      </c>
      <c r="R580" s="188">
        <f>Q580*H580</f>
        <v>0</v>
      </c>
      <c r="S580" s="188">
        <v>0.01</v>
      </c>
      <c r="T580" s="189">
        <f>S580*H580</f>
        <v>0.16168</v>
      </c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R580" s="190" t="s">
        <v>198</v>
      </c>
      <c r="AT580" s="190" t="s">
        <v>193</v>
      </c>
      <c r="AU580" s="190" t="s">
        <v>82</v>
      </c>
      <c r="AY580" s="18" t="s">
        <v>191</v>
      </c>
      <c r="BE580" s="191">
        <f>IF(N580="základní",J580,0)</f>
        <v>0</v>
      </c>
      <c r="BF580" s="191">
        <f>IF(N580="snížená",J580,0)</f>
        <v>0</v>
      </c>
      <c r="BG580" s="191">
        <f>IF(N580="zákl. přenesená",J580,0)</f>
        <v>0</v>
      </c>
      <c r="BH580" s="191">
        <f>IF(N580="sníž. přenesená",J580,0)</f>
        <v>0</v>
      </c>
      <c r="BI580" s="191">
        <f>IF(N580="nulová",J580,0)</f>
        <v>0</v>
      </c>
      <c r="BJ580" s="18" t="s">
        <v>80</v>
      </c>
      <c r="BK580" s="191">
        <f>ROUND(I580*H580,2)</f>
        <v>0</v>
      </c>
      <c r="BL580" s="18" t="s">
        <v>198</v>
      </c>
      <c r="BM580" s="190" t="s">
        <v>816</v>
      </c>
    </row>
    <row r="581" spans="1:47" s="2" customFormat="1" ht="19.5">
      <c r="A581" s="35"/>
      <c r="B581" s="36"/>
      <c r="C581" s="37"/>
      <c r="D581" s="192" t="s">
        <v>200</v>
      </c>
      <c r="E581" s="37"/>
      <c r="F581" s="193" t="s">
        <v>817</v>
      </c>
      <c r="G581" s="37"/>
      <c r="H581" s="37"/>
      <c r="I581" s="194"/>
      <c r="J581" s="37"/>
      <c r="K581" s="37"/>
      <c r="L581" s="40"/>
      <c r="M581" s="195"/>
      <c r="N581" s="196"/>
      <c r="O581" s="65"/>
      <c r="P581" s="65"/>
      <c r="Q581" s="65"/>
      <c r="R581" s="65"/>
      <c r="S581" s="65"/>
      <c r="T581" s="66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T581" s="18" t="s">
        <v>200</v>
      </c>
      <c r="AU581" s="18" t="s">
        <v>82</v>
      </c>
    </row>
    <row r="582" spans="1:47" s="2" customFormat="1" ht="11.25">
      <c r="A582" s="35"/>
      <c r="B582" s="36"/>
      <c r="C582" s="37"/>
      <c r="D582" s="197" t="s">
        <v>202</v>
      </c>
      <c r="E582" s="37"/>
      <c r="F582" s="198" t="s">
        <v>818</v>
      </c>
      <c r="G582" s="37"/>
      <c r="H582" s="37"/>
      <c r="I582" s="194"/>
      <c r="J582" s="37"/>
      <c r="K582" s="37"/>
      <c r="L582" s="40"/>
      <c r="M582" s="195"/>
      <c r="N582" s="196"/>
      <c r="O582" s="65"/>
      <c r="P582" s="65"/>
      <c r="Q582" s="65"/>
      <c r="R582" s="65"/>
      <c r="S582" s="65"/>
      <c r="T582" s="66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T582" s="18" t="s">
        <v>202</v>
      </c>
      <c r="AU582" s="18" t="s">
        <v>82</v>
      </c>
    </row>
    <row r="583" spans="2:51" s="13" customFormat="1" ht="11.25">
      <c r="B583" s="199"/>
      <c r="C583" s="200"/>
      <c r="D583" s="192" t="s">
        <v>204</v>
      </c>
      <c r="E583" s="201" t="s">
        <v>21</v>
      </c>
      <c r="F583" s="202" t="s">
        <v>339</v>
      </c>
      <c r="G583" s="200"/>
      <c r="H583" s="201" t="s">
        <v>21</v>
      </c>
      <c r="I583" s="203"/>
      <c r="J583" s="200"/>
      <c r="K583" s="200"/>
      <c r="L583" s="204"/>
      <c r="M583" s="205"/>
      <c r="N583" s="206"/>
      <c r="O583" s="206"/>
      <c r="P583" s="206"/>
      <c r="Q583" s="206"/>
      <c r="R583" s="206"/>
      <c r="S583" s="206"/>
      <c r="T583" s="207"/>
      <c r="AT583" s="208" t="s">
        <v>204</v>
      </c>
      <c r="AU583" s="208" t="s">
        <v>82</v>
      </c>
      <c r="AV583" s="13" t="s">
        <v>80</v>
      </c>
      <c r="AW583" s="13" t="s">
        <v>34</v>
      </c>
      <c r="AX583" s="13" t="s">
        <v>72</v>
      </c>
      <c r="AY583" s="208" t="s">
        <v>191</v>
      </c>
    </row>
    <row r="584" spans="2:51" s="14" customFormat="1" ht="11.25">
      <c r="B584" s="209"/>
      <c r="C584" s="210"/>
      <c r="D584" s="192" t="s">
        <v>204</v>
      </c>
      <c r="E584" s="211" t="s">
        <v>21</v>
      </c>
      <c r="F584" s="212" t="s">
        <v>340</v>
      </c>
      <c r="G584" s="210"/>
      <c r="H584" s="213">
        <v>16.168</v>
      </c>
      <c r="I584" s="214"/>
      <c r="J584" s="210"/>
      <c r="K584" s="210"/>
      <c r="L584" s="215"/>
      <c r="M584" s="216"/>
      <c r="N584" s="217"/>
      <c r="O584" s="217"/>
      <c r="P584" s="217"/>
      <c r="Q584" s="217"/>
      <c r="R584" s="217"/>
      <c r="S584" s="217"/>
      <c r="T584" s="218"/>
      <c r="AT584" s="219" t="s">
        <v>204</v>
      </c>
      <c r="AU584" s="219" t="s">
        <v>82</v>
      </c>
      <c r="AV584" s="14" t="s">
        <v>82</v>
      </c>
      <c r="AW584" s="14" t="s">
        <v>34</v>
      </c>
      <c r="AX584" s="14" t="s">
        <v>72</v>
      </c>
      <c r="AY584" s="219" t="s">
        <v>191</v>
      </c>
    </row>
    <row r="585" spans="1:65" s="2" customFormat="1" ht="37.9" customHeight="1">
      <c r="A585" s="35"/>
      <c r="B585" s="36"/>
      <c r="C585" s="179" t="s">
        <v>819</v>
      </c>
      <c r="D585" s="179" t="s">
        <v>193</v>
      </c>
      <c r="E585" s="180" t="s">
        <v>820</v>
      </c>
      <c r="F585" s="181" t="s">
        <v>821</v>
      </c>
      <c r="G585" s="182" t="s">
        <v>293</v>
      </c>
      <c r="H585" s="183">
        <v>202.93</v>
      </c>
      <c r="I585" s="184"/>
      <c r="J585" s="185">
        <f>ROUND(I585*H585,2)</f>
        <v>0</v>
      </c>
      <c r="K585" s="181" t="s">
        <v>197</v>
      </c>
      <c r="L585" s="40"/>
      <c r="M585" s="186" t="s">
        <v>21</v>
      </c>
      <c r="N585" s="187" t="s">
        <v>43</v>
      </c>
      <c r="O585" s="65"/>
      <c r="P585" s="188">
        <f>O585*H585</f>
        <v>0</v>
      </c>
      <c r="Q585" s="188">
        <v>0</v>
      </c>
      <c r="R585" s="188">
        <f>Q585*H585</f>
        <v>0</v>
      </c>
      <c r="S585" s="188">
        <v>0.05</v>
      </c>
      <c r="T585" s="189">
        <f>S585*H585</f>
        <v>10.146500000000001</v>
      </c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R585" s="190" t="s">
        <v>198</v>
      </c>
      <c r="AT585" s="190" t="s">
        <v>193</v>
      </c>
      <c r="AU585" s="190" t="s">
        <v>82</v>
      </c>
      <c r="AY585" s="18" t="s">
        <v>191</v>
      </c>
      <c r="BE585" s="191">
        <f>IF(N585="základní",J585,0)</f>
        <v>0</v>
      </c>
      <c r="BF585" s="191">
        <f>IF(N585="snížená",J585,0)</f>
        <v>0</v>
      </c>
      <c r="BG585" s="191">
        <f>IF(N585="zákl. přenesená",J585,0)</f>
        <v>0</v>
      </c>
      <c r="BH585" s="191">
        <f>IF(N585="sníž. přenesená",J585,0)</f>
        <v>0</v>
      </c>
      <c r="BI585" s="191">
        <f>IF(N585="nulová",J585,0)</f>
        <v>0</v>
      </c>
      <c r="BJ585" s="18" t="s">
        <v>80</v>
      </c>
      <c r="BK585" s="191">
        <f>ROUND(I585*H585,2)</f>
        <v>0</v>
      </c>
      <c r="BL585" s="18" t="s">
        <v>198</v>
      </c>
      <c r="BM585" s="190" t="s">
        <v>822</v>
      </c>
    </row>
    <row r="586" spans="1:47" s="2" customFormat="1" ht="19.5">
      <c r="A586" s="35"/>
      <c r="B586" s="36"/>
      <c r="C586" s="37"/>
      <c r="D586" s="192" t="s">
        <v>200</v>
      </c>
      <c r="E586" s="37"/>
      <c r="F586" s="193" t="s">
        <v>823</v>
      </c>
      <c r="G586" s="37"/>
      <c r="H586" s="37"/>
      <c r="I586" s="194"/>
      <c r="J586" s="37"/>
      <c r="K586" s="37"/>
      <c r="L586" s="40"/>
      <c r="M586" s="195"/>
      <c r="N586" s="196"/>
      <c r="O586" s="65"/>
      <c r="P586" s="65"/>
      <c r="Q586" s="65"/>
      <c r="R586" s="65"/>
      <c r="S586" s="65"/>
      <c r="T586" s="66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T586" s="18" t="s">
        <v>200</v>
      </c>
      <c r="AU586" s="18" t="s">
        <v>82</v>
      </c>
    </row>
    <row r="587" spans="1:47" s="2" customFormat="1" ht="11.25">
      <c r="A587" s="35"/>
      <c r="B587" s="36"/>
      <c r="C587" s="37"/>
      <c r="D587" s="197" t="s">
        <v>202</v>
      </c>
      <c r="E587" s="37"/>
      <c r="F587" s="198" t="s">
        <v>824</v>
      </c>
      <c r="G587" s="37"/>
      <c r="H587" s="37"/>
      <c r="I587" s="194"/>
      <c r="J587" s="37"/>
      <c r="K587" s="37"/>
      <c r="L587" s="40"/>
      <c r="M587" s="195"/>
      <c r="N587" s="196"/>
      <c r="O587" s="65"/>
      <c r="P587" s="65"/>
      <c r="Q587" s="65"/>
      <c r="R587" s="65"/>
      <c r="S587" s="65"/>
      <c r="T587" s="66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T587" s="18" t="s">
        <v>202</v>
      </c>
      <c r="AU587" s="18" t="s">
        <v>82</v>
      </c>
    </row>
    <row r="588" spans="2:51" s="13" customFormat="1" ht="11.25">
      <c r="B588" s="199"/>
      <c r="C588" s="200"/>
      <c r="D588" s="192" t="s">
        <v>204</v>
      </c>
      <c r="E588" s="201" t="s">
        <v>21</v>
      </c>
      <c r="F588" s="202" t="s">
        <v>277</v>
      </c>
      <c r="G588" s="200"/>
      <c r="H588" s="201" t="s">
        <v>21</v>
      </c>
      <c r="I588" s="203"/>
      <c r="J588" s="200"/>
      <c r="K588" s="200"/>
      <c r="L588" s="204"/>
      <c r="M588" s="205"/>
      <c r="N588" s="206"/>
      <c r="O588" s="206"/>
      <c r="P588" s="206"/>
      <c r="Q588" s="206"/>
      <c r="R588" s="206"/>
      <c r="S588" s="206"/>
      <c r="T588" s="207"/>
      <c r="AT588" s="208" t="s">
        <v>204</v>
      </c>
      <c r="AU588" s="208" t="s">
        <v>82</v>
      </c>
      <c r="AV588" s="13" t="s">
        <v>80</v>
      </c>
      <c r="AW588" s="13" t="s">
        <v>34</v>
      </c>
      <c r="AX588" s="13" t="s">
        <v>72</v>
      </c>
      <c r="AY588" s="208" t="s">
        <v>191</v>
      </c>
    </row>
    <row r="589" spans="2:51" s="14" customFormat="1" ht="11.25">
      <c r="B589" s="209"/>
      <c r="C589" s="210"/>
      <c r="D589" s="192" t="s">
        <v>204</v>
      </c>
      <c r="E589" s="211" t="s">
        <v>21</v>
      </c>
      <c r="F589" s="212" t="s">
        <v>609</v>
      </c>
      <c r="G589" s="210"/>
      <c r="H589" s="213">
        <v>62.74</v>
      </c>
      <c r="I589" s="214"/>
      <c r="J589" s="210"/>
      <c r="K589" s="210"/>
      <c r="L589" s="215"/>
      <c r="M589" s="216"/>
      <c r="N589" s="217"/>
      <c r="O589" s="217"/>
      <c r="P589" s="217"/>
      <c r="Q589" s="217"/>
      <c r="R589" s="217"/>
      <c r="S589" s="217"/>
      <c r="T589" s="218"/>
      <c r="AT589" s="219" t="s">
        <v>204</v>
      </c>
      <c r="AU589" s="219" t="s">
        <v>82</v>
      </c>
      <c r="AV589" s="14" t="s">
        <v>82</v>
      </c>
      <c r="AW589" s="14" t="s">
        <v>34</v>
      </c>
      <c r="AX589" s="14" t="s">
        <v>72</v>
      </c>
      <c r="AY589" s="219" t="s">
        <v>191</v>
      </c>
    </row>
    <row r="590" spans="2:51" s="14" customFormat="1" ht="11.25">
      <c r="B590" s="209"/>
      <c r="C590" s="210"/>
      <c r="D590" s="192" t="s">
        <v>204</v>
      </c>
      <c r="E590" s="211" t="s">
        <v>21</v>
      </c>
      <c r="F590" s="212" t="s">
        <v>610</v>
      </c>
      <c r="G590" s="210"/>
      <c r="H590" s="213">
        <v>8.5</v>
      </c>
      <c r="I590" s="214"/>
      <c r="J590" s="210"/>
      <c r="K590" s="210"/>
      <c r="L590" s="215"/>
      <c r="M590" s="216"/>
      <c r="N590" s="217"/>
      <c r="O590" s="217"/>
      <c r="P590" s="217"/>
      <c r="Q590" s="217"/>
      <c r="R590" s="217"/>
      <c r="S590" s="217"/>
      <c r="T590" s="218"/>
      <c r="AT590" s="219" t="s">
        <v>204</v>
      </c>
      <c r="AU590" s="219" t="s">
        <v>82</v>
      </c>
      <c r="AV590" s="14" t="s">
        <v>82</v>
      </c>
      <c r="AW590" s="14" t="s">
        <v>34</v>
      </c>
      <c r="AX590" s="14" t="s">
        <v>72</v>
      </c>
      <c r="AY590" s="219" t="s">
        <v>191</v>
      </c>
    </row>
    <row r="591" spans="2:51" s="14" customFormat="1" ht="11.25">
      <c r="B591" s="209"/>
      <c r="C591" s="210"/>
      <c r="D591" s="192" t="s">
        <v>204</v>
      </c>
      <c r="E591" s="211" t="s">
        <v>21</v>
      </c>
      <c r="F591" s="212" t="s">
        <v>825</v>
      </c>
      <c r="G591" s="210"/>
      <c r="H591" s="213">
        <v>7.83</v>
      </c>
      <c r="I591" s="214"/>
      <c r="J591" s="210"/>
      <c r="K591" s="210"/>
      <c r="L591" s="215"/>
      <c r="M591" s="216"/>
      <c r="N591" s="217"/>
      <c r="O591" s="217"/>
      <c r="P591" s="217"/>
      <c r="Q591" s="217"/>
      <c r="R591" s="217"/>
      <c r="S591" s="217"/>
      <c r="T591" s="218"/>
      <c r="AT591" s="219" t="s">
        <v>204</v>
      </c>
      <c r="AU591" s="219" t="s">
        <v>82</v>
      </c>
      <c r="AV591" s="14" t="s">
        <v>82</v>
      </c>
      <c r="AW591" s="14" t="s">
        <v>34</v>
      </c>
      <c r="AX591" s="14" t="s">
        <v>72</v>
      </c>
      <c r="AY591" s="219" t="s">
        <v>191</v>
      </c>
    </row>
    <row r="592" spans="2:51" s="14" customFormat="1" ht="11.25">
      <c r="B592" s="209"/>
      <c r="C592" s="210"/>
      <c r="D592" s="192" t="s">
        <v>204</v>
      </c>
      <c r="E592" s="211" t="s">
        <v>21</v>
      </c>
      <c r="F592" s="212" t="s">
        <v>612</v>
      </c>
      <c r="G592" s="210"/>
      <c r="H592" s="213">
        <v>5.95</v>
      </c>
      <c r="I592" s="214"/>
      <c r="J592" s="210"/>
      <c r="K592" s="210"/>
      <c r="L592" s="215"/>
      <c r="M592" s="216"/>
      <c r="N592" s="217"/>
      <c r="O592" s="217"/>
      <c r="P592" s="217"/>
      <c r="Q592" s="217"/>
      <c r="R592" s="217"/>
      <c r="S592" s="217"/>
      <c r="T592" s="218"/>
      <c r="AT592" s="219" t="s">
        <v>204</v>
      </c>
      <c r="AU592" s="219" t="s">
        <v>82</v>
      </c>
      <c r="AV592" s="14" t="s">
        <v>82</v>
      </c>
      <c r="AW592" s="14" t="s">
        <v>34</v>
      </c>
      <c r="AX592" s="14" t="s">
        <v>72</v>
      </c>
      <c r="AY592" s="219" t="s">
        <v>191</v>
      </c>
    </row>
    <row r="593" spans="2:51" s="14" customFormat="1" ht="11.25">
      <c r="B593" s="209"/>
      <c r="C593" s="210"/>
      <c r="D593" s="192" t="s">
        <v>204</v>
      </c>
      <c r="E593" s="211" t="s">
        <v>21</v>
      </c>
      <c r="F593" s="212" t="s">
        <v>613</v>
      </c>
      <c r="G593" s="210"/>
      <c r="H593" s="213">
        <v>5.48</v>
      </c>
      <c r="I593" s="214"/>
      <c r="J593" s="210"/>
      <c r="K593" s="210"/>
      <c r="L593" s="215"/>
      <c r="M593" s="216"/>
      <c r="N593" s="217"/>
      <c r="O593" s="217"/>
      <c r="P593" s="217"/>
      <c r="Q593" s="217"/>
      <c r="R593" s="217"/>
      <c r="S593" s="217"/>
      <c r="T593" s="218"/>
      <c r="AT593" s="219" t="s">
        <v>204</v>
      </c>
      <c r="AU593" s="219" t="s">
        <v>82</v>
      </c>
      <c r="AV593" s="14" t="s">
        <v>82</v>
      </c>
      <c r="AW593" s="14" t="s">
        <v>34</v>
      </c>
      <c r="AX593" s="14" t="s">
        <v>72</v>
      </c>
      <c r="AY593" s="219" t="s">
        <v>191</v>
      </c>
    </row>
    <row r="594" spans="2:51" s="14" customFormat="1" ht="11.25">
      <c r="B594" s="209"/>
      <c r="C594" s="210"/>
      <c r="D594" s="192" t="s">
        <v>204</v>
      </c>
      <c r="E594" s="211" t="s">
        <v>21</v>
      </c>
      <c r="F594" s="212" t="s">
        <v>614</v>
      </c>
      <c r="G594" s="210"/>
      <c r="H594" s="213">
        <v>6.64</v>
      </c>
      <c r="I594" s="214"/>
      <c r="J594" s="210"/>
      <c r="K594" s="210"/>
      <c r="L594" s="215"/>
      <c r="M594" s="216"/>
      <c r="N594" s="217"/>
      <c r="O594" s="217"/>
      <c r="P594" s="217"/>
      <c r="Q594" s="217"/>
      <c r="R594" s="217"/>
      <c r="S594" s="217"/>
      <c r="T594" s="218"/>
      <c r="AT594" s="219" t="s">
        <v>204</v>
      </c>
      <c r="AU594" s="219" t="s">
        <v>82</v>
      </c>
      <c r="AV594" s="14" t="s">
        <v>82</v>
      </c>
      <c r="AW594" s="14" t="s">
        <v>34</v>
      </c>
      <c r="AX594" s="14" t="s">
        <v>72</v>
      </c>
      <c r="AY594" s="219" t="s">
        <v>191</v>
      </c>
    </row>
    <row r="595" spans="2:51" s="14" customFormat="1" ht="11.25">
      <c r="B595" s="209"/>
      <c r="C595" s="210"/>
      <c r="D595" s="192" t="s">
        <v>204</v>
      </c>
      <c r="E595" s="211" t="s">
        <v>21</v>
      </c>
      <c r="F595" s="212" t="s">
        <v>615</v>
      </c>
      <c r="G595" s="210"/>
      <c r="H595" s="213">
        <v>6.68</v>
      </c>
      <c r="I595" s="214"/>
      <c r="J595" s="210"/>
      <c r="K595" s="210"/>
      <c r="L595" s="215"/>
      <c r="M595" s="216"/>
      <c r="N595" s="217"/>
      <c r="O595" s="217"/>
      <c r="P595" s="217"/>
      <c r="Q595" s="217"/>
      <c r="R595" s="217"/>
      <c r="S595" s="217"/>
      <c r="T595" s="218"/>
      <c r="AT595" s="219" t="s">
        <v>204</v>
      </c>
      <c r="AU595" s="219" t="s">
        <v>82</v>
      </c>
      <c r="AV595" s="14" t="s">
        <v>82</v>
      </c>
      <c r="AW595" s="14" t="s">
        <v>34</v>
      </c>
      <c r="AX595" s="14" t="s">
        <v>72</v>
      </c>
      <c r="AY595" s="219" t="s">
        <v>191</v>
      </c>
    </row>
    <row r="596" spans="2:51" s="14" customFormat="1" ht="11.25">
      <c r="B596" s="209"/>
      <c r="C596" s="210"/>
      <c r="D596" s="192" t="s">
        <v>204</v>
      </c>
      <c r="E596" s="211" t="s">
        <v>21</v>
      </c>
      <c r="F596" s="212" t="s">
        <v>826</v>
      </c>
      <c r="G596" s="210"/>
      <c r="H596" s="213">
        <v>7.24</v>
      </c>
      <c r="I596" s="214"/>
      <c r="J596" s="210"/>
      <c r="K596" s="210"/>
      <c r="L596" s="215"/>
      <c r="M596" s="216"/>
      <c r="N596" s="217"/>
      <c r="O596" s="217"/>
      <c r="P596" s="217"/>
      <c r="Q596" s="217"/>
      <c r="R596" s="217"/>
      <c r="S596" s="217"/>
      <c r="T596" s="218"/>
      <c r="AT596" s="219" t="s">
        <v>204</v>
      </c>
      <c r="AU596" s="219" t="s">
        <v>82</v>
      </c>
      <c r="AV596" s="14" t="s">
        <v>82</v>
      </c>
      <c r="AW596" s="14" t="s">
        <v>34</v>
      </c>
      <c r="AX596" s="14" t="s">
        <v>72</v>
      </c>
      <c r="AY596" s="219" t="s">
        <v>191</v>
      </c>
    </row>
    <row r="597" spans="2:51" s="14" customFormat="1" ht="11.25">
      <c r="B597" s="209"/>
      <c r="C597" s="210"/>
      <c r="D597" s="192" t="s">
        <v>204</v>
      </c>
      <c r="E597" s="211" t="s">
        <v>21</v>
      </c>
      <c r="F597" s="212" t="s">
        <v>597</v>
      </c>
      <c r="G597" s="210"/>
      <c r="H597" s="213">
        <v>3.22</v>
      </c>
      <c r="I597" s="214"/>
      <c r="J597" s="210"/>
      <c r="K597" s="210"/>
      <c r="L597" s="215"/>
      <c r="M597" s="216"/>
      <c r="N597" s="217"/>
      <c r="O597" s="217"/>
      <c r="P597" s="217"/>
      <c r="Q597" s="217"/>
      <c r="R597" s="217"/>
      <c r="S597" s="217"/>
      <c r="T597" s="218"/>
      <c r="AT597" s="219" t="s">
        <v>204</v>
      </c>
      <c r="AU597" s="219" t="s">
        <v>82</v>
      </c>
      <c r="AV597" s="14" t="s">
        <v>82</v>
      </c>
      <c r="AW597" s="14" t="s">
        <v>34</v>
      </c>
      <c r="AX597" s="14" t="s">
        <v>72</v>
      </c>
      <c r="AY597" s="219" t="s">
        <v>191</v>
      </c>
    </row>
    <row r="598" spans="2:51" s="14" customFormat="1" ht="11.25">
      <c r="B598" s="209"/>
      <c r="C598" s="210"/>
      <c r="D598" s="192" t="s">
        <v>204</v>
      </c>
      <c r="E598" s="211" t="s">
        <v>21</v>
      </c>
      <c r="F598" s="212" t="s">
        <v>598</v>
      </c>
      <c r="G598" s="210"/>
      <c r="H598" s="213">
        <v>1.42</v>
      </c>
      <c r="I598" s="214"/>
      <c r="J598" s="210"/>
      <c r="K598" s="210"/>
      <c r="L598" s="215"/>
      <c r="M598" s="216"/>
      <c r="N598" s="217"/>
      <c r="O598" s="217"/>
      <c r="P598" s="217"/>
      <c r="Q598" s="217"/>
      <c r="R598" s="217"/>
      <c r="S598" s="217"/>
      <c r="T598" s="218"/>
      <c r="AT598" s="219" t="s">
        <v>204</v>
      </c>
      <c r="AU598" s="219" t="s">
        <v>82</v>
      </c>
      <c r="AV598" s="14" t="s">
        <v>82</v>
      </c>
      <c r="AW598" s="14" t="s">
        <v>34</v>
      </c>
      <c r="AX598" s="14" t="s">
        <v>72</v>
      </c>
      <c r="AY598" s="219" t="s">
        <v>191</v>
      </c>
    </row>
    <row r="599" spans="2:51" s="14" customFormat="1" ht="11.25">
      <c r="B599" s="209"/>
      <c r="C599" s="210"/>
      <c r="D599" s="192" t="s">
        <v>204</v>
      </c>
      <c r="E599" s="211" t="s">
        <v>21</v>
      </c>
      <c r="F599" s="212" t="s">
        <v>599</v>
      </c>
      <c r="G599" s="210"/>
      <c r="H599" s="213">
        <v>1.23</v>
      </c>
      <c r="I599" s="214"/>
      <c r="J599" s="210"/>
      <c r="K599" s="210"/>
      <c r="L599" s="215"/>
      <c r="M599" s="216"/>
      <c r="N599" s="217"/>
      <c r="O599" s="217"/>
      <c r="P599" s="217"/>
      <c r="Q599" s="217"/>
      <c r="R599" s="217"/>
      <c r="S599" s="217"/>
      <c r="T599" s="218"/>
      <c r="AT599" s="219" t="s">
        <v>204</v>
      </c>
      <c r="AU599" s="219" t="s">
        <v>82</v>
      </c>
      <c r="AV599" s="14" t="s">
        <v>82</v>
      </c>
      <c r="AW599" s="14" t="s">
        <v>34</v>
      </c>
      <c r="AX599" s="14" t="s">
        <v>72</v>
      </c>
      <c r="AY599" s="219" t="s">
        <v>191</v>
      </c>
    </row>
    <row r="600" spans="2:51" s="14" customFormat="1" ht="11.25">
      <c r="B600" s="209"/>
      <c r="C600" s="210"/>
      <c r="D600" s="192" t="s">
        <v>204</v>
      </c>
      <c r="E600" s="211" t="s">
        <v>21</v>
      </c>
      <c r="F600" s="212" t="s">
        <v>617</v>
      </c>
      <c r="G600" s="210"/>
      <c r="H600" s="213">
        <v>6.88</v>
      </c>
      <c r="I600" s="214"/>
      <c r="J600" s="210"/>
      <c r="K600" s="210"/>
      <c r="L600" s="215"/>
      <c r="M600" s="216"/>
      <c r="N600" s="217"/>
      <c r="O600" s="217"/>
      <c r="P600" s="217"/>
      <c r="Q600" s="217"/>
      <c r="R600" s="217"/>
      <c r="S600" s="217"/>
      <c r="T600" s="218"/>
      <c r="AT600" s="219" t="s">
        <v>204</v>
      </c>
      <c r="AU600" s="219" t="s">
        <v>82</v>
      </c>
      <c r="AV600" s="14" t="s">
        <v>82</v>
      </c>
      <c r="AW600" s="14" t="s">
        <v>34</v>
      </c>
      <c r="AX600" s="14" t="s">
        <v>72</v>
      </c>
      <c r="AY600" s="219" t="s">
        <v>191</v>
      </c>
    </row>
    <row r="601" spans="2:51" s="14" customFormat="1" ht="11.25">
      <c r="B601" s="209"/>
      <c r="C601" s="210"/>
      <c r="D601" s="192" t="s">
        <v>204</v>
      </c>
      <c r="E601" s="211" t="s">
        <v>21</v>
      </c>
      <c r="F601" s="212" t="s">
        <v>827</v>
      </c>
      <c r="G601" s="210"/>
      <c r="H601" s="213">
        <v>21.2</v>
      </c>
      <c r="I601" s="214"/>
      <c r="J601" s="210"/>
      <c r="K601" s="210"/>
      <c r="L601" s="215"/>
      <c r="M601" s="216"/>
      <c r="N601" s="217"/>
      <c r="O601" s="217"/>
      <c r="P601" s="217"/>
      <c r="Q601" s="217"/>
      <c r="R601" s="217"/>
      <c r="S601" s="217"/>
      <c r="T601" s="218"/>
      <c r="AT601" s="219" t="s">
        <v>204</v>
      </c>
      <c r="AU601" s="219" t="s">
        <v>82</v>
      </c>
      <c r="AV601" s="14" t="s">
        <v>82</v>
      </c>
      <c r="AW601" s="14" t="s">
        <v>34</v>
      </c>
      <c r="AX601" s="14" t="s">
        <v>72</v>
      </c>
      <c r="AY601" s="219" t="s">
        <v>191</v>
      </c>
    </row>
    <row r="602" spans="2:51" s="14" customFormat="1" ht="11.25">
      <c r="B602" s="209"/>
      <c r="C602" s="210"/>
      <c r="D602" s="192" t="s">
        <v>204</v>
      </c>
      <c r="E602" s="211" t="s">
        <v>21</v>
      </c>
      <c r="F602" s="212" t="s">
        <v>619</v>
      </c>
      <c r="G602" s="210"/>
      <c r="H602" s="213">
        <v>6.73</v>
      </c>
      <c r="I602" s="214"/>
      <c r="J602" s="210"/>
      <c r="K602" s="210"/>
      <c r="L602" s="215"/>
      <c r="M602" s="216"/>
      <c r="N602" s="217"/>
      <c r="O602" s="217"/>
      <c r="P602" s="217"/>
      <c r="Q602" s="217"/>
      <c r="R602" s="217"/>
      <c r="S602" s="217"/>
      <c r="T602" s="218"/>
      <c r="AT602" s="219" t="s">
        <v>204</v>
      </c>
      <c r="AU602" s="219" t="s">
        <v>82</v>
      </c>
      <c r="AV602" s="14" t="s">
        <v>82</v>
      </c>
      <c r="AW602" s="14" t="s">
        <v>34</v>
      </c>
      <c r="AX602" s="14" t="s">
        <v>72</v>
      </c>
      <c r="AY602" s="219" t="s">
        <v>191</v>
      </c>
    </row>
    <row r="603" spans="2:51" s="14" customFormat="1" ht="11.25">
      <c r="B603" s="209"/>
      <c r="C603" s="210"/>
      <c r="D603" s="192" t="s">
        <v>204</v>
      </c>
      <c r="E603" s="211" t="s">
        <v>21</v>
      </c>
      <c r="F603" s="212" t="s">
        <v>828</v>
      </c>
      <c r="G603" s="210"/>
      <c r="H603" s="213">
        <v>3.9</v>
      </c>
      <c r="I603" s="214"/>
      <c r="J603" s="210"/>
      <c r="K603" s="210"/>
      <c r="L603" s="215"/>
      <c r="M603" s="216"/>
      <c r="N603" s="217"/>
      <c r="O603" s="217"/>
      <c r="P603" s="217"/>
      <c r="Q603" s="217"/>
      <c r="R603" s="217"/>
      <c r="S603" s="217"/>
      <c r="T603" s="218"/>
      <c r="AT603" s="219" t="s">
        <v>204</v>
      </c>
      <c r="AU603" s="219" t="s">
        <v>82</v>
      </c>
      <c r="AV603" s="14" t="s">
        <v>82</v>
      </c>
      <c r="AW603" s="14" t="s">
        <v>34</v>
      </c>
      <c r="AX603" s="14" t="s">
        <v>72</v>
      </c>
      <c r="AY603" s="219" t="s">
        <v>191</v>
      </c>
    </row>
    <row r="604" spans="2:51" s="14" customFormat="1" ht="11.25">
      <c r="B604" s="209"/>
      <c r="C604" s="210"/>
      <c r="D604" s="192" t="s">
        <v>204</v>
      </c>
      <c r="E604" s="211" t="s">
        <v>21</v>
      </c>
      <c r="F604" s="212" t="s">
        <v>620</v>
      </c>
      <c r="G604" s="210"/>
      <c r="H604" s="213">
        <v>4.67</v>
      </c>
      <c r="I604" s="214"/>
      <c r="J604" s="210"/>
      <c r="K604" s="210"/>
      <c r="L604" s="215"/>
      <c r="M604" s="216"/>
      <c r="N604" s="217"/>
      <c r="O604" s="217"/>
      <c r="P604" s="217"/>
      <c r="Q604" s="217"/>
      <c r="R604" s="217"/>
      <c r="S604" s="217"/>
      <c r="T604" s="218"/>
      <c r="AT604" s="219" t="s">
        <v>204</v>
      </c>
      <c r="AU604" s="219" t="s">
        <v>82</v>
      </c>
      <c r="AV604" s="14" t="s">
        <v>82</v>
      </c>
      <c r="AW604" s="14" t="s">
        <v>34</v>
      </c>
      <c r="AX604" s="14" t="s">
        <v>72</v>
      </c>
      <c r="AY604" s="219" t="s">
        <v>191</v>
      </c>
    </row>
    <row r="605" spans="2:51" s="14" customFormat="1" ht="11.25">
      <c r="B605" s="209"/>
      <c r="C605" s="210"/>
      <c r="D605" s="192" t="s">
        <v>204</v>
      </c>
      <c r="E605" s="211" t="s">
        <v>21</v>
      </c>
      <c r="F605" s="212" t="s">
        <v>621</v>
      </c>
      <c r="G605" s="210"/>
      <c r="H605" s="213">
        <v>10.03</v>
      </c>
      <c r="I605" s="214"/>
      <c r="J605" s="210"/>
      <c r="K605" s="210"/>
      <c r="L605" s="215"/>
      <c r="M605" s="216"/>
      <c r="N605" s="217"/>
      <c r="O605" s="217"/>
      <c r="P605" s="217"/>
      <c r="Q605" s="217"/>
      <c r="R605" s="217"/>
      <c r="S605" s="217"/>
      <c r="T605" s="218"/>
      <c r="AT605" s="219" t="s">
        <v>204</v>
      </c>
      <c r="AU605" s="219" t="s">
        <v>82</v>
      </c>
      <c r="AV605" s="14" t="s">
        <v>82</v>
      </c>
      <c r="AW605" s="14" t="s">
        <v>34</v>
      </c>
      <c r="AX605" s="14" t="s">
        <v>72</v>
      </c>
      <c r="AY605" s="219" t="s">
        <v>191</v>
      </c>
    </row>
    <row r="606" spans="2:51" s="14" customFormat="1" ht="11.25">
      <c r="B606" s="209"/>
      <c r="C606" s="210"/>
      <c r="D606" s="192" t="s">
        <v>204</v>
      </c>
      <c r="E606" s="211" t="s">
        <v>21</v>
      </c>
      <c r="F606" s="212" t="s">
        <v>622</v>
      </c>
      <c r="G606" s="210"/>
      <c r="H606" s="213">
        <v>6.72</v>
      </c>
      <c r="I606" s="214"/>
      <c r="J606" s="210"/>
      <c r="K606" s="210"/>
      <c r="L606" s="215"/>
      <c r="M606" s="216"/>
      <c r="N606" s="217"/>
      <c r="O606" s="217"/>
      <c r="P606" s="217"/>
      <c r="Q606" s="217"/>
      <c r="R606" s="217"/>
      <c r="S606" s="217"/>
      <c r="T606" s="218"/>
      <c r="AT606" s="219" t="s">
        <v>204</v>
      </c>
      <c r="AU606" s="219" t="s">
        <v>82</v>
      </c>
      <c r="AV606" s="14" t="s">
        <v>82</v>
      </c>
      <c r="AW606" s="14" t="s">
        <v>34</v>
      </c>
      <c r="AX606" s="14" t="s">
        <v>72</v>
      </c>
      <c r="AY606" s="219" t="s">
        <v>191</v>
      </c>
    </row>
    <row r="607" spans="2:51" s="14" customFormat="1" ht="11.25">
      <c r="B607" s="209"/>
      <c r="C607" s="210"/>
      <c r="D607" s="192" t="s">
        <v>204</v>
      </c>
      <c r="E607" s="211" t="s">
        <v>21</v>
      </c>
      <c r="F607" s="212" t="s">
        <v>829</v>
      </c>
      <c r="G607" s="210"/>
      <c r="H607" s="213">
        <v>7.46</v>
      </c>
      <c r="I607" s="214"/>
      <c r="J607" s="210"/>
      <c r="K607" s="210"/>
      <c r="L607" s="215"/>
      <c r="M607" s="216"/>
      <c r="N607" s="217"/>
      <c r="O607" s="217"/>
      <c r="P607" s="217"/>
      <c r="Q607" s="217"/>
      <c r="R607" s="217"/>
      <c r="S607" s="217"/>
      <c r="T607" s="218"/>
      <c r="AT607" s="219" t="s">
        <v>204</v>
      </c>
      <c r="AU607" s="219" t="s">
        <v>82</v>
      </c>
      <c r="AV607" s="14" t="s">
        <v>82</v>
      </c>
      <c r="AW607" s="14" t="s">
        <v>34</v>
      </c>
      <c r="AX607" s="14" t="s">
        <v>72</v>
      </c>
      <c r="AY607" s="219" t="s">
        <v>191</v>
      </c>
    </row>
    <row r="608" spans="2:51" s="14" customFormat="1" ht="11.25">
      <c r="B608" s="209"/>
      <c r="C608" s="210"/>
      <c r="D608" s="192" t="s">
        <v>204</v>
      </c>
      <c r="E608" s="211" t="s">
        <v>21</v>
      </c>
      <c r="F608" s="212" t="s">
        <v>624</v>
      </c>
      <c r="G608" s="210"/>
      <c r="H608" s="213">
        <v>4.45</v>
      </c>
      <c r="I608" s="214"/>
      <c r="J608" s="210"/>
      <c r="K608" s="210"/>
      <c r="L608" s="215"/>
      <c r="M608" s="216"/>
      <c r="N608" s="217"/>
      <c r="O608" s="217"/>
      <c r="P608" s="217"/>
      <c r="Q608" s="217"/>
      <c r="R608" s="217"/>
      <c r="S608" s="217"/>
      <c r="T608" s="218"/>
      <c r="AT608" s="219" t="s">
        <v>204</v>
      </c>
      <c r="AU608" s="219" t="s">
        <v>82</v>
      </c>
      <c r="AV608" s="14" t="s">
        <v>82</v>
      </c>
      <c r="AW608" s="14" t="s">
        <v>34</v>
      </c>
      <c r="AX608" s="14" t="s">
        <v>72</v>
      </c>
      <c r="AY608" s="219" t="s">
        <v>191</v>
      </c>
    </row>
    <row r="609" spans="2:51" s="14" customFormat="1" ht="11.25">
      <c r="B609" s="209"/>
      <c r="C609" s="210"/>
      <c r="D609" s="192" t="s">
        <v>204</v>
      </c>
      <c r="E609" s="211" t="s">
        <v>21</v>
      </c>
      <c r="F609" s="212" t="s">
        <v>625</v>
      </c>
      <c r="G609" s="210"/>
      <c r="H609" s="213">
        <v>7.68</v>
      </c>
      <c r="I609" s="214"/>
      <c r="J609" s="210"/>
      <c r="K609" s="210"/>
      <c r="L609" s="215"/>
      <c r="M609" s="216"/>
      <c r="N609" s="217"/>
      <c r="O609" s="217"/>
      <c r="P609" s="217"/>
      <c r="Q609" s="217"/>
      <c r="R609" s="217"/>
      <c r="S609" s="217"/>
      <c r="T609" s="218"/>
      <c r="AT609" s="219" t="s">
        <v>204</v>
      </c>
      <c r="AU609" s="219" t="s">
        <v>82</v>
      </c>
      <c r="AV609" s="14" t="s">
        <v>82</v>
      </c>
      <c r="AW609" s="14" t="s">
        <v>34</v>
      </c>
      <c r="AX609" s="14" t="s">
        <v>72</v>
      </c>
      <c r="AY609" s="219" t="s">
        <v>191</v>
      </c>
    </row>
    <row r="610" spans="2:51" s="14" customFormat="1" ht="11.25">
      <c r="B610" s="209"/>
      <c r="C610" s="210"/>
      <c r="D610" s="192" t="s">
        <v>204</v>
      </c>
      <c r="E610" s="211" t="s">
        <v>21</v>
      </c>
      <c r="F610" s="212" t="s">
        <v>830</v>
      </c>
      <c r="G610" s="210"/>
      <c r="H610" s="213">
        <v>1.64</v>
      </c>
      <c r="I610" s="214"/>
      <c r="J610" s="210"/>
      <c r="K610" s="210"/>
      <c r="L610" s="215"/>
      <c r="M610" s="216"/>
      <c r="N610" s="217"/>
      <c r="O610" s="217"/>
      <c r="P610" s="217"/>
      <c r="Q610" s="217"/>
      <c r="R610" s="217"/>
      <c r="S610" s="217"/>
      <c r="T610" s="218"/>
      <c r="AT610" s="219" t="s">
        <v>204</v>
      </c>
      <c r="AU610" s="219" t="s">
        <v>82</v>
      </c>
      <c r="AV610" s="14" t="s">
        <v>82</v>
      </c>
      <c r="AW610" s="14" t="s">
        <v>34</v>
      </c>
      <c r="AX610" s="14" t="s">
        <v>72</v>
      </c>
      <c r="AY610" s="219" t="s">
        <v>191</v>
      </c>
    </row>
    <row r="611" spans="2:51" s="14" customFormat="1" ht="11.25">
      <c r="B611" s="209"/>
      <c r="C611" s="210"/>
      <c r="D611" s="192" t="s">
        <v>204</v>
      </c>
      <c r="E611" s="211" t="s">
        <v>21</v>
      </c>
      <c r="F611" s="212" t="s">
        <v>831</v>
      </c>
      <c r="G611" s="210"/>
      <c r="H611" s="213">
        <v>4.64</v>
      </c>
      <c r="I611" s="214"/>
      <c r="J611" s="210"/>
      <c r="K611" s="210"/>
      <c r="L611" s="215"/>
      <c r="M611" s="216"/>
      <c r="N611" s="217"/>
      <c r="O611" s="217"/>
      <c r="P611" s="217"/>
      <c r="Q611" s="217"/>
      <c r="R611" s="217"/>
      <c r="S611" s="217"/>
      <c r="T611" s="218"/>
      <c r="AT611" s="219" t="s">
        <v>204</v>
      </c>
      <c r="AU611" s="219" t="s">
        <v>82</v>
      </c>
      <c r="AV611" s="14" t="s">
        <v>82</v>
      </c>
      <c r="AW611" s="14" t="s">
        <v>34</v>
      </c>
      <c r="AX611" s="14" t="s">
        <v>72</v>
      </c>
      <c r="AY611" s="219" t="s">
        <v>191</v>
      </c>
    </row>
    <row r="612" spans="1:65" s="2" customFormat="1" ht="37.9" customHeight="1">
      <c r="A612" s="35"/>
      <c r="B612" s="36"/>
      <c r="C612" s="179" t="s">
        <v>832</v>
      </c>
      <c r="D612" s="179" t="s">
        <v>193</v>
      </c>
      <c r="E612" s="180" t="s">
        <v>833</v>
      </c>
      <c r="F612" s="181" t="s">
        <v>834</v>
      </c>
      <c r="G612" s="182" t="s">
        <v>293</v>
      </c>
      <c r="H612" s="183">
        <v>115.476</v>
      </c>
      <c r="I612" s="184"/>
      <c r="J612" s="185">
        <f>ROUND(I612*H612,2)</f>
        <v>0</v>
      </c>
      <c r="K612" s="181" t="s">
        <v>197</v>
      </c>
      <c r="L612" s="40"/>
      <c r="M612" s="186" t="s">
        <v>21</v>
      </c>
      <c r="N612" s="187" t="s">
        <v>43</v>
      </c>
      <c r="O612" s="65"/>
      <c r="P612" s="188">
        <f>O612*H612</f>
        <v>0</v>
      </c>
      <c r="Q612" s="188">
        <v>0</v>
      </c>
      <c r="R612" s="188">
        <f>Q612*H612</f>
        <v>0</v>
      </c>
      <c r="S612" s="188">
        <v>0.01</v>
      </c>
      <c r="T612" s="189">
        <f>S612*H612</f>
        <v>1.15476</v>
      </c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R612" s="190" t="s">
        <v>198</v>
      </c>
      <c r="AT612" s="190" t="s">
        <v>193</v>
      </c>
      <c r="AU612" s="190" t="s">
        <v>82</v>
      </c>
      <c r="AY612" s="18" t="s">
        <v>191</v>
      </c>
      <c r="BE612" s="191">
        <f>IF(N612="základní",J612,0)</f>
        <v>0</v>
      </c>
      <c r="BF612" s="191">
        <f>IF(N612="snížená",J612,0)</f>
        <v>0</v>
      </c>
      <c r="BG612" s="191">
        <f>IF(N612="zákl. přenesená",J612,0)</f>
        <v>0</v>
      </c>
      <c r="BH612" s="191">
        <f>IF(N612="sníž. přenesená",J612,0)</f>
        <v>0</v>
      </c>
      <c r="BI612" s="191">
        <f>IF(N612="nulová",J612,0)</f>
        <v>0</v>
      </c>
      <c r="BJ612" s="18" t="s">
        <v>80</v>
      </c>
      <c r="BK612" s="191">
        <f>ROUND(I612*H612,2)</f>
        <v>0</v>
      </c>
      <c r="BL612" s="18" t="s">
        <v>198</v>
      </c>
      <c r="BM612" s="190" t="s">
        <v>835</v>
      </c>
    </row>
    <row r="613" spans="1:47" s="2" customFormat="1" ht="29.25">
      <c r="A613" s="35"/>
      <c r="B613" s="36"/>
      <c r="C613" s="37"/>
      <c r="D613" s="192" t="s">
        <v>200</v>
      </c>
      <c r="E613" s="37"/>
      <c r="F613" s="193" t="s">
        <v>836</v>
      </c>
      <c r="G613" s="37"/>
      <c r="H613" s="37"/>
      <c r="I613" s="194"/>
      <c r="J613" s="37"/>
      <c r="K613" s="37"/>
      <c r="L613" s="40"/>
      <c r="M613" s="195"/>
      <c r="N613" s="196"/>
      <c r="O613" s="65"/>
      <c r="P613" s="65"/>
      <c r="Q613" s="65"/>
      <c r="R613" s="65"/>
      <c r="S613" s="65"/>
      <c r="T613" s="66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T613" s="18" t="s">
        <v>200</v>
      </c>
      <c r="AU613" s="18" t="s">
        <v>82</v>
      </c>
    </row>
    <row r="614" spans="1:47" s="2" customFormat="1" ht="11.25">
      <c r="A614" s="35"/>
      <c r="B614" s="36"/>
      <c r="C614" s="37"/>
      <c r="D614" s="197" t="s">
        <v>202</v>
      </c>
      <c r="E614" s="37"/>
      <c r="F614" s="198" t="s">
        <v>837</v>
      </c>
      <c r="G614" s="37"/>
      <c r="H614" s="37"/>
      <c r="I614" s="194"/>
      <c r="J614" s="37"/>
      <c r="K614" s="37"/>
      <c r="L614" s="40"/>
      <c r="M614" s="195"/>
      <c r="N614" s="196"/>
      <c r="O614" s="65"/>
      <c r="P614" s="65"/>
      <c r="Q614" s="65"/>
      <c r="R614" s="65"/>
      <c r="S614" s="65"/>
      <c r="T614" s="66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T614" s="18" t="s">
        <v>202</v>
      </c>
      <c r="AU614" s="18" t="s">
        <v>82</v>
      </c>
    </row>
    <row r="615" spans="2:51" s="13" customFormat="1" ht="11.25">
      <c r="B615" s="199"/>
      <c r="C615" s="200"/>
      <c r="D615" s="192" t="s">
        <v>204</v>
      </c>
      <c r="E615" s="201" t="s">
        <v>21</v>
      </c>
      <c r="F615" s="202" t="s">
        <v>205</v>
      </c>
      <c r="G615" s="200"/>
      <c r="H615" s="201" t="s">
        <v>21</v>
      </c>
      <c r="I615" s="203"/>
      <c r="J615" s="200"/>
      <c r="K615" s="200"/>
      <c r="L615" s="204"/>
      <c r="M615" s="205"/>
      <c r="N615" s="206"/>
      <c r="O615" s="206"/>
      <c r="P615" s="206"/>
      <c r="Q615" s="206"/>
      <c r="R615" s="206"/>
      <c r="S615" s="206"/>
      <c r="T615" s="207"/>
      <c r="AT615" s="208" t="s">
        <v>204</v>
      </c>
      <c r="AU615" s="208" t="s">
        <v>82</v>
      </c>
      <c r="AV615" s="13" t="s">
        <v>80</v>
      </c>
      <c r="AW615" s="13" t="s">
        <v>34</v>
      </c>
      <c r="AX615" s="13" t="s">
        <v>72</v>
      </c>
      <c r="AY615" s="208" t="s">
        <v>191</v>
      </c>
    </row>
    <row r="616" spans="2:51" s="14" customFormat="1" ht="22.5">
      <c r="B616" s="209"/>
      <c r="C616" s="210"/>
      <c r="D616" s="192" t="s">
        <v>204</v>
      </c>
      <c r="E616" s="211" t="s">
        <v>21</v>
      </c>
      <c r="F616" s="212" t="s">
        <v>412</v>
      </c>
      <c r="G616" s="210"/>
      <c r="H616" s="213">
        <v>20.717</v>
      </c>
      <c r="I616" s="214"/>
      <c r="J616" s="210"/>
      <c r="K616" s="210"/>
      <c r="L616" s="215"/>
      <c r="M616" s="216"/>
      <c r="N616" s="217"/>
      <c r="O616" s="217"/>
      <c r="P616" s="217"/>
      <c r="Q616" s="217"/>
      <c r="R616" s="217"/>
      <c r="S616" s="217"/>
      <c r="T616" s="218"/>
      <c r="AT616" s="219" t="s">
        <v>204</v>
      </c>
      <c r="AU616" s="219" t="s">
        <v>82</v>
      </c>
      <c r="AV616" s="14" t="s">
        <v>82</v>
      </c>
      <c r="AW616" s="14" t="s">
        <v>34</v>
      </c>
      <c r="AX616" s="14" t="s">
        <v>72</v>
      </c>
      <c r="AY616" s="219" t="s">
        <v>191</v>
      </c>
    </row>
    <row r="617" spans="2:51" s="13" customFormat="1" ht="11.25">
      <c r="B617" s="199"/>
      <c r="C617" s="200"/>
      <c r="D617" s="192" t="s">
        <v>204</v>
      </c>
      <c r="E617" s="201" t="s">
        <v>21</v>
      </c>
      <c r="F617" s="202" t="s">
        <v>740</v>
      </c>
      <c r="G617" s="200"/>
      <c r="H617" s="201" t="s">
        <v>21</v>
      </c>
      <c r="I617" s="203"/>
      <c r="J617" s="200"/>
      <c r="K617" s="200"/>
      <c r="L617" s="204"/>
      <c r="M617" s="205"/>
      <c r="N617" s="206"/>
      <c r="O617" s="206"/>
      <c r="P617" s="206"/>
      <c r="Q617" s="206"/>
      <c r="R617" s="206"/>
      <c r="S617" s="206"/>
      <c r="T617" s="207"/>
      <c r="AT617" s="208" t="s">
        <v>204</v>
      </c>
      <c r="AU617" s="208" t="s">
        <v>82</v>
      </c>
      <c r="AV617" s="13" t="s">
        <v>80</v>
      </c>
      <c r="AW617" s="13" t="s">
        <v>34</v>
      </c>
      <c r="AX617" s="13" t="s">
        <v>72</v>
      </c>
      <c r="AY617" s="208" t="s">
        <v>191</v>
      </c>
    </row>
    <row r="618" spans="2:51" s="14" customFormat="1" ht="22.5">
      <c r="B618" s="209"/>
      <c r="C618" s="210"/>
      <c r="D618" s="192" t="s">
        <v>204</v>
      </c>
      <c r="E618" s="211" t="s">
        <v>21</v>
      </c>
      <c r="F618" s="212" t="s">
        <v>413</v>
      </c>
      <c r="G618" s="210"/>
      <c r="H618" s="213">
        <v>94.759</v>
      </c>
      <c r="I618" s="214"/>
      <c r="J618" s="210"/>
      <c r="K618" s="210"/>
      <c r="L618" s="215"/>
      <c r="M618" s="216"/>
      <c r="N618" s="217"/>
      <c r="O618" s="217"/>
      <c r="P618" s="217"/>
      <c r="Q618" s="217"/>
      <c r="R618" s="217"/>
      <c r="S618" s="217"/>
      <c r="T618" s="218"/>
      <c r="AT618" s="219" t="s">
        <v>204</v>
      </c>
      <c r="AU618" s="219" t="s">
        <v>82</v>
      </c>
      <c r="AV618" s="14" t="s">
        <v>82</v>
      </c>
      <c r="AW618" s="14" t="s">
        <v>34</v>
      </c>
      <c r="AX618" s="14" t="s">
        <v>72</v>
      </c>
      <c r="AY618" s="219" t="s">
        <v>191</v>
      </c>
    </row>
    <row r="619" spans="1:65" s="2" customFormat="1" ht="37.9" customHeight="1">
      <c r="A619" s="35"/>
      <c r="B619" s="36"/>
      <c r="C619" s="179" t="s">
        <v>838</v>
      </c>
      <c r="D619" s="179" t="s">
        <v>193</v>
      </c>
      <c r="E619" s="180" t="s">
        <v>839</v>
      </c>
      <c r="F619" s="181" t="s">
        <v>840</v>
      </c>
      <c r="G619" s="182" t="s">
        <v>293</v>
      </c>
      <c r="H619" s="183">
        <v>219.752</v>
      </c>
      <c r="I619" s="184"/>
      <c r="J619" s="185">
        <f>ROUND(I619*H619,2)</f>
        <v>0</v>
      </c>
      <c r="K619" s="181" t="s">
        <v>197</v>
      </c>
      <c r="L619" s="40"/>
      <c r="M619" s="186" t="s">
        <v>21</v>
      </c>
      <c r="N619" s="187" t="s">
        <v>43</v>
      </c>
      <c r="O619" s="65"/>
      <c r="P619" s="188">
        <f>O619*H619</f>
        <v>0</v>
      </c>
      <c r="Q619" s="188">
        <v>0</v>
      </c>
      <c r="R619" s="188">
        <f>Q619*H619</f>
        <v>0</v>
      </c>
      <c r="S619" s="188">
        <v>0.046</v>
      </c>
      <c r="T619" s="189">
        <f>S619*H619</f>
        <v>10.108592</v>
      </c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R619" s="190" t="s">
        <v>198</v>
      </c>
      <c r="AT619" s="190" t="s">
        <v>193</v>
      </c>
      <c r="AU619" s="190" t="s">
        <v>82</v>
      </c>
      <c r="AY619" s="18" t="s">
        <v>191</v>
      </c>
      <c r="BE619" s="191">
        <f>IF(N619="základní",J619,0)</f>
        <v>0</v>
      </c>
      <c r="BF619" s="191">
        <f>IF(N619="snížená",J619,0)</f>
        <v>0</v>
      </c>
      <c r="BG619" s="191">
        <f>IF(N619="zákl. přenesená",J619,0)</f>
        <v>0</v>
      </c>
      <c r="BH619" s="191">
        <f>IF(N619="sníž. přenesená",J619,0)</f>
        <v>0</v>
      </c>
      <c r="BI619" s="191">
        <f>IF(N619="nulová",J619,0)</f>
        <v>0</v>
      </c>
      <c r="BJ619" s="18" t="s">
        <v>80</v>
      </c>
      <c r="BK619" s="191">
        <f>ROUND(I619*H619,2)</f>
        <v>0</v>
      </c>
      <c r="BL619" s="18" t="s">
        <v>198</v>
      </c>
      <c r="BM619" s="190" t="s">
        <v>841</v>
      </c>
    </row>
    <row r="620" spans="1:47" s="2" customFormat="1" ht="29.25">
      <c r="A620" s="35"/>
      <c r="B620" s="36"/>
      <c r="C620" s="37"/>
      <c r="D620" s="192" t="s">
        <v>200</v>
      </c>
      <c r="E620" s="37"/>
      <c r="F620" s="193" t="s">
        <v>842</v>
      </c>
      <c r="G620" s="37"/>
      <c r="H620" s="37"/>
      <c r="I620" s="194"/>
      <c r="J620" s="37"/>
      <c r="K620" s="37"/>
      <c r="L620" s="40"/>
      <c r="M620" s="195"/>
      <c r="N620" s="196"/>
      <c r="O620" s="65"/>
      <c r="P620" s="65"/>
      <c r="Q620" s="65"/>
      <c r="R620" s="65"/>
      <c r="S620" s="65"/>
      <c r="T620" s="66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T620" s="18" t="s">
        <v>200</v>
      </c>
      <c r="AU620" s="18" t="s">
        <v>82</v>
      </c>
    </row>
    <row r="621" spans="1:47" s="2" customFormat="1" ht="11.25">
      <c r="A621" s="35"/>
      <c r="B621" s="36"/>
      <c r="C621" s="37"/>
      <c r="D621" s="197" t="s">
        <v>202</v>
      </c>
      <c r="E621" s="37"/>
      <c r="F621" s="198" t="s">
        <v>843</v>
      </c>
      <c r="G621" s="37"/>
      <c r="H621" s="37"/>
      <c r="I621" s="194"/>
      <c r="J621" s="37"/>
      <c r="K621" s="37"/>
      <c r="L621" s="40"/>
      <c r="M621" s="195"/>
      <c r="N621" s="196"/>
      <c r="O621" s="65"/>
      <c r="P621" s="65"/>
      <c r="Q621" s="65"/>
      <c r="R621" s="65"/>
      <c r="S621" s="65"/>
      <c r="T621" s="66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T621" s="18" t="s">
        <v>202</v>
      </c>
      <c r="AU621" s="18" t="s">
        <v>82</v>
      </c>
    </row>
    <row r="622" spans="2:51" s="13" customFormat="1" ht="11.25">
      <c r="B622" s="199"/>
      <c r="C622" s="200"/>
      <c r="D622" s="192" t="s">
        <v>204</v>
      </c>
      <c r="E622" s="201" t="s">
        <v>21</v>
      </c>
      <c r="F622" s="202" t="s">
        <v>277</v>
      </c>
      <c r="G622" s="200"/>
      <c r="H622" s="201" t="s">
        <v>21</v>
      </c>
      <c r="I622" s="203"/>
      <c r="J622" s="200"/>
      <c r="K622" s="200"/>
      <c r="L622" s="204"/>
      <c r="M622" s="205"/>
      <c r="N622" s="206"/>
      <c r="O622" s="206"/>
      <c r="P622" s="206"/>
      <c r="Q622" s="206"/>
      <c r="R622" s="206"/>
      <c r="S622" s="206"/>
      <c r="T622" s="207"/>
      <c r="AT622" s="208" t="s">
        <v>204</v>
      </c>
      <c r="AU622" s="208" t="s">
        <v>82</v>
      </c>
      <c r="AV622" s="13" t="s">
        <v>80</v>
      </c>
      <c r="AW622" s="13" t="s">
        <v>34</v>
      </c>
      <c r="AX622" s="13" t="s">
        <v>72</v>
      </c>
      <c r="AY622" s="208" t="s">
        <v>191</v>
      </c>
    </row>
    <row r="623" spans="2:51" s="14" customFormat="1" ht="33.75">
      <c r="B623" s="209"/>
      <c r="C623" s="210"/>
      <c r="D623" s="192" t="s">
        <v>204</v>
      </c>
      <c r="E623" s="211" t="s">
        <v>21</v>
      </c>
      <c r="F623" s="212" t="s">
        <v>844</v>
      </c>
      <c r="G623" s="210"/>
      <c r="H623" s="213">
        <v>34.144</v>
      </c>
      <c r="I623" s="214"/>
      <c r="J623" s="210"/>
      <c r="K623" s="210"/>
      <c r="L623" s="215"/>
      <c r="M623" s="216"/>
      <c r="N623" s="217"/>
      <c r="O623" s="217"/>
      <c r="P623" s="217"/>
      <c r="Q623" s="217"/>
      <c r="R623" s="217"/>
      <c r="S623" s="217"/>
      <c r="T623" s="218"/>
      <c r="AT623" s="219" t="s">
        <v>204</v>
      </c>
      <c r="AU623" s="219" t="s">
        <v>82</v>
      </c>
      <c r="AV623" s="14" t="s">
        <v>82</v>
      </c>
      <c r="AW623" s="14" t="s">
        <v>34</v>
      </c>
      <c r="AX623" s="14" t="s">
        <v>72</v>
      </c>
      <c r="AY623" s="219" t="s">
        <v>191</v>
      </c>
    </row>
    <row r="624" spans="2:51" s="14" customFormat="1" ht="11.25">
      <c r="B624" s="209"/>
      <c r="C624" s="210"/>
      <c r="D624" s="192" t="s">
        <v>204</v>
      </c>
      <c r="E624" s="211" t="s">
        <v>21</v>
      </c>
      <c r="F624" s="212" t="s">
        <v>845</v>
      </c>
      <c r="G624" s="210"/>
      <c r="H624" s="213">
        <v>3.435</v>
      </c>
      <c r="I624" s="214"/>
      <c r="J624" s="210"/>
      <c r="K624" s="210"/>
      <c r="L624" s="215"/>
      <c r="M624" s="216"/>
      <c r="N624" s="217"/>
      <c r="O624" s="217"/>
      <c r="P624" s="217"/>
      <c r="Q624" s="217"/>
      <c r="R624" s="217"/>
      <c r="S624" s="217"/>
      <c r="T624" s="218"/>
      <c r="AT624" s="219" t="s">
        <v>204</v>
      </c>
      <c r="AU624" s="219" t="s">
        <v>82</v>
      </c>
      <c r="AV624" s="14" t="s">
        <v>82</v>
      </c>
      <c r="AW624" s="14" t="s">
        <v>34</v>
      </c>
      <c r="AX624" s="14" t="s">
        <v>72</v>
      </c>
      <c r="AY624" s="219" t="s">
        <v>191</v>
      </c>
    </row>
    <row r="625" spans="2:51" s="14" customFormat="1" ht="11.25">
      <c r="B625" s="209"/>
      <c r="C625" s="210"/>
      <c r="D625" s="192" t="s">
        <v>204</v>
      </c>
      <c r="E625" s="211" t="s">
        <v>21</v>
      </c>
      <c r="F625" s="212" t="s">
        <v>846</v>
      </c>
      <c r="G625" s="210"/>
      <c r="H625" s="213">
        <v>21.021</v>
      </c>
      <c r="I625" s="214"/>
      <c r="J625" s="210"/>
      <c r="K625" s="210"/>
      <c r="L625" s="215"/>
      <c r="M625" s="216"/>
      <c r="N625" s="217"/>
      <c r="O625" s="217"/>
      <c r="P625" s="217"/>
      <c r="Q625" s="217"/>
      <c r="R625" s="217"/>
      <c r="S625" s="217"/>
      <c r="T625" s="218"/>
      <c r="AT625" s="219" t="s">
        <v>204</v>
      </c>
      <c r="AU625" s="219" t="s">
        <v>82</v>
      </c>
      <c r="AV625" s="14" t="s">
        <v>82</v>
      </c>
      <c r="AW625" s="14" t="s">
        <v>34</v>
      </c>
      <c r="AX625" s="14" t="s">
        <v>72</v>
      </c>
      <c r="AY625" s="219" t="s">
        <v>191</v>
      </c>
    </row>
    <row r="626" spans="2:51" s="14" customFormat="1" ht="11.25">
      <c r="B626" s="209"/>
      <c r="C626" s="210"/>
      <c r="D626" s="192" t="s">
        <v>204</v>
      </c>
      <c r="E626" s="211" t="s">
        <v>21</v>
      </c>
      <c r="F626" s="212" t="s">
        <v>847</v>
      </c>
      <c r="G626" s="210"/>
      <c r="H626" s="213">
        <v>24.754</v>
      </c>
      <c r="I626" s="214"/>
      <c r="J626" s="210"/>
      <c r="K626" s="210"/>
      <c r="L626" s="215"/>
      <c r="M626" s="216"/>
      <c r="N626" s="217"/>
      <c r="O626" s="217"/>
      <c r="P626" s="217"/>
      <c r="Q626" s="217"/>
      <c r="R626" s="217"/>
      <c r="S626" s="217"/>
      <c r="T626" s="218"/>
      <c r="AT626" s="219" t="s">
        <v>204</v>
      </c>
      <c r="AU626" s="219" t="s">
        <v>82</v>
      </c>
      <c r="AV626" s="14" t="s">
        <v>82</v>
      </c>
      <c r="AW626" s="14" t="s">
        <v>34</v>
      </c>
      <c r="AX626" s="14" t="s">
        <v>72</v>
      </c>
      <c r="AY626" s="219" t="s">
        <v>191</v>
      </c>
    </row>
    <row r="627" spans="2:51" s="14" customFormat="1" ht="11.25">
      <c r="B627" s="209"/>
      <c r="C627" s="210"/>
      <c r="D627" s="192" t="s">
        <v>204</v>
      </c>
      <c r="E627" s="211" t="s">
        <v>21</v>
      </c>
      <c r="F627" s="212" t="s">
        <v>848</v>
      </c>
      <c r="G627" s="210"/>
      <c r="H627" s="213">
        <v>0</v>
      </c>
      <c r="I627" s="214"/>
      <c r="J627" s="210"/>
      <c r="K627" s="210"/>
      <c r="L627" s="215"/>
      <c r="M627" s="216"/>
      <c r="N627" s="217"/>
      <c r="O627" s="217"/>
      <c r="P627" s="217"/>
      <c r="Q627" s="217"/>
      <c r="R627" s="217"/>
      <c r="S627" s="217"/>
      <c r="T627" s="218"/>
      <c r="AT627" s="219" t="s">
        <v>204</v>
      </c>
      <c r="AU627" s="219" t="s">
        <v>82</v>
      </c>
      <c r="AV627" s="14" t="s">
        <v>82</v>
      </c>
      <c r="AW627" s="14" t="s">
        <v>34</v>
      </c>
      <c r="AX627" s="14" t="s">
        <v>72</v>
      </c>
      <c r="AY627" s="219" t="s">
        <v>191</v>
      </c>
    </row>
    <row r="628" spans="2:51" s="14" customFormat="1" ht="22.5">
      <c r="B628" s="209"/>
      <c r="C628" s="210"/>
      <c r="D628" s="192" t="s">
        <v>204</v>
      </c>
      <c r="E628" s="211" t="s">
        <v>21</v>
      </c>
      <c r="F628" s="212" t="s">
        <v>849</v>
      </c>
      <c r="G628" s="210"/>
      <c r="H628" s="213">
        <v>6.665</v>
      </c>
      <c r="I628" s="214"/>
      <c r="J628" s="210"/>
      <c r="K628" s="210"/>
      <c r="L628" s="215"/>
      <c r="M628" s="216"/>
      <c r="N628" s="217"/>
      <c r="O628" s="217"/>
      <c r="P628" s="217"/>
      <c r="Q628" s="217"/>
      <c r="R628" s="217"/>
      <c r="S628" s="217"/>
      <c r="T628" s="218"/>
      <c r="AT628" s="219" t="s">
        <v>204</v>
      </c>
      <c r="AU628" s="219" t="s">
        <v>82</v>
      </c>
      <c r="AV628" s="14" t="s">
        <v>82</v>
      </c>
      <c r="AW628" s="14" t="s">
        <v>34</v>
      </c>
      <c r="AX628" s="14" t="s">
        <v>72</v>
      </c>
      <c r="AY628" s="219" t="s">
        <v>191</v>
      </c>
    </row>
    <row r="629" spans="2:51" s="14" customFormat="1" ht="11.25">
      <c r="B629" s="209"/>
      <c r="C629" s="210"/>
      <c r="D629" s="192" t="s">
        <v>204</v>
      </c>
      <c r="E629" s="211" t="s">
        <v>21</v>
      </c>
      <c r="F629" s="212" t="s">
        <v>850</v>
      </c>
      <c r="G629" s="210"/>
      <c r="H629" s="213">
        <v>9.72</v>
      </c>
      <c r="I629" s="214"/>
      <c r="J629" s="210"/>
      <c r="K629" s="210"/>
      <c r="L629" s="215"/>
      <c r="M629" s="216"/>
      <c r="N629" s="217"/>
      <c r="O629" s="217"/>
      <c r="P629" s="217"/>
      <c r="Q629" s="217"/>
      <c r="R629" s="217"/>
      <c r="S629" s="217"/>
      <c r="T629" s="218"/>
      <c r="AT629" s="219" t="s">
        <v>204</v>
      </c>
      <c r="AU629" s="219" t="s">
        <v>82</v>
      </c>
      <c r="AV629" s="14" t="s">
        <v>82</v>
      </c>
      <c r="AW629" s="14" t="s">
        <v>34</v>
      </c>
      <c r="AX629" s="14" t="s">
        <v>72</v>
      </c>
      <c r="AY629" s="219" t="s">
        <v>191</v>
      </c>
    </row>
    <row r="630" spans="2:51" s="14" customFormat="1" ht="11.25">
      <c r="B630" s="209"/>
      <c r="C630" s="210"/>
      <c r="D630" s="192" t="s">
        <v>204</v>
      </c>
      <c r="E630" s="211" t="s">
        <v>21</v>
      </c>
      <c r="F630" s="212" t="s">
        <v>851</v>
      </c>
      <c r="G630" s="210"/>
      <c r="H630" s="213">
        <v>0</v>
      </c>
      <c r="I630" s="214"/>
      <c r="J630" s="210"/>
      <c r="K630" s="210"/>
      <c r="L630" s="215"/>
      <c r="M630" s="216"/>
      <c r="N630" s="217"/>
      <c r="O630" s="217"/>
      <c r="P630" s="217"/>
      <c r="Q630" s="217"/>
      <c r="R630" s="217"/>
      <c r="S630" s="217"/>
      <c r="T630" s="218"/>
      <c r="AT630" s="219" t="s">
        <v>204</v>
      </c>
      <c r="AU630" s="219" t="s">
        <v>82</v>
      </c>
      <c r="AV630" s="14" t="s">
        <v>82</v>
      </c>
      <c r="AW630" s="14" t="s">
        <v>34</v>
      </c>
      <c r="AX630" s="14" t="s">
        <v>72</v>
      </c>
      <c r="AY630" s="219" t="s">
        <v>191</v>
      </c>
    </row>
    <row r="631" spans="2:51" s="14" customFormat="1" ht="22.5">
      <c r="B631" s="209"/>
      <c r="C631" s="210"/>
      <c r="D631" s="192" t="s">
        <v>204</v>
      </c>
      <c r="E631" s="211" t="s">
        <v>21</v>
      </c>
      <c r="F631" s="212" t="s">
        <v>852</v>
      </c>
      <c r="G631" s="210"/>
      <c r="H631" s="213">
        <v>2.443</v>
      </c>
      <c r="I631" s="214"/>
      <c r="J631" s="210"/>
      <c r="K631" s="210"/>
      <c r="L631" s="215"/>
      <c r="M631" s="216"/>
      <c r="N631" s="217"/>
      <c r="O631" s="217"/>
      <c r="P631" s="217"/>
      <c r="Q631" s="217"/>
      <c r="R631" s="217"/>
      <c r="S631" s="217"/>
      <c r="T631" s="218"/>
      <c r="AT631" s="219" t="s">
        <v>204</v>
      </c>
      <c r="AU631" s="219" t="s">
        <v>82</v>
      </c>
      <c r="AV631" s="14" t="s">
        <v>82</v>
      </c>
      <c r="AW631" s="14" t="s">
        <v>34</v>
      </c>
      <c r="AX631" s="14" t="s">
        <v>72</v>
      </c>
      <c r="AY631" s="219" t="s">
        <v>191</v>
      </c>
    </row>
    <row r="632" spans="2:51" s="14" customFormat="1" ht="22.5">
      <c r="B632" s="209"/>
      <c r="C632" s="210"/>
      <c r="D632" s="192" t="s">
        <v>204</v>
      </c>
      <c r="E632" s="211" t="s">
        <v>21</v>
      </c>
      <c r="F632" s="212" t="s">
        <v>853</v>
      </c>
      <c r="G632" s="210"/>
      <c r="H632" s="213">
        <v>1.406</v>
      </c>
      <c r="I632" s="214"/>
      <c r="J632" s="210"/>
      <c r="K632" s="210"/>
      <c r="L632" s="215"/>
      <c r="M632" s="216"/>
      <c r="N632" s="217"/>
      <c r="O632" s="217"/>
      <c r="P632" s="217"/>
      <c r="Q632" s="217"/>
      <c r="R632" s="217"/>
      <c r="S632" s="217"/>
      <c r="T632" s="218"/>
      <c r="AT632" s="219" t="s">
        <v>204</v>
      </c>
      <c r="AU632" s="219" t="s">
        <v>82</v>
      </c>
      <c r="AV632" s="14" t="s">
        <v>82</v>
      </c>
      <c r="AW632" s="14" t="s">
        <v>34</v>
      </c>
      <c r="AX632" s="14" t="s">
        <v>72</v>
      </c>
      <c r="AY632" s="219" t="s">
        <v>191</v>
      </c>
    </row>
    <row r="633" spans="2:51" s="14" customFormat="1" ht="22.5">
      <c r="B633" s="209"/>
      <c r="C633" s="210"/>
      <c r="D633" s="192" t="s">
        <v>204</v>
      </c>
      <c r="E633" s="211" t="s">
        <v>21</v>
      </c>
      <c r="F633" s="212" t="s">
        <v>854</v>
      </c>
      <c r="G633" s="210"/>
      <c r="H633" s="213">
        <v>2.086</v>
      </c>
      <c r="I633" s="214"/>
      <c r="J633" s="210"/>
      <c r="K633" s="210"/>
      <c r="L633" s="215"/>
      <c r="M633" s="216"/>
      <c r="N633" s="217"/>
      <c r="O633" s="217"/>
      <c r="P633" s="217"/>
      <c r="Q633" s="217"/>
      <c r="R633" s="217"/>
      <c r="S633" s="217"/>
      <c r="T633" s="218"/>
      <c r="AT633" s="219" t="s">
        <v>204</v>
      </c>
      <c r="AU633" s="219" t="s">
        <v>82</v>
      </c>
      <c r="AV633" s="14" t="s">
        <v>82</v>
      </c>
      <c r="AW633" s="14" t="s">
        <v>34</v>
      </c>
      <c r="AX633" s="14" t="s">
        <v>72</v>
      </c>
      <c r="AY633" s="219" t="s">
        <v>191</v>
      </c>
    </row>
    <row r="634" spans="2:51" s="14" customFormat="1" ht="22.5">
      <c r="B634" s="209"/>
      <c r="C634" s="210"/>
      <c r="D634" s="192" t="s">
        <v>204</v>
      </c>
      <c r="E634" s="211" t="s">
        <v>21</v>
      </c>
      <c r="F634" s="212" t="s">
        <v>855</v>
      </c>
      <c r="G634" s="210"/>
      <c r="H634" s="213">
        <v>16.756</v>
      </c>
      <c r="I634" s="214"/>
      <c r="J634" s="210"/>
      <c r="K634" s="210"/>
      <c r="L634" s="215"/>
      <c r="M634" s="216"/>
      <c r="N634" s="217"/>
      <c r="O634" s="217"/>
      <c r="P634" s="217"/>
      <c r="Q634" s="217"/>
      <c r="R634" s="217"/>
      <c r="S634" s="217"/>
      <c r="T634" s="218"/>
      <c r="AT634" s="219" t="s">
        <v>204</v>
      </c>
      <c r="AU634" s="219" t="s">
        <v>82</v>
      </c>
      <c r="AV634" s="14" t="s">
        <v>82</v>
      </c>
      <c r="AW634" s="14" t="s">
        <v>34</v>
      </c>
      <c r="AX634" s="14" t="s">
        <v>72</v>
      </c>
      <c r="AY634" s="219" t="s">
        <v>191</v>
      </c>
    </row>
    <row r="635" spans="2:51" s="14" customFormat="1" ht="22.5">
      <c r="B635" s="209"/>
      <c r="C635" s="210"/>
      <c r="D635" s="192" t="s">
        <v>204</v>
      </c>
      <c r="E635" s="211" t="s">
        <v>21</v>
      </c>
      <c r="F635" s="212" t="s">
        <v>856</v>
      </c>
      <c r="G635" s="210"/>
      <c r="H635" s="213">
        <v>14.257</v>
      </c>
      <c r="I635" s="214"/>
      <c r="J635" s="210"/>
      <c r="K635" s="210"/>
      <c r="L635" s="215"/>
      <c r="M635" s="216"/>
      <c r="N635" s="217"/>
      <c r="O635" s="217"/>
      <c r="P635" s="217"/>
      <c r="Q635" s="217"/>
      <c r="R635" s="217"/>
      <c r="S635" s="217"/>
      <c r="T635" s="218"/>
      <c r="AT635" s="219" t="s">
        <v>204</v>
      </c>
      <c r="AU635" s="219" t="s">
        <v>82</v>
      </c>
      <c r="AV635" s="14" t="s">
        <v>82</v>
      </c>
      <c r="AW635" s="14" t="s">
        <v>34</v>
      </c>
      <c r="AX635" s="14" t="s">
        <v>72</v>
      </c>
      <c r="AY635" s="219" t="s">
        <v>191</v>
      </c>
    </row>
    <row r="636" spans="2:51" s="14" customFormat="1" ht="22.5">
      <c r="B636" s="209"/>
      <c r="C636" s="210"/>
      <c r="D636" s="192" t="s">
        <v>204</v>
      </c>
      <c r="E636" s="211" t="s">
        <v>21</v>
      </c>
      <c r="F636" s="212" t="s">
        <v>857</v>
      </c>
      <c r="G636" s="210"/>
      <c r="H636" s="213">
        <v>7.608</v>
      </c>
      <c r="I636" s="214"/>
      <c r="J636" s="210"/>
      <c r="K636" s="210"/>
      <c r="L636" s="215"/>
      <c r="M636" s="216"/>
      <c r="N636" s="217"/>
      <c r="O636" s="217"/>
      <c r="P636" s="217"/>
      <c r="Q636" s="217"/>
      <c r="R636" s="217"/>
      <c r="S636" s="217"/>
      <c r="T636" s="218"/>
      <c r="AT636" s="219" t="s">
        <v>204</v>
      </c>
      <c r="AU636" s="219" t="s">
        <v>82</v>
      </c>
      <c r="AV636" s="14" t="s">
        <v>82</v>
      </c>
      <c r="AW636" s="14" t="s">
        <v>34</v>
      </c>
      <c r="AX636" s="14" t="s">
        <v>72</v>
      </c>
      <c r="AY636" s="219" t="s">
        <v>191</v>
      </c>
    </row>
    <row r="637" spans="2:51" s="14" customFormat="1" ht="22.5">
      <c r="B637" s="209"/>
      <c r="C637" s="210"/>
      <c r="D637" s="192" t="s">
        <v>204</v>
      </c>
      <c r="E637" s="211" t="s">
        <v>21</v>
      </c>
      <c r="F637" s="212" t="s">
        <v>858</v>
      </c>
      <c r="G637" s="210"/>
      <c r="H637" s="213">
        <v>2.494</v>
      </c>
      <c r="I637" s="214"/>
      <c r="J637" s="210"/>
      <c r="K637" s="210"/>
      <c r="L637" s="215"/>
      <c r="M637" s="216"/>
      <c r="N637" s="217"/>
      <c r="O637" s="217"/>
      <c r="P637" s="217"/>
      <c r="Q637" s="217"/>
      <c r="R637" s="217"/>
      <c r="S637" s="217"/>
      <c r="T637" s="218"/>
      <c r="AT637" s="219" t="s">
        <v>204</v>
      </c>
      <c r="AU637" s="219" t="s">
        <v>82</v>
      </c>
      <c r="AV637" s="14" t="s">
        <v>82</v>
      </c>
      <c r="AW637" s="14" t="s">
        <v>34</v>
      </c>
      <c r="AX637" s="14" t="s">
        <v>72</v>
      </c>
      <c r="AY637" s="219" t="s">
        <v>191</v>
      </c>
    </row>
    <row r="638" spans="2:51" s="14" customFormat="1" ht="22.5">
      <c r="B638" s="209"/>
      <c r="C638" s="210"/>
      <c r="D638" s="192" t="s">
        <v>204</v>
      </c>
      <c r="E638" s="211" t="s">
        <v>21</v>
      </c>
      <c r="F638" s="212" t="s">
        <v>859</v>
      </c>
      <c r="G638" s="210"/>
      <c r="H638" s="213">
        <v>14.062</v>
      </c>
      <c r="I638" s="214"/>
      <c r="J638" s="210"/>
      <c r="K638" s="210"/>
      <c r="L638" s="215"/>
      <c r="M638" s="216"/>
      <c r="N638" s="217"/>
      <c r="O638" s="217"/>
      <c r="P638" s="217"/>
      <c r="Q638" s="217"/>
      <c r="R638" s="217"/>
      <c r="S638" s="217"/>
      <c r="T638" s="218"/>
      <c r="AT638" s="219" t="s">
        <v>204</v>
      </c>
      <c r="AU638" s="219" t="s">
        <v>82</v>
      </c>
      <c r="AV638" s="14" t="s">
        <v>82</v>
      </c>
      <c r="AW638" s="14" t="s">
        <v>34</v>
      </c>
      <c r="AX638" s="14" t="s">
        <v>72</v>
      </c>
      <c r="AY638" s="219" t="s">
        <v>191</v>
      </c>
    </row>
    <row r="639" spans="2:51" s="14" customFormat="1" ht="22.5">
      <c r="B639" s="209"/>
      <c r="C639" s="210"/>
      <c r="D639" s="192" t="s">
        <v>204</v>
      </c>
      <c r="E639" s="211" t="s">
        <v>21</v>
      </c>
      <c r="F639" s="212" t="s">
        <v>860</v>
      </c>
      <c r="G639" s="210"/>
      <c r="H639" s="213">
        <v>22.195</v>
      </c>
      <c r="I639" s="214"/>
      <c r="J639" s="210"/>
      <c r="K639" s="210"/>
      <c r="L639" s="215"/>
      <c r="M639" s="216"/>
      <c r="N639" s="217"/>
      <c r="O639" s="217"/>
      <c r="P639" s="217"/>
      <c r="Q639" s="217"/>
      <c r="R639" s="217"/>
      <c r="S639" s="217"/>
      <c r="T639" s="218"/>
      <c r="AT639" s="219" t="s">
        <v>204</v>
      </c>
      <c r="AU639" s="219" t="s">
        <v>82</v>
      </c>
      <c r="AV639" s="14" t="s">
        <v>82</v>
      </c>
      <c r="AW639" s="14" t="s">
        <v>34</v>
      </c>
      <c r="AX639" s="14" t="s">
        <v>72</v>
      </c>
      <c r="AY639" s="219" t="s">
        <v>191</v>
      </c>
    </row>
    <row r="640" spans="2:51" s="14" customFormat="1" ht="22.5">
      <c r="B640" s="209"/>
      <c r="C640" s="210"/>
      <c r="D640" s="192" t="s">
        <v>204</v>
      </c>
      <c r="E640" s="211" t="s">
        <v>21</v>
      </c>
      <c r="F640" s="212" t="s">
        <v>861</v>
      </c>
      <c r="G640" s="210"/>
      <c r="H640" s="213">
        <v>18.739</v>
      </c>
      <c r="I640" s="214"/>
      <c r="J640" s="210"/>
      <c r="K640" s="210"/>
      <c r="L640" s="215"/>
      <c r="M640" s="216"/>
      <c r="N640" s="217"/>
      <c r="O640" s="217"/>
      <c r="P640" s="217"/>
      <c r="Q640" s="217"/>
      <c r="R640" s="217"/>
      <c r="S640" s="217"/>
      <c r="T640" s="218"/>
      <c r="AT640" s="219" t="s">
        <v>204</v>
      </c>
      <c r="AU640" s="219" t="s">
        <v>82</v>
      </c>
      <c r="AV640" s="14" t="s">
        <v>82</v>
      </c>
      <c r="AW640" s="14" t="s">
        <v>34</v>
      </c>
      <c r="AX640" s="14" t="s">
        <v>72</v>
      </c>
      <c r="AY640" s="219" t="s">
        <v>191</v>
      </c>
    </row>
    <row r="641" spans="2:51" s="14" customFormat="1" ht="33.75">
      <c r="B641" s="209"/>
      <c r="C641" s="210"/>
      <c r="D641" s="192" t="s">
        <v>204</v>
      </c>
      <c r="E641" s="211" t="s">
        <v>21</v>
      </c>
      <c r="F641" s="212" t="s">
        <v>862</v>
      </c>
      <c r="G641" s="210"/>
      <c r="H641" s="213">
        <v>6.343</v>
      </c>
      <c r="I641" s="214"/>
      <c r="J641" s="210"/>
      <c r="K641" s="210"/>
      <c r="L641" s="215"/>
      <c r="M641" s="216"/>
      <c r="N641" s="217"/>
      <c r="O641" s="217"/>
      <c r="P641" s="217"/>
      <c r="Q641" s="217"/>
      <c r="R641" s="217"/>
      <c r="S641" s="217"/>
      <c r="T641" s="218"/>
      <c r="AT641" s="219" t="s">
        <v>204</v>
      </c>
      <c r="AU641" s="219" t="s">
        <v>82</v>
      </c>
      <c r="AV641" s="14" t="s">
        <v>82</v>
      </c>
      <c r="AW641" s="14" t="s">
        <v>34</v>
      </c>
      <c r="AX641" s="14" t="s">
        <v>72</v>
      </c>
      <c r="AY641" s="219" t="s">
        <v>191</v>
      </c>
    </row>
    <row r="642" spans="2:51" s="14" customFormat="1" ht="11.25">
      <c r="B642" s="209"/>
      <c r="C642" s="210"/>
      <c r="D642" s="192" t="s">
        <v>204</v>
      </c>
      <c r="E642" s="211" t="s">
        <v>21</v>
      </c>
      <c r="F642" s="212" t="s">
        <v>863</v>
      </c>
      <c r="G642" s="210"/>
      <c r="H642" s="213">
        <v>0</v>
      </c>
      <c r="I642" s="214"/>
      <c r="J642" s="210"/>
      <c r="K642" s="210"/>
      <c r="L642" s="215"/>
      <c r="M642" s="216"/>
      <c r="N642" s="217"/>
      <c r="O642" s="217"/>
      <c r="P642" s="217"/>
      <c r="Q642" s="217"/>
      <c r="R642" s="217"/>
      <c r="S642" s="217"/>
      <c r="T642" s="218"/>
      <c r="AT642" s="219" t="s">
        <v>204</v>
      </c>
      <c r="AU642" s="219" t="s">
        <v>82</v>
      </c>
      <c r="AV642" s="14" t="s">
        <v>82</v>
      </c>
      <c r="AW642" s="14" t="s">
        <v>34</v>
      </c>
      <c r="AX642" s="14" t="s">
        <v>72</v>
      </c>
      <c r="AY642" s="219" t="s">
        <v>191</v>
      </c>
    </row>
    <row r="643" spans="2:51" s="14" customFormat="1" ht="11.25">
      <c r="B643" s="209"/>
      <c r="C643" s="210"/>
      <c r="D643" s="192" t="s">
        <v>204</v>
      </c>
      <c r="E643" s="211" t="s">
        <v>21</v>
      </c>
      <c r="F643" s="212" t="s">
        <v>864</v>
      </c>
      <c r="G643" s="210"/>
      <c r="H643" s="213">
        <v>0.273</v>
      </c>
      <c r="I643" s="214"/>
      <c r="J643" s="210"/>
      <c r="K643" s="210"/>
      <c r="L643" s="215"/>
      <c r="M643" s="216"/>
      <c r="N643" s="217"/>
      <c r="O643" s="217"/>
      <c r="P643" s="217"/>
      <c r="Q643" s="217"/>
      <c r="R643" s="217"/>
      <c r="S643" s="217"/>
      <c r="T643" s="218"/>
      <c r="AT643" s="219" t="s">
        <v>204</v>
      </c>
      <c r="AU643" s="219" t="s">
        <v>82</v>
      </c>
      <c r="AV643" s="14" t="s">
        <v>82</v>
      </c>
      <c r="AW643" s="14" t="s">
        <v>34</v>
      </c>
      <c r="AX643" s="14" t="s">
        <v>72</v>
      </c>
      <c r="AY643" s="219" t="s">
        <v>191</v>
      </c>
    </row>
    <row r="644" spans="2:51" s="14" customFormat="1" ht="11.25">
      <c r="B644" s="209"/>
      <c r="C644" s="210"/>
      <c r="D644" s="192" t="s">
        <v>204</v>
      </c>
      <c r="E644" s="211" t="s">
        <v>21</v>
      </c>
      <c r="F644" s="212" t="s">
        <v>865</v>
      </c>
      <c r="G644" s="210"/>
      <c r="H644" s="213">
        <v>0</v>
      </c>
      <c r="I644" s="214"/>
      <c r="J644" s="210"/>
      <c r="K644" s="210"/>
      <c r="L644" s="215"/>
      <c r="M644" s="216"/>
      <c r="N644" s="217"/>
      <c r="O644" s="217"/>
      <c r="P644" s="217"/>
      <c r="Q644" s="217"/>
      <c r="R644" s="217"/>
      <c r="S644" s="217"/>
      <c r="T644" s="218"/>
      <c r="AT644" s="219" t="s">
        <v>204</v>
      </c>
      <c r="AU644" s="219" t="s">
        <v>82</v>
      </c>
      <c r="AV644" s="14" t="s">
        <v>82</v>
      </c>
      <c r="AW644" s="14" t="s">
        <v>34</v>
      </c>
      <c r="AX644" s="14" t="s">
        <v>72</v>
      </c>
      <c r="AY644" s="219" t="s">
        <v>191</v>
      </c>
    </row>
    <row r="645" spans="2:51" s="14" customFormat="1" ht="22.5">
      <c r="B645" s="209"/>
      <c r="C645" s="210"/>
      <c r="D645" s="192" t="s">
        <v>204</v>
      </c>
      <c r="E645" s="211" t="s">
        <v>21</v>
      </c>
      <c r="F645" s="212" t="s">
        <v>866</v>
      </c>
      <c r="G645" s="210"/>
      <c r="H645" s="213">
        <v>11.351</v>
      </c>
      <c r="I645" s="214"/>
      <c r="J645" s="210"/>
      <c r="K645" s="210"/>
      <c r="L645" s="215"/>
      <c r="M645" s="216"/>
      <c r="N645" s="217"/>
      <c r="O645" s="217"/>
      <c r="P645" s="217"/>
      <c r="Q645" s="217"/>
      <c r="R645" s="217"/>
      <c r="S645" s="217"/>
      <c r="T645" s="218"/>
      <c r="AT645" s="219" t="s">
        <v>204</v>
      </c>
      <c r="AU645" s="219" t="s">
        <v>82</v>
      </c>
      <c r="AV645" s="14" t="s">
        <v>82</v>
      </c>
      <c r="AW645" s="14" t="s">
        <v>34</v>
      </c>
      <c r="AX645" s="14" t="s">
        <v>72</v>
      </c>
      <c r="AY645" s="219" t="s">
        <v>191</v>
      </c>
    </row>
    <row r="646" spans="1:65" s="2" customFormat="1" ht="24.2" customHeight="1">
      <c r="A646" s="35"/>
      <c r="B646" s="36"/>
      <c r="C646" s="179" t="s">
        <v>867</v>
      </c>
      <c r="D646" s="179" t="s">
        <v>193</v>
      </c>
      <c r="E646" s="180" t="s">
        <v>868</v>
      </c>
      <c r="F646" s="181" t="s">
        <v>869</v>
      </c>
      <c r="G646" s="182" t="s">
        <v>293</v>
      </c>
      <c r="H646" s="183">
        <v>106.246</v>
      </c>
      <c r="I646" s="184"/>
      <c r="J646" s="185">
        <f>ROUND(I646*H646,2)</f>
        <v>0</v>
      </c>
      <c r="K646" s="181" t="s">
        <v>197</v>
      </c>
      <c r="L646" s="40"/>
      <c r="M646" s="186" t="s">
        <v>21</v>
      </c>
      <c r="N646" s="187" t="s">
        <v>43</v>
      </c>
      <c r="O646" s="65"/>
      <c r="P646" s="188">
        <f>O646*H646</f>
        <v>0</v>
      </c>
      <c r="Q646" s="188">
        <v>0</v>
      </c>
      <c r="R646" s="188">
        <f>Q646*H646</f>
        <v>0</v>
      </c>
      <c r="S646" s="188">
        <v>0.068</v>
      </c>
      <c r="T646" s="189">
        <f>S646*H646</f>
        <v>7.224728</v>
      </c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R646" s="190" t="s">
        <v>198</v>
      </c>
      <c r="AT646" s="190" t="s">
        <v>193</v>
      </c>
      <c r="AU646" s="190" t="s">
        <v>82</v>
      </c>
      <c r="AY646" s="18" t="s">
        <v>191</v>
      </c>
      <c r="BE646" s="191">
        <f>IF(N646="základní",J646,0)</f>
        <v>0</v>
      </c>
      <c r="BF646" s="191">
        <f>IF(N646="snížená",J646,0)</f>
        <v>0</v>
      </c>
      <c r="BG646" s="191">
        <f>IF(N646="zákl. přenesená",J646,0)</f>
        <v>0</v>
      </c>
      <c r="BH646" s="191">
        <f>IF(N646="sníž. přenesená",J646,0)</f>
        <v>0</v>
      </c>
      <c r="BI646" s="191">
        <f>IF(N646="nulová",J646,0)</f>
        <v>0</v>
      </c>
      <c r="BJ646" s="18" t="s">
        <v>80</v>
      </c>
      <c r="BK646" s="191">
        <f>ROUND(I646*H646,2)</f>
        <v>0</v>
      </c>
      <c r="BL646" s="18" t="s">
        <v>198</v>
      </c>
      <c r="BM646" s="190" t="s">
        <v>870</v>
      </c>
    </row>
    <row r="647" spans="1:47" s="2" customFormat="1" ht="29.25">
      <c r="A647" s="35"/>
      <c r="B647" s="36"/>
      <c r="C647" s="37"/>
      <c r="D647" s="192" t="s">
        <v>200</v>
      </c>
      <c r="E647" s="37"/>
      <c r="F647" s="193" t="s">
        <v>871</v>
      </c>
      <c r="G647" s="37"/>
      <c r="H647" s="37"/>
      <c r="I647" s="194"/>
      <c r="J647" s="37"/>
      <c r="K647" s="37"/>
      <c r="L647" s="40"/>
      <c r="M647" s="195"/>
      <c r="N647" s="196"/>
      <c r="O647" s="65"/>
      <c r="P647" s="65"/>
      <c r="Q647" s="65"/>
      <c r="R647" s="65"/>
      <c r="S647" s="65"/>
      <c r="T647" s="66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T647" s="18" t="s">
        <v>200</v>
      </c>
      <c r="AU647" s="18" t="s">
        <v>82</v>
      </c>
    </row>
    <row r="648" spans="1:47" s="2" customFormat="1" ht="11.25">
      <c r="A648" s="35"/>
      <c r="B648" s="36"/>
      <c r="C648" s="37"/>
      <c r="D648" s="197" t="s">
        <v>202</v>
      </c>
      <c r="E648" s="37"/>
      <c r="F648" s="198" t="s">
        <v>872</v>
      </c>
      <c r="G648" s="37"/>
      <c r="H648" s="37"/>
      <c r="I648" s="194"/>
      <c r="J648" s="37"/>
      <c r="K648" s="37"/>
      <c r="L648" s="40"/>
      <c r="M648" s="195"/>
      <c r="N648" s="196"/>
      <c r="O648" s="65"/>
      <c r="P648" s="65"/>
      <c r="Q648" s="65"/>
      <c r="R648" s="65"/>
      <c r="S648" s="65"/>
      <c r="T648" s="66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T648" s="18" t="s">
        <v>202</v>
      </c>
      <c r="AU648" s="18" t="s">
        <v>82</v>
      </c>
    </row>
    <row r="649" spans="2:51" s="13" customFormat="1" ht="11.25">
      <c r="B649" s="199"/>
      <c r="C649" s="200"/>
      <c r="D649" s="192" t="s">
        <v>204</v>
      </c>
      <c r="E649" s="201" t="s">
        <v>21</v>
      </c>
      <c r="F649" s="202" t="s">
        <v>277</v>
      </c>
      <c r="G649" s="200"/>
      <c r="H649" s="201" t="s">
        <v>21</v>
      </c>
      <c r="I649" s="203"/>
      <c r="J649" s="200"/>
      <c r="K649" s="200"/>
      <c r="L649" s="204"/>
      <c r="M649" s="205"/>
      <c r="N649" s="206"/>
      <c r="O649" s="206"/>
      <c r="P649" s="206"/>
      <c r="Q649" s="206"/>
      <c r="R649" s="206"/>
      <c r="S649" s="206"/>
      <c r="T649" s="207"/>
      <c r="AT649" s="208" t="s">
        <v>204</v>
      </c>
      <c r="AU649" s="208" t="s">
        <v>82</v>
      </c>
      <c r="AV649" s="13" t="s">
        <v>80</v>
      </c>
      <c r="AW649" s="13" t="s">
        <v>34</v>
      </c>
      <c r="AX649" s="13" t="s">
        <v>72</v>
      </c>
      <c r="AY649" s="208" t="s">
        <v>191</v>
      </c>
    </row>
    <row r="650" spans="2:51" s="13" customFormat="1" ht="11.25">
      <c r="B650" s="199"/>
      <c r="C650" s="200"/>
      <c r="D650" s="192" t="s">
        <v>204</v>
      </c>
      <c r="E650" s="201" t="s">
        <v>21</v>
      </c>
      <c r="F650" s="202" t="s">
        <v>873</v>
      </c>
      <c r="G650" s="200"/>
      <c r="H650" s="201" t="s">
        <v>21</v>
      </c>
      <c r="I650" s="203"/>
      <c r="J650" s="200"/>
      <c r="K650" s="200"/>
      <c r="L650" s="204"/>
      <c r="M650" s="205"/>
      <c r="N650" s="206"/>
      <c r="O650" s="206"/>
      <c r="P650" s="206"/>
      <c r="Q650" s="206"/>
      <c r="R650" s="206"/>
      <c r="S650" s="206"/>
      <c r="T650" s="207"/>
      <c r="AT650" s="208" t="s">
        <v>204</v>
      </c>
      <c r="AU650" s="208" t="s">
        <v>82</v>
      </c>
      <c r="AV650" s="13" t="s">
        <v>80</v>
      </c>
      <c r="AW650" s="13" t="s">
        <v>34</v>
      </c>
      <c r="AX650" s="13" t="s">
        <v>72</v>
      </c>
      <c r="AY650" s="208" t="s">
        <v>191</v>
      </c>
    </row>
    <row r="651" spans="2:51" s="14" customFormat="1" ht="33.75">
      <c r="B651" s="209"/>
      <c r="C651" s="210"/>
      <c r="D651" s="192" t="s">
        <v>204</v>
      </c>
      <c r="E651" s="211" t="s">
        <v>21</v>
      </c>
      <c r="F651" s="212" t="s">
        <v>874</v>
      </c>
      <c r="G651" s="210"/>
      <c r="H651" s="213">
        <v>58.907</v>
      </c>
      <c r="I651" s="214"/>
      <c r="J651" s="210"/>
      <c r="K651" s="210"/>
      <c r="L651" s="215"/>
      <c r="M651" s="216"/>
      <c r="N651" s="217"/>
      <c r="O651" s="217"/>
      <c r="P651" s="217"/>
      <c r="Q651" s="217"/>
      <c r="R651" s="217"/>
      <c r="S651" s="217"/>
      <c r="T651" s="218"/>
      <c r="AT651" s="219" t="s">
        <v>204</v>
      </c>
      <c r="AU651" s="219" t="s">
        <v>82</v>
      </c>
      <c r="AV651" s="14" t="s">
        <v>82</v>
      </c>
      <c r="AW651" s="14" t="s">
        <v>34</v>
      </c>
      <c r="AX651" s="14" t="s">
        <v>72</v>
      </c>
      <c r="AY651" s="219" t="s">
        <v>191</v>
      </c>
    </row>
    <row r="652" spans="2:51" s="14" customFormat="1" ht="11.25">
      <c r="B652" s="209"/>
      <c r="C652" s="210"/>
      <c r="D652" s="192" t="s">
        <v>204</v>
      </c>
      <c r="E652" s="211" t="s">
        <v>21</v>
      </c>
      <c r="F652" s="212" t="s">
        <v>875</v>
      </c>
      <c r="G652" s="210"/>
      <c r="H652" s="213">
        <v>3.6</v>
      </c>
      <c r="I652" s="214"/>
      <c r="J652" s="210"/>
      <c r="K652" s="210"/>
      <c r="L652" s="215"/>
      <c r="M652" s="216"/>
      <c r="N652" s="217"/>
      <c r="O652" s="217"/>
      <c r="P652" s="217"/>
      <c r="Q652" s="217"/>
      <c r="R652" s="217"/>
      <c r="S652" s="217"/>
      <c r="T652" s="218"/>
      <c r="AT652" s="219" t="s">
        <v>204</v>
      </c>
      <c r="AU652" s="219" t="s">
        <v>82</v>
      </c>
      <c r="AV652" s="14" t="s">
        <v>82</v>
      </c>
      <c r="AW652" s="14" t="s">
        <v>34</v>
      </c>
      <c r="AX652" s="14" t="s">
        <v>72</v>
      </c>
      <c r="AY652" s="219" t="s">
        <v>191</v>
      </c>
    </row>
    <row r="653" spans="2:51" s="14" customFormat="1" ht="11.25">
      <c r="B653" s="209"/>
      <c r="C653" s="210"/>
      <c r="D653" s="192" t="s">
        <v>204</v>
      </c>
      <c r="E653" s="211" t="s">
        <v>21</v>
      </c>
      <c r="F653" s="212" t="s">
        <v>876</v>
      </c>
      <c r="G653" s="210"/>
      <c r="H653" s="213">
        <v>5.44</v>
      </c>
      <c r="I653" s="214"/>
      <c r="J653" s="210"/>
      <c r="K653" s="210"/>
      <c r="L653" s="215"/>
      <c r="M653" s="216"/>
      <c r="N653" s="217"/>
      <c r="O653" s="217"/>
      <c r="P653" s="217"/>
      <c r="Q653" s="217"/>
      <c r="R653" s="217"/>
      <c r="S653" s="217"/>
      <c r="T653" s="218"/>
      <c r="AT653" s="219" t="s">
        <v>204</v>
      </c>
      <c r="AU653" s="219" t="s">
        <v>82</v>
      </c>
      <c r="AV653" s="14" t="s">
        <v>82</v>
      </c>
      <c r="AW653" s="14" t="s">
        <v>34</v>
      </c>
      <c r="AX653" s="14" t="s">
        <v>72</v>
      </c>
      <c r="AY653" s="219" t="s">
        <v>191</v>
      </c>
    </row>
    <row r="654" spans="2:51" s="14" customFormat="1" ht="11.25">
      <c r="B654" s="209"/>
      <c r="C654" s="210"/>
      <c r="D654" s="192" t="s">
        <v>204</v>
      </c>
      <c r="E654" s="211" t="s">
        <v>21</v>
      </c>
      <c r="F654" s="212" t="s">
        <v>877</v>
      </c>
      <c r="G654" s="210"/>
      <c r="H654" s="213">
        <v>9.72</v>
      </c>
      <c r="I654" s="214"/>
      <c r="J654" s="210"/>
      <c r="K654" s="210"/>
      <c r="L654" s="215"/>
      <c r="M654" s="216"/>
      <c r="N654" s="217"/>
      <c r="O654" s="217"/>
      <c r="P654" s="217"/>
      <c r="Q654" s="217"/>
      <c r="R654" s="217"/>
      <c r="S654" s="217"/>
      <c r="T654" s="218"/>
      <c r="AT654" s="219" t="s">
        <v>204</v>
      </c>
      <c r="AU654" s="219" t="s">
        <v>82</v>
      </c>
      <c r="AV654" s="14" t="s">
        <v>82</v>
      </c>
      <c r="AW654" s="14" t="s">
        <v>34</v>
      </c>
      <c r="AX654" s="14" t="s">
        <v>72</v>
      </c>
      <c r="AY654" s="219" t="s">
        <v>191</v>
      </c>
    </row>
    <row r="655" spans="2:51" s="14" customFormat="1" ht="11.25">
      <c r="B655" s="209"/>
      <c r="C655" s="210"/>
      <c r="D655" s="192" t="s">
        <v>204</v>
      </c>
      <c r="E655" s="211" t="s">
        <v>21</v>
      </c>
      <c r="F655" s="212" t="s">
        <v>878</v>
      </c>
      <c r="G655" s="210"/>
      <c r="H655" s="213">
        <v>4.28</v>
      </c>
      <c r="I655" s="214"/>
      <c r="J655" s="210"/>
      <c r="K655" s="210"/>
      <c r="L655" s="215"/>
      <c r="M655" s="216"/>
      <c r="N655" s="217"/>
      <c r="O655" s="217"/>
      <c r="P655" s="217"/>
      <c r="Q655" s="217"/>
      <c r="R655" s="217"/>
      <c r="S655" s="217"/>
      <c r="T655" s="218"/>
      <c r="AT655" s="219" t="s">
        <v>204</v>
      </c>
      <c r="AU655" s="219" t="s">
        <v>82</v>
      </c>
      <c r="AV655" s="14" t="s">
        <v>82</v>
      </c>
      <c r="AW655" s="14" t="s">
        <v>34</v>
      </c>
      <c r="AX655" s="14" t="s">
        <v>72</v>
      </c>
      <c r="AY655" s="219" t="s">
        <v>191</v>
      </c>
    </row>
    <row r="656" spans="2:51" s="14" customFormat="1" ht="11.25">
      <c r="B656" s="209"/>
      <c r="C656" s="210"/>
      <c r="D656" s="192" t="s">
        <v>204</v>
      </c>
      <c r="E656" s="211" t="s">
        <v>21</v>
      </c>
      <c r="F656" s="212" t="s">
        <v>879</v>
      </c>
      <c r="G656" s="210"/>
      <c r="H656" s="213">
        <v>1.531</v>
      </c>
      <c r="I656" s="214"/>
      <c r="J656" s="210"/>
      <c r="K656" s="210"/>
      <c r="L656" s="215"/>
      <c r="M656" s="216"/>
      <c r="N656" s="217"/>
      <c r="O656" s="217"/>
      <c r="P656" s="217"/>
      <c r="Q656" s="217"/>
      <c r="R656" s="217"/>
      <c r="S656" s="217"/>
      <c r="T656" s="218"/>
      <c r="AT656" s="219" t="s">
        <v>204</v>
      </c>
      <c r="AU656" s="219" t="s">
        <v>82</v>
      </c>
      <c r="AV656" s="14" t="s">
        <v>82</v>
      </c>
      <c r="AW656" s="14" t="s">
        <v>34</v>
      </c>
      <c r="AX656" s="14" t="s">
        <v>72</v>
      </c>
      <c r="AY656" s="219" t="s">
        <v>191</v>
      </c>
    </row>
    <row r="657" spans="2:51" s="14" customFormat="1" ht="11.25">
      <c r="B657" s="209"/>
      <c r="C657" s="210"/>
      <c r="D657" s="192" t="s">
        <v>204</v>
      </c>
      <c r="E657" s="211" t="s">
        <v>21</v>
      </c>
      <c r="F657" s="212" t="s">
        <v>880</v>
      </c>
      <c r="G657" s="210"/>
      <c r="H657" s="213">
        <v>1.686</v>
      </c>
      <c r="I657" s="214"/>
      <c r="J657" s="210"/>
      <c r="K657" s="210"/>
      <c r="L657" s="215"/>
      <c r="M657" s="216"/>
      <c r="N657" s="217"/>
      <c r="O657" s="217"/>
      <c r="P657" s="217"/>
      <c r="Q657" s="217"/>
      <c r="R657" s="217"/>
      <c r="S657" s="217"/>
      <c r="T657" s="218"/>
      <c r="AT657" s="219" t="s">
        <v>204</v>
      </c>
      <c r="AU657" s="219" t="s">
        <v>82</v>
      </c>
      <c r="AV657" s="14" t="s">
        <v>82</v>
      </c>
      <c r="AW657" s="14" t="s">
        <v>34</v>
      </c>
      <c r="AX657" s="14" t="s">
        <v>72</v>
      </c>
      <c r="AY657" s="219" t="s">
        <v>191</v>
      </c>
    </row>
    <row r="658" spans="2:51" s="14" customFormat="1" ht="11.25">
      <c r="B658" s="209"/>
      <c r="C658" s="210"/>
      <c r="D658" s="192" t="s">
        <v>204</v>
      </c>
      <c r="E658" s="211" t="s">
        <v>21</v>
      </c>
      <c r="F658" s="212" t="s">
        <v>881</v>
      </c>
      <c r="G658" s="210"/>
      <c r="H658" s="213">
        <v>7.035</v>
      </c>
      <c r="I658" s="214"/>
      <c r="J658" s="210"/>
      <c r="K658" s="210"/>
      <c r="L658" s="215"/>
      <c r="M658" s="216"/>
      <c r="N658" s="217"/>
      <c r="O658" s="217"/>
      <c r="P658" s="217"/>
      <c r="Q658" s="217"/>
      <c r="R658" s="217"/>
      <c r="S658" s="217"/>
      <c r="T658" s="218"/>
      <c r="AT658" s="219" t="s">
        <v>204</v>
      </c>
      <c r="AU658" s="219" t="s">
        <v>82</v>
      </c>
      <c r="AV658" s="14" t="s">
        <v>82</v>
      </c>
      <c r="AW658" s="14" t="s">
        <v>34</v>
      </c>
      <c r="AX658" s="14" t="s">
        <v>72</v>
      </c>
      <c r="AY658" s="219" t="s">
        <v>191</v>
      </c>
    </row>
    <row r="659" spans="2:51" s="14" customFormat="1" ht="22.5">
      <c r="B659" s="209"/>
      <c r="C659" s="210"/>
      <c r="D659" s="192" t="s">
        <v>204</v>
      </c>
      <c r="E659" s="211" t="s">
        <v>21</v>
      </c>
      <c r="F659" s="212" t="s">
        <v>882</v>
      </c>
      <c r="G659" s="210"/>
      <c r="H659" s="213">
        <v>6.244</v>
      </c>
      <c r="I659" s="214"/>
      <c r="J659" s="210"/>
      <c r="K659" s="210"/>
      <c r="L659" s="215"/>
      <c r="M659" s="216"/>
      <c r="N659" s="217"/>
      <c r="O659" s="217"/>
      <c r="P659" s="217"/>
      <c r="Q659" s="217"/>
      <c r="R659" s="217"/>
      <c r="S659" s="217"/>
      <c r="T659" s="218"/>
      <c r="AT659" s="219" t="s">
        <v>204</v>
      </c>
      <c r="AU659" s="219" t="s">
        <v>82</v>
      </c>
      <c r="AV659" s="14" t="s">
        <v>82</v>
      </c>
      <c r="AW659" s="14" t="s">
        <v>34</v>
      </c>
      <c r="AX659" s="14" t="s">
        <v>72</v>
      </c>
      <c r="AY659" s="219" t="s">
        <v>191</v>
      </c>
    </row>
    <row r="660" spans="2:51" s="14" customFormat="1" ht="22.5">
      <c r="B660" s="209"/>
      <c r="C660" s="210"/>
      <c r="D660" s="192" t="s">
        <v>204</v>
      </c>
      <c r="E660" s="211" t="s">
        <v>21</v>
      </c>
      <c r="F660" s="212" t="s">
        <v>883</v>
      </c>
      <c r="G660" s="210"/>
      <c r="H660" s="213">
        <v>7.363</v>
      </c>
      <c r="I660" s="214"/>
      <c r="J660" s="210"/>
      <c r="K660" s="210"/>
      <c r="L660" s="215"/>
      <c r="M660" s="216"/>
      <c r="N660" s="217"/>
      <c r="O660" s="217"/>
      <c r="P660" s="217"/>
      <c r="Q660" s="217"/>
      <c r="R660" s="217"/>
      <c r="S660" s="217"/>
      <c r="T660" s="218"/>
      <c r="AT660" s="219" t="s">
        <v>204</v>
      </c>
      <c r="AU660" s="219" t="s">
        <v>82</v>
      </c>
      <c r="AV660" s="14" t="s">
        <v>82</v>
      </c>
      <c r="AW660" s="14" t="s">
        <v>34</v>
      </c>
      <c r="AX660" s="14" t="s">
        <v>72</v>
      </c>
      <c r="AY660" s="219" t="s">
        <v>191</v>
      </c>
    </row>
    <row r="661" spans="2:51" s="14" customFormat="1" ht="11.25">
      <c r="B661" s="209"/>
      <c r="C661" s="210"/>
      <c r="D661" s="192" t="s">
        <v>204</v>
      </c>
      <c r="E661" s="211" t="s">
        <v>21</v>
      </c>
      <c r="F661" s="212" t="s">
        <v>884</v>
      </c>
      <c r="G661" s="210"/>
      <c r="H661" s="213">
        <v>0.44</v>
      </c>
      <c r="I661" s="214"/>
      <c r="J661" s="210"/>
      <c r="K661" s="210"/>
      <c r="L661" s="215"/>
      <c r="M661" s="216"/>
      <c r="N661" s="217"/>
      <c r="O661" s="217"/>
      <c r="P661" s="217"/>
      <c r="Q661" s="217"/>
      <c r="R661" s="217"/>
      <c r="S661" s="217"/>
      <c r="T661" s="218"/>
      <c r="AT661" s="219" t="s">
        <v>204</v>
      </c>
      <c r="AU661" s="219" t="s">
        <v>82</v>
      </c>
      <c r="AV661" s="14" t="s">
        <v>82</v>
      </c>
      <c r="AW661" s="14" t="s">
        <v>34</v>
      </c>
      <c r="AX661" s="14" t="s">
        <v>72</v>
      </c>
      <c r="AY661" s="219" t="s">
        <v>191</v>
      </c>
    </row>
    <row r="662" spans="1:65" s="2" customFormat="1" ht="24.2" customHeight="1">
      <c r="A662" s="35"/>
      <c r="B662" s="36"/>
      <c r="C662" s="179" t="s">
        <v>885</v>
      </c>
      <c r="D662" s="179" t="s">
        <v>193</v>
      </c>
      <c r="E662" s="180" t="s">
        <v>886</v>
      </c>
      <c r="F662" s="181" t="s">
        <v>887</v>
      </c>
      <c r="G662" s="182" t="s">
        <v>745</v>
      </c>
      <c r="H662" s="183">
        <v>140.98</v>
      </c>
      <c r="I662" s="184"/>
      <c r="J662" s="185">
        <f>ROUND(I662*H662,2)</f>
        <v>0</v>
      </c>
      <c r="K662" s="181" t="s">
        <v>197</v>
      </c>
      <c r="L662" s="40"/>
      <c r="M662" s="186" t="s">
        <v>21</v>
      </c>
      <c r="N662" s="187" t="s">
        <v>43</v>
      </c>
      <c r="O662" s="65"/>
      <c r="P662" s="188">
        <f>O662*H662</f>
        <v>0</v>
      </c>
      <c r="Q662" s="188">
        <v>0.00024</v>
      </c>
      <c r="R662" s="188">
        <f>Q662*H662</f>
        <v>0.033835199999999996</v>
      </c>
      <c r="S662" s="188">
        <v>0</v>
      </c>
      <c r="T662" s="189">
        <f>S662*H662</f>
        <v>0</v>
      </c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R662" s="190" t="s">
        <v>198</v>
      </c>
      <c r="AT662" s="190" t="s">
        <v>193</v>
      </c>
      <c r="AU662" s="190" t="s">
        <v>82</v>
      </c>
      <c r="AY662" s="18" t="s">
        <v>191</v>
      </c>
      <c r="BE662" s="191">
        <f>IF(N662="základní",J662,0)</f>
        <v>0</v>
      </c>
      <c r="BF662" s="191">
        <f>IF(N662="snížená",J662,0)</f>
        <v>0</v>
      </c>
      <c r="BG662" s="191">
        <f>IF(N662="zákl. přenesená",J662,0)</f>
        <v>0</v>
      </c>
      <c r="BH662" s="191">
        <f>IF(N662="sníž. přenesená",J662,0)</f>
        <v>0</v>
      </c>
      <c r="BI662" s="191">
        <f>IF(N662="nulová",J662,0)</f>
        <v>0</v>
      </c>
      <c r="BJ662" s="18" t="s">
        <v>80</v>
      </c>
      <c r="BK662" s="191">
        <f>ROUND(I662*H662,2)</f>
        <v>0</v>
      </c>
      <c r="BL662" s="18" t="s">
        <v>198</v>
      </c>
      <c r="BM662" s="190" t="s">
        <v>888</v>
      </c>
    </row>
    <row r="663" spans="1:47" s="2" customFormat="1" ht="19.5">
      <c r="A663" s="35"/>
      <c r="B663" s="36"/>
      <c r="C663" s="37"/>
      <c r="D663" s="192" t="s">
        <v>200</v>
      </c>
      <c r="E663" s="37"/>
      <c r="F663" s="193" t="s">
        <v>889</v>
      </c>
      <c r="G663" s="37"/>
      <c r="H663" s="37"/>
      <c r="I663" s="194"/>
      <c r="J663" s="37"/>
      <c r="K663" s="37"/>
      <c r="L663" s="40"/>
      <c r="M663" s="195"/>
      <c r="N663" s="196"/>
      <c r="O663" s="65"/>
      <c r="P663" s="65"/>
      <c r="Q663" s="65"/>
      <c r="R663" s="65"/>
      <c r="S663" s="65"/>
      <c r="T663" s="66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T663" s="18" t="s">
        <v>200</v>
      </c>
      <c r="AU663" s="18" t="s">
        <v>82</v>
      </c>
    </row>
    <row r="664" spans="1:47" s="2" customFormat="1" ht="11.25">
      <c r="A664" s="35"/>
      <c r="B664" s="36"/>
      <c r="C664" s="37"/>
      <c r="D664" s="197" t="s">
        <v>202</v>
      </c>
      <c r="E664" s="37"/>
      <c r="F664" s="198" t="s">
        <v>890</v>
      </c>
      <c r="G664" s="37"/>
      <c r="H664" s="37"/>
      <c r="I664" s="194"/>
      <c r="J664" s="37"/>
      <c r="K664" s="37"/>
      <c r="L664" s="40"/>
      <c r="M664" s="195"/>
      <c r="N664" s="196"/>
      <c r="O664" s="65"/>
      <c r="P664" s="65"/>
      <c r="Q664" s="65"/>
      <c r="R664" s="65"/>
      <c r="S664" s="65"/>
      <c r="T664" s="66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T664" s="18" t="s">
        <v>202</v>
      </c>
      <c r="AU664" s="18" t="s">
        <v>82</v>
      </c>
    </row>
    <row r="665" spans="2:51" s="13" customFormat="1" ht="11.25">
      <c r="B665" s="199"/>
      <c r="C665" s="200"/>
      <c r="D665" s="192" t="s">
        <v>204</v>
      </c>
      <c r="E665" s="201" t="s">
        <v>21</v>
      </c>
      <c r="F665" s="202" t="s">
        <v>233</v>
      </c>
      <c r="G665" s="200"/>
      <c r="H665" s="201" t="s">
        <v>21</v>
      </c>
      <c r="I665" s="203"/>
      <c r="J665" s="200"/>
      <c r="K665" s="200"/>
      <c r="L665" s="204"/>
      <c r="M665" s="205"/>
      <c r="N665" s="206"/>
      <c r="O665" s="206"/>
      <c r="P665" s="206"/>
      <c r="Q665" s="206"/>
      <c r="R665" s="206"/>
      <c r="S665" s="206"/>
      <c r="T665" s="207"/>
      <c r="AT665" s="208" t="s">
        <v>204</v>
      </c>
      <c r="AU665" s="208" t="s">
        <v>82</v>
      </c>
      <c r="AV665" s="13" t="s">
        <v>80</v>
      </c>
      <c r="AW665" s="13" t="s">
        <v>34</v>
      </c>
      <c r="AX665" s="13" t="s">
        <v>72</v>
      </c>
      <c r="AY665" s="208" t="s">
        <v>191</v>
      </c>
    </row>
    <row r="666" spans="2:51" s="13" customFormat="1" ht="11.25">
      <c r="B666" s="199"/>
      <c r="C666" s="200"/>
      <c r="D666" s="192" t="s">
        <v>204</v>
      </c>
      <c r="E666" s="201" t="s">
        <v>21</v>
      </c>
      <c r="F666" s="202" t="s">
        <v>234</v>
      </c>
      <c r="G666" s="200"/>
      <c r="H666" s="201" t="s">
        <v>21</v>
      </c>
      <c r="I666" s="203"/>
      <c r="J666" s="200"/>
      <c r="K666" s="200"/>
      <c r="L666" s="204"/>
      <c r="M666" s="205"/>
      <c r="N666" s="206"/>
      <c r="O666" s="206"/>
      <c r="P666" s="206"/>
      <c r="Q666" s="206"/>
      <c r="R666" s="206"/>
      <c r="S666" s="206"/>
      <c r="T666" s="207"/>
      <c r="AT666" s="208" t="s">
        <v>204</v>
      </c>
      <c r="AU666" s="208" t="s">
        <v>82</v>
      </c>
      <c r="AV666" s="13" t="s">
        <v>80</v>
      </c>
      <c r="AW666" s="13" t="s">
        <v>34</v>
      </c>
      <c r="AX666" s="13" t="s">
        <v>72</v>
      </c>
      <c r="AY666" s="208" t="s">
        <v>191</v>
      </c>
    </row>
    <row r="667" spans="2:51" s="13" customFormat="1" ht="11.25">
      <c r="B667" s="199"/>
      <c r="C667" s="200"/>
      <c r="D667" s="192" t="s">
        <v>204</v>
      </c>
      <c r="E667" s="201" t="s">
        <v>21</v>
      </c>
      <c r="F667" s="202" t="s">
        <v>806</v>
      </c>
      <c r="G667" s="200"/>
      <c r="H667" s="201" t="s">
        <v>21</v>
      </c>
      <c r="I667" s="203"/>
      <c r="J667" s="200"/>
      <c r="K667" s="200"/>
      <c r="L667" s="204"/>
      <c r="M667" s="205"/>
      <c r="N667" s="206"/>
      <c r="O667" s="206"/>
      <c r="P667" s="206"/>
      <c r="Q667" s="206"/>
      <c r="R667" s="206"/>
      <c r="S667" s="206"/>
      <c r="T667" s="207"/>
      <c r="AT667" s="208" t="s">
        <v>204</v>
      </c>
      <c r="AU667" s="208" t="s">
        <v>82</v>
      </c>
      <c r="AV667" s="13" t="s">
        <v>80</v>
      </c>
      <c r="AW667" s="13" t="s">
        <v>34</v>
      </c>
      <c r="AX667" s="13" t="s">
        <v>72</v>
      </c>
      <c r="AY667" s="208" t="s">
        <v>191</v>
      </c>
    </row>
    <row r="668" spans="2:51" s="14" customFormat="1" ht="11.25">
      <c r="B668" s="209"/>
      <c r="C668" s="210"/>
      <c r="D668" s="192" t="s">
        <v>204</v>
      </c>
      <c r="E668" s="211" t="s">
        <v>21</v>
      </c>
      <c r="F668" s="212" t="s">
        <v>891</v>
      </c>
      <c r="G668" s="210"/>
      <c r="H668" s="213">
        <v>140.98</v>
      </c>
      <c r="I668" s="214"/>
      <c r="J668" s="210"/>
      <c r="K668" s="210"/>
      <c r="L668" s="215"/>
      <c r="M668" s="216"/>
      <c r="N668" s="217"/>
      <c r="O668" s="217"/>
      <c r="P668" s="217"/>
      <c r="Q668" s="217"/>
      <c r="R668" s="217"/>
      <c r="S668" s="217"/>
      <c r="T668" s="218"/>
      <c r="AT668" s="219" t="s">
        <v>204</v>
      </c>
      <c r="AU668" s="219" t="s">
        <v>82</v>
      </c>
      <c r="AV668" s="14" t="s">
        <v>82</v>
      </c>
      <c r="AW668" s="14" t="s">
        <v>34</v>
      </c>
      <c r="AX668" s="14" t="s">
        <v>72</v>
      </c>
      <c r="AY668" s="219" t="s">
        <v>191</v>
      </c>
    </row>
    <row r="669" spans="1:65" s="2" customFormat="1" ht="24.2" customHeight="1">
      <c r="A669" s="35"/>
      <c r="B669" s="36"/>
      <c r="C669" s="220" t="s">
        <v>892</v>
      </c>
      <c r="D669" s="220" t="s">
        <v>893</v>
      </c>
      <c r="E669" s="221" t="s">
        <v>894</v>
      </c>
      <c r="F669" s="222" t="s">
        <v>895</v>
      </c>
      <c r="G669" s="223" t="s">
        <v>221</v>
      </c>
      <c r="H669" s="224">
        <v>0.231</v>
      </c>
      <c r="I669" s="225"/>
      <c r="J669" s="226">
        <f>ROUND(I669*H669,2)</f>
        <v>0</v>
      </c>
      <c r="K669" s="222" t="s">
        <v>197</v>
      </c>
      <c r="L669" s="227"/>
      <c r="M669" s="228" t="s">
        <v>21</v>
      </c>
      <c r="N669" s="229" t="s">
        <v>43</v>
      </c>
      <c r="O669" s="65"/>
      <c r="P669" s="188">
        <f>O669*H669</f>
        <v>0</v>
      </c>
      <c r="Q669" s="188">
        <v>1</v>
      </c>
      <c r="R669" s="188">
        <f>Q669*H669</f>
        <v>0.231</v>
      </c>
      <c r="S669" s="188">
        <v>0</v>
      </c>
      <c r="T669" s="189">
        <f>S669*H669</f>
        <v>0</v>
      </c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R669" s="190" t="s">
        <v>255</v>
      </c>
      <c r="AT669" s="190" t="s">
        <v>893</v>
      </c>
      <c r="AU669" s="190" t="s">
        <v>82</v>
      </c>
      <c r="AY669" s="18" t="s">
        <v>191</v>
      </c>
      <c r="BE669" s="191">
        <f>IF(N669="základní",J669,0)</f>
        <v>0</v>
      </c>
      <c r="BF669" s="191">
        <f>IF(N669="snížená",J669,0)</f>
        <v>0</v>
      </c>
      <c r="BG669" s="191">
        <f>IF(N669="zákl. přenesená",J669,0)</f>
        <v>0</v>
      </c>
      <c r="BH669" s="191">
        <f>IF(N669="sníž. přenesená",J669,0)</f>
        <v>0</v>
      </c>
      <c r="BI669" s="191">
        <f>IF(N669="nulová",J669,0)</f>
        <v>0</v>
      </c>
      <c r="BJ669" s="18" t="s">
        <v>80</v>
      </c>
      <c r="BK669" s="191">
        <f>ROUND(I669*H669,2)</f>
        <v>0</v>
      </c>
      <c r="BL669" s="18" t="s">
        <v>198</v>
      </c>
      <c r="BM669" s="190" t="s">
        <v>896</v>
      </c>
    </row>
    <row r="670" spans="1:47" s="2" customFormat="1" ht="19.5">
      <c r="A670" s="35"/>
      <c r="B670" s="36"/>
      <c r="C670" s="37"/>
      <c r="D670" s="192" t="s">
        <v>200</v>
      </c>
      <c r="E670" s="37"/>
      <c r="F670" s="193" t="s">
        <v>895</v>
      </c>
      <c r="G670" s="37"/>
      <c r="H670" s="37"/>
      <c r="I670" s="194"/>
      <c r="J670" s="37"/>
      <c r="K670" s="37"/>
      <c r="L670" s="40"/>
      <c r="M670" s="195"/>
      <c r="N670" s="196"/>
      <c r="O670" s="65"/>
      <c r="P670" s="65"/>
      <c r="Q670" s="65"/>
      <c r="R670" s="65"/>
      <c r="S670" s="65"/>
      <c r="T670" s="66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T670" s="18" t="s">
        <v>200</v>
      </c>
      <c r="AU670" s="18" t="s">
        <v>82</v>
      </c>
    </row>
    <row r="671" spans="2:51" s="13" customFormat="1" ht="11.25">
      <c r="B671" s="199"/>
      <c r="C671" s="200"/>
      <c r="D671" s="192" t="s">
        <v>204</v>
      </c>
      <c r="E671" s="201" t="s">
        <v>21</v>
      </c>
      <c r="F671" s="202" t="s">
        <v>233</v>
      </c>
      <c r="G671" s="200"/>
      <c r="H671" s="201" t="s">
        <v>21</v>
      </c>
      <c r="I671" s="203"/>
      <c r="J671" s="200"/>
      <c r="K671" s="200"/>
      <c r="L671" s="204"/>
      <c r="M671" s="205"/>
      <c r="N671" s="206"/>
      <c r="O671" s="206"/>
      <c r="P671" s="206"/>
      <c r="Q671" s="206"/>
      <c r="R671" s="206"/>
      <c r="S671" s="206"/>
      <c r="T671" s="207"/>
      <c r="AT671" s="208" t="s">
        <v>204</v>
      </c>
      <c r="AU671" s="208" t="s">
        <v>82</v>
      </c>
      <c r="AV671" s="13" t="s">
        <v>80</v>
      </c>
      <c r="AW671" s="13" t="s">
        <v>34</v>
      </c>
      <c r="AX671" s="13" t="s">
        <v>72</v>
      </c>
      <c r="AY671" s="208" t="s">
        <v>191</v>
      </c>
    </row>
    <row r="672" spans="2:51" s="13" customFormat="1" ht="11.25">
      <c r="B672" s="199"/>
      <c r="C672" s="200"/>
      <c r="D672" s="192" t="s">
        <v>204</v>
      </c>
      <c r="E672" s="201" t="s">
        <v>21</v>
      </c>
      <c r="F672" s="202" t="s">
        <v>234</v>
      </c>
      <c r="G672" s="200"/>
      <c r="H672" s="201" t="s">
        <v>21</v>
      </c>
      <c r="I672" s="203"/>
      <c r="J672" s="200"/>
      <c r="K672" s="200"/>
      <c r="L672" s="204"/>
      <c r="M672" s="205"/>
      <c r="N672" s="206"/>
      <c r="O672" s="206"/>
      <c r="P672" s="206"/>
      <c r="Q672" s="206"/>
      <c r="R672" s="206"/>
      <c r="S672" s="206"/>
      <c r="T672" s="207"/>
      <c r="AT672" s="208" t="s">
        <v>204</v>
      </c>
      <c r="AU672" s="208" t="s">
        <v>82</v>
      </c>
      <c r="AV672" s="13" t="s">
        <v>80</v>
      </c>
      <c r="AW672" s="13" t="s">
        <v>34</v>
      </c>
      <c r="AX672" s="13" t="s">
        <v>72</v>
      </c>
      <c r="AY672" s="208" t="s">
        <v>191</v>
      </c>
    </row>
    <row r="673" spans="2:51" s="13" customFormat="1" ht="11.25">
      <c r="B673" s="199"/>
      <c r="C673" s="200"/>
      <c r="D673" s="192" t="s">
        <v>204</v>
      </c>
      <c r="E673" s="201" t="s">
        <v>21</v>
      </c>
      <c r="F673" s="202" t="s">
        <v>806</v>
      </c>
      <c r="G673" s="200"/>
      <c r="H673" s="201" t="s">
        <v>21</v>
      </c>
      <c r="I673" s="203"/>
      <c r="J673" s="200"/>
      <c r="K673" s="200"/>
      <c r="L673" s="204"/>
      <c r="M673" s="205"/>
      <c r="N673" s="206"/>
      <c r="O673" s="206"/>
      <c r="P673" s="206"/>
      <c r="Q673" s="206"/>
      <c r="R673" s="206"/>
      <c r="S673" s="206"/>
      <c r="T673" s="207"/>
      <c r="AT673" s="208" t="s">
        <v>204</v>
      </c>
      <c r="AU673" s="208" t="s">
        <v>82</v>
      </c>
      <c r="AV673" s="13" t="s">
        <v>80</v>
      </c>
      <c r="AW673" s="13" t="s">
        <v>34</v>
      </c>
      <c r="AX673" s="13" t="s">
        <v>72</v>
      </c>
      <c r="AY673" s="208" t="s">
        <v>191</v>
      </c>
    </row>
    <row r="674" spans="2:51" s="14" customFormat="1" ht="11.25">
      <c r="B674" s="209"/>
      <c r="C674" s="210"/>
      <c r="D674" s="192" t="s">
        <v>204</v>
      </c>
      <c r="E674" s="211" t="s">
        <v>21</v>
      </c>
      <c r="F674" s="212" t="s">
        <v>897</v>
      </c>
      <c r="G674" s="210"/>
      <c r="H674" s="213">
        <v>563.92</v>
      </c>
      <c r="I674" s="214"/>
      <c r="J674" s="210"/>
      <c r="K674" s="210"/>
      <c r="L674" s="215"/>
      <c r="M674" s="216"/>
      <c r="N674" s="217"/>
      <c r="O674" s="217"/>
      <c r="P674" s="217"/>
      <c r="Q674" s="217"/>
      <c r="R674" s="217"/>
      <c r="S674" s="217"/>
      <c r="T674" s="218"/>
      <c r="AT674" s="219" t="s">
        <v>204</v>
      </c>
      <c r="AU674" s="219" t="s">
        <v>82</v>
      </c>
      <c r="AV674" s="14" t="s">
        <v>82</v>
      </c>
      <c r="AW674" s="14" t="s">
        <v>34</v>
      </c>
      <c r="AX674" s="14" t="s">
        <v>72</v>
      </c>
      <c r="AY674" s="219" t="s">
        <v>191</v>
      </c>
    </row>
    <row r="675" spans="2:51" s="14" customFormat="1" ht="11.25">
      <c r="B675" s="209"/>
      <c r="C675" s="210"/>
      <c r="D675" s="192" t="s">
        <v>204</v>
      </c>
      <c r="E675" s="210"/>
      <c r="F675" s="212" t="s">
        <v>898</v>
      </c>
      <c r="G675" s="210"/>
      <c r="H675" s="213">
        <v>0.231</v>
      </c>
      <c r="I675" s="214"/>
      <c r="J675" s="210"/>
      <c r="K675" s="210"/>
      <c r="L675" s="215"/>
      <c r="M675" s="216"/>
      <c r="N675" s="217"/>
      <c r="O675" s="217"/>
      <c r="P675" s="217"/>
      <c r="Q675" s="217"/>
      <c r="R675" s="217"/>
      <c r="S675" s="217"/>
      <c r="T675" s="218"/>
      <c r="AT675" s="219" t="s">
        <v>204</v>
      </c>
      <c r="AU675" s="219" t="s">
        <v>82</v>
      </c>
      <c r="AV675" s="14" t="s">
        <v>82</v>
      </c>
      <c r="AW675" s="14" t="s">
        <v>4</v>
      </c>
      <c r="AX675" s="14" t="s">
        <v>80</v>
      </c>
      <c r="AY675" s="219" t="s">
        <v>191</v>
      </c>
    </row>
    <row r="676" spans="2:63" s="12" customFormat="1" ht="22.9" customHeight="1">
      <c r="B676" s="163"/>
      <c r="C676" s="164"/>
      <c r="D676" s="165" t="s">
        <v>71</v>
      </c>
      <c r="E676" s="177" t="s">
        <v>899</v>
      </c>
      <c r="F676" s="177" t="s">
        <v>900</v>
      </c>
      <c r="G676" s="164"/>
      <c r="H676" s="164"/>
      <c r="I676" s="167"/>
      <c r="J676" s="178">
        <f>BK676</f>
        <v>0</v>
      </c>
      <c r="K676" s="164"/>
      <c r="L676" s="169"/>
      <c r="M676" s="170"/>
      <c r="N676" s="171"/>
      <c r="O676" s="171"/>
      <c r="P676" s="172">
        <f>SUM(P677:P716)</f>
        <v>0</v>
      </c>
      <c r="Q676" s="171"/>
      <c r="R676" s="172">
        <f>SUM(R677:R716)</f>
        <v>0</v>
      </c>
      <c r="S676" s="171"/>
      <c r="T676" s="173">
        <f>SUM(T677:T716)</f>
        <v>0</v>
      </c>
      <c r="AR676" s="174" t="s">
        <v>80</v>
      </c>
      <c r="AT676" s="175" t="s">
        <v>71</v>
      </c>
      <c r="AU676" s="175" t="s">
        <v>80</v>
      </c>
      <c r="AY676" s="174" t="s">
        <v>191</v>
      </c>
      <c r="BK676" s="176">
        <f>SUM(BK677:BK716)</f>
        <v>0</v>
      </c>
    </row>
    <row r="677" spans="1:65" s="2" customFormat="1" ht="24.2" customHeight="1">
      <c r="A677" s="35"/>
      <c r="B677" s="36"/>
      <c r="C677" s="179" t="s">
        <v>901</v>
      </c>
      <c r="D677" s="179" t="s">
        <v>193</v>
      </c>
      <c r="E677" s="180" t="s">
        <v>902</v>
      </c>
      <c r="F677" s="181" t="s">
        <v>903</v>
      </c>
      <c r="G677" s="182" t="s">
        <v>221</v>
      </c>
      <c r="H677" s="183">
        <v>222.049</v>
      </c>
      <c r="I677" s="184"/>
      <c r="J677" s="185">
        <f>ROUND(I677*H677,2)</f>
        <v>0</v>
      </c>
      <c r="K677" s="181" t="s">
        <v>197</v>
      </c>
      <c r="L677" s="40"/>
      <c r="M677" s="186" t="s">
        <v>21</v>
      </c>
      <c r="N677" s="187" t="s">
        <v>43</v>
      </c>
      <c r="O677" s="65"/>
      <c r="P677" s="188">
        <f>O677*H677</f>
        <v>0</v>
      </c>
      <c r="Q677" s="188">
        <v>0</v>
      </c>
      <c r="R677" s="188">
        <f>Q677*H677</f>
        <v>0</v>
      </c>
      <c r="S677" s="188">
        <v>0</v>
      </c>
      <c r="T677" s="189">
        <f>S677*H677</f>
        <v>0</v>
      </c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R677" s="190" t="s">
        <v>198</v>
      </c>
      <c r="AT677" s="190" t="s">
        <v>193</v>
      </c>
      <c r="AU677" s="190" t="s">
        <v>82</v>
      </c>
      <c r="AY677" s="18" t="s">
        <v>191</v>
      </c>
      <c r="BE677" s="191">
        <f>IF(N677="základní",J677,0)</f>
        <v>0</v>
      </c>
      <c r="BF677" s="191">
        <f>IF(N677="snížená",J677,0)</f>
        <v>0</v>
      </c>
      <c r="BG677" s="191">
        <f>IF(N677="zákl. přenesená",J677,0)</f>
        <v>0</v>
      </c>
      <c r="BH677" s="191">
        <f>IF(N677="sníž. přenesená",J677,0)</f>
        <v>0</v>
      </c>
      <c r="BI677" s="191">
        <f>IF(N677="nulová",J677,0)</f>
        <v>0</v>
      </c>
      <c r="BJ677" s="18" t="s">
        <v>80</v>
      </c>
      <c r="BK677" s="191">
        <f>ROUND(I677*H677,2)</f>
        <v>0</v>
      </c>
      <c r="BL677" s="18" t="s">
        <v>198</v>
      </c>
      <c r="BM677" s="190" t="s">
        <v>904</v>
      </c>
    </row>
    <row r="678" spans="1:47" s="2" customFormat="1" ht="19.5">
      <c r="A678" s="35"/>
      <c r="B678" s="36"/>
      <c r="C678" s="37"/>
      <c r="D678" s="192" t="s">
        <v>200</v>
      </c>
      <c r="E678" s="37"/>
      <c r="F678" s="193" t="s">
        <v>905</v>
      </c>
      <c r="G678" s="37"/>
      <c r="H678" s="37"/>
      <c r="I678" s="194"/>
      <c r="J678" s="37"/>
      <c r="K678" s="37"/>
      <c r="L678" s="40"/>
      <c r="M678" s="195"/>
      <c r="N678" s="196"/>
      <c r="O678" s="65"/>
      <c r="P678" s="65"/>
      <c r="Q678" s="65"/>
      <c r="R678" s="65"/>
      <c r="S678" s="65"/>
      <c r="T678" s="66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T678" s="18" t="s">
        <v>200</v>
      </c>
      <c r="AU678" s="18" t="s">
        <v>82</v>
      </c>
    </row>
    <row r="679" spans="1:47" s="2" customFormat="1" ht="11.25">
      <c r="A679" s="35"/>
      <c r="B679" s="36"/>
      <c r="C679" s="37"/>
      <c r="D679" s="197" t="s">
        <v>202</v>
      </c>
      <c r="E679" s="37"/>
      <c r="F679" s="198" t="s">
        <v>906</v>
      </c>
      <c r="G679" s="37"/>
      <c r="H679" s="37"/>
      <c r="I679" s="194"/>
      <c r="J679" s="37"/>
      <c r="K679" s="37"/>
      <c r="L679" s="40"/>
      <c r="M679" s="195"/>
      <c r="N679" s="196"/>
      <c r="O679" s="65"/>
      <c r="P679" s="65"/>
      <c r="Q679" s="65"/>
      <c r="R679" s="65"/>
      <c r="S679" s="65"/>
      <c r="T679" s="66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T679" s="18" t="s">
        <v>202</v>
      </c>
      <c r="AU679" s="18" t="s">
        <v>82</v>
      </c>
    </row>
    <row r="680" spans="1:65" s="2" customFormat="1" ht="24.2" customHeight="1">
      <c r="A680" s="35"/>
      <c r="B680" s="36"/>
      <c r="C680" s="179" t="s">
        <v>907</v>
      </c>
      <c r="D680" s="179" t="s">
        <v>193</v>
      </c>
      <c r="E680" s="180" t="s">
        <v>908</v>
      </c>
      <c r="F680" s="181" t="s">
        <v>909</v>
      </c>
      <c r="G680" s="182" t="s">
        <v>221</v>
      </c>
      <c r="H680" s="183">
        <v>222.049</v>
      </c>
      <c r="I680" s="184"/>
      <c r="J680" s="185">
        <f>ROUND(I680*H680,2)</f>
        <v>0</v>
      </c>
      <c r="K680" s="181" t="s">
        <v>197</v>
      </c>
      <c r="L680" s="40"/>
      <c r="M680" s="186" t="s">
        <v>21</v>
      </c>
      <c r="N680" s="187" t="s">
        <v>43</v>
      </c>
      <c r="O680" s="65"/>
      <c r="P680" s="188">
        <f>O680*H680</f>
        <v>0</v>
      </c>
      <c r="Q680" s="188">
        <v>0</v>
      </c>
      <c r="R680" s="188">
        <f>Q680*H680</f>
        <v>0</v>
      </c>
      <c r="S680" s="188">
        <v>0</v>
      </c>
      <c r="T680" s="189">
        <f>S680*H680</f>
        <v>0</v>
      </c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R680" s="190" t="s">
        <v>198</v>
      </c>
      <c r="AT680" s="190" t="s">
        <v>193</v>
      </c>
      <c r="AU680" s="190" t="s">
        <v>82</v>
      </c>
      <c r="AY680" s="18" t="s">
        <v>191</v>
      </c>
      <c r="BE680" s="191">
        <f>IF(N680="základní",J680,0)</f>
        <v>0</v>
      </c>
      <c r="BF680" s="191">
        <f>IF(N680="snížená",J680,0)</f>
        <v>0</v>
      </c>
      <c r="BG680" s="191">
        <f>IF(N680="zákl. přenesená",J680,0)</f>
        <v>0</v>
      </c>
      <c r="BH680" s="191">
        <f>IF(N680="sníž. přenesená",J680,0)</f>
        <v>0</v>
      </c>
      <c r="BI680" s="191">
        <f>IF(N680="nulová",J680,0)</f>
        <v>0</v>
      </c>
      <c r="BJ680" s="18" t="s">
        <v>80</v>
      </c>
      <c r="BK680" s="191">
        <f>ROUND(I680*H680,2)</f>
        <v>0</v>
      </c>
      <c r="BL680" s="18" t="s">
        <v>198</v>
      </c>
      <c r="BM680" s="190" t="s">
        <v>910</v>
      </c>
    </row>
    <row r="681" spans="1:47" s="2" customFormat="1" ht="19.5">
      <c r="A681" s="35"/>
      <c r="B681" s="36"/>
      <c r="C681" s="37"/>
      <c r="D681" s="192" t="s">
        <v>200</v>
      </c>
      <c r="E681" s="37"/>
      <c r="F681" s="193" t="s">
        <v>911</v>
      </c>
      <c r="G681" s="37"/>
      <c r="H681" s="37"/>
      <c r="I681" s="194"/>
      <c r="J681" s="37"/>
      <c r="K681" s="37"/>
      <c r="L681" s="40"/>
      <c r="M681" s="195"/>
      <c r="N681" s="196"/>
      <c r="O681" s="65"/>
      <c r="P681" s="65"/>
      <c r="Q681" s="65"/>
      <c r="R681" s="65"/>
      <c r="S681" s="65"/>
      <c r="T681" s="66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T681" s="18" t="s">
        <v>200</v>
      </c>
      <c r="AU681" s="18" t="s">
        <v>82</v>
      </c>
    </row>
    <row r="682" spans="1:47" s="2" customFormat="1" ht="11.25">
      <c r="A682" s="35"/>
      <c r="B682" s="36"/>
      <c r="C682" s="37"/>
      <c r="D682" s="197" t="s">
        <v>202</v>
      </c>
      <c r="E682" s="37"/>
      <c r="F682" s="198" t="s">
        <v>912</v>
      </c>
      <c r="G682" s="37"/>
      <c r="H682" s="37"/>
      <c r="I682" s="194"/>
      <c r="J682" s="37"/>
      <c r="K682" s="37"/>
      <c r="L682" s="40"/>
      <c r="M682" s="195"/>
      <c r="N682" s="196"/>
      <c r="O682" s="65"/>
      <c r="P682" s="65"/>
      <c r="Q682" s="65"/>
      <c r="R682" s="65"/>
      <c r="S682" s="65"/>
      <c r="T682" s="66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T682" s="18" t="s">
        <v>202</v>
      </c>
      <c r="AU682" s="18" t="s">
        <v>82</v>
      </c>
    </row>
    <row r="683" spans="1:65" s="2" customFormat="1" ht="24.2" customHeight="1">
      <c r="A683" s="35"/>
      <c r="B683" s="36"/>
      <c r="C683" s="179" t="s">
        <v>913</v>
      </c>
      <c r="D683" s="179" t="s">
        <v>193</v>
      </c>
      <c r="E683" s="180" t="s">
        <v>914</v>
      </c>
      <c r="F683" s="181" t="s">
        <v>915</v>
      </c>
      <c r="G683" s="182" t="s">
        <v>221</v>
      </c>
      <c r="H683" s="183">
        <v>4885.078</v>
      </c>
      <c r="I683" s="184"/>
      <c r="J683" s="185">
        <f>ROUND(I683*H683,2)</f>
        <v>0</v>
      </c>
      <c r="K683" s="181" t="s">
        <v>197</v>
      </c>
      <c r="L683" s="40"/>
      <c r="M683" s="186" t="s">
        <v>21</v>
      </c>
      <c r="N683" s="187" t="s">
        <v>43</v>
      </c>
      <c r="O683" s="65"/>
      <c r="P683" s="188">
        <f>O683*H683</f>
        <v>0</v>
      </c>
      <c r="Q683" s="188">
        <v>0</v>
      </c>
      <c r="R683" s="188">
        <f>Q683*H683</f>
        <v>0</v>
      </c>
      <c r="S683" s="188">
        <v>0</v>
      </c>
      <c r="T683" s="189">
        <f>S683*H683</f>
        <v>0</v>
      </c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R683" s="190" t="s">
        <v>198</v>
      </c>
      <c r="AT683" s="190" t="s">
        <v>193</v>
      </c>
      <c r="AU683" s="190" t="s">
        <v>82</v>
      </c>
      <c r="AY683" s="18" t="s">
        <v>191</v>
      </c>
      <c r="BE683" s="191">
        <f>IF(N683="základní",J683,0)</f>
        <v>0</v>
      </c>
      <c r="BF683" s="191">
        <f>IF(N683="snížená",J683,0)</f>
        <v>0</v>
      </c>
      <c r="BG683" s="191">
        <f>IF(N683="zákl. přenesená",J683,0)</f>
        <v>0</v>
      </c>
      <c r="BH683" s="191">
        <f>IF(N683="sníž. přenesená",J683,0)</f>
        <v>0</v>
      </c>
      <c r="BI683" s="191">
        <f>IF(N683="nulová",J683,0)</f>
        <v>0</v>
      </c>
      <c r="BJ683" s="18" t="s">
        <v>80</v>
      </c>
      <c r="BK683" s="191">
        <f>ROUND(I683*H683,2)</f>
        <v>0</v>
      </c>
      <c r="BL683" s="18" t="s">
        <v>198</v>
      </c>
      <c r="BM683" s="190" t="s">
        <v>916</v>
      </c>
    </row>
    <row r="684" spans="1:47" s="2" customFormat="1" ht="29.25">
      <c r="A684" s="35"/>
      <c r="B684" s="36"/>
      <c r="C684" s="37"/>
      <c r="D684" s="192" t="s">
        <v>200</v>
      </c>
      <c r="E684" s="37"/>
      <c r="F684" s="193" t="s">
        <v>917</v>
      </c>
      <c r="G684" s="37"/>
      <c r="H684" s="37"/>
      <c r="I684" s="194"/>
      <c r="J684" s="37"/>
      <c r="K684" s="37"/>
      <c r="L684" s="40"/>
      <c r="M684" s="195"/>
      <c r="N684" s="196"/>
      <c r="O684" s="65"/>
      <c r="P684" s="65"/>
      <c r="Q684" s="65"/>
      <c r="R684" s="65"/>
      <c r="S684" s="65"/>
      <c r="T684" s="66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T684" s="18" t="s">
        <v>200</v>
      </c>
      <c r="AU684" s="18" t="s">
        <v>82</v>
      </c>
    </row>
    <row r="685" spans="1:47" s="2" customFormat="1" ht="11.25">
      <c r="A685" s="35"/>
      <c r="B685" s="36"/>
      <c r="C685" s="37"/>
      <c r="D685" s="197" t="s">
        <v>202</v>
      </c>
      <c r="E685" s="37"/>
      <c r="F685" s="198" t="s">
        <v>918</v>
      </c>
      <c r="G685" s="37"/>
      <c r="H685" s="37"/>
      <c r="I685" s="194"/>
      <c r="J685" s="37"/>
      <c r="K685" s="37"/>
      <c r="L685" s="40"/>
      <c r="M685" s="195"/>
      <c r="N685" s="196"/>
      <c r="O685" s="65"/>
      <c r="P685" s="65"/>
      <c r="Q685" s="65"/>
      <c r="R685" s="65"/>
      <c r="S685" s="65"/>
      <c r="T685" s="66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T685" s="18" t="s">
        <v>202</v>
      </c>
      <c r="AU685" s="18" t="s">
        <v>82</v>
      </c>
    </row>
    <row r="686" spans="2:51" s="14" customFormat="1" ht="11.25">
      <c r="B686" s="209"/>
      <c r="C686" s="210"/>
      <c r="D686" s="192" t="s">
        <v>204</v>
      </c>
      <c r="E686" s="210"/>
      <c r="F686" s="212" t="s">
        <v>919</v>
      </c>
      <c r="G686" s="210"/>
      <c r="H686" s="213">
        <v>4885.078</v>
      </c>
      <c r="I686" s="214"/>
      <c r="J686" s="210"/>
      <c r="K686" s="210"/>
      <c r="L686" s="215"/>
      <c r="M686" s="216"/>
      <c r="N686" s="217"/>
      <c r="O686" s="217"/>
      <c r="P686" s="217"/>
      <c r="Q686" s="217"/>
      <c r="R686" s="217"/>
      <c r="S686" s="217"/>
      <c r="T686" s="218"/>
      <c r="AT686" s="219" t="s">
        <v>204</v>
      </c>
      <c r="AU686" s="219" t="s">
        <v>82</v>
      </c>
      <c r="AV686" s="14" t="s">
        <v>82</v>
      </c>
      <c r="AW686" s="14" t="s">
        <v>4</v>
      </c>
      <c r="AX686" s="14" t="s">
        <v>80</v>
      </c>
      <c r="AY686" s="219" t="s">
        <v>191</v>
      </c>
    </row>
    <row r="687" spans="1:65" s="2" customFormat="1" ht="33" customHeight="1">
      <c r="A687" s="35"/>
      <c r="B687" s="36"/>
      <c r="C687" s="179" t="s">
        <v>920</v>
      </c>
      <c r="D687" s="179" t="s">
        <v>193</v>
      </c>
      <c r="E687" s="180" t="s">
        <v>921</v>
      </c>
      <c r="F687" s="181" t="s">
        <v>922</v>
      </c>
      <c r="G687" s="182" t="s">
        <v>221</v>
      </c>
      <c r="H687" s="183">
        <v>53.7</v>
      </c>
      <c r="I687" s="184"/>
      <c r="J687" s="185">
        <f>ROUND(I687*H687,2)</f>
        <v>0</v>
      </c>
      <c r="K687" s="181" t="s">
        <v>197</v>
      </c>
      <c r="L687" s="40"/>
      <c r="M687" s="186" t="s">
        <v>21</v>
      </c>
      <c r="N687" s="187" t="s">
        <v>43</v>
      </c>
      <c r="O687" s="65"/>
      <c r="P687" s="188">
        <f>O687*H687</f>
        <v>0</v>
      </c>
      <c r="Q687" s="188">
        <v>0</v>
      </c>
      <c r="R687" s="188">
        <f>Q687*H687</f>
        <v>0</v>
      </c>
      <c r="S687" s="188">
        <v>0</v>
      </c>
      <c r="T687" s="189">
        <f>S687*H687</f>
        <v>0</v>
      </c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R687" s="190" t="s">
        <v>198</v>
      </c>
      <c r="AT687" s="190" t="s">
        <v>193</v>
      </c>
      <c r="AU687" s="190" t="s">
        <v>82</v>
      </c>
      <c r="AY687" s="18" t="s">
        <v>191</v>
      </c>
      <c r="BE687" s="191">
        <f>IF(N687="základní",J687,0)</f>
        <v>0</v>
      </c>
      <c r="BF687" s="191">
        <f>IF(N687="snížená",J687,0)</f>
        <v>0</v>
      </c>
      <c r="BG687" s="191">
        <f>IF(N687="zákl. přenesená",J687,0)</f>
        <v>0</v>
      </c>
      <c r="BH687" s="191">
        <f>IF(N687="sníž. přenesená",J687,0)</f>
        <v>0</v>
      </c>
      <c r="BI687" s="191">
        <f>IF(N687="nulová",J687,0)</f>
        <v>0</v>
      </c>
      <c r="BJ687" s="18" t="s">
        <v>80</v>
      </c>
      <c r="BK687" s="191">
        <f>ROUND(I687*H687,2)</f>
        <v>0</v>
      </c>
      <c r="BL687" s="18" t="s">
        <v>198</v>
      </c>
      <c r="BM687" s="190" t="s">
        <v>923</v>
      </c>
    </row>
    <row r="688" spans="1:47" s="2" customFormat="1" ht="29.25">
      <c r="A688" s="35"/>
      <c r="B688" s="36"/>
      <c r="C688" s="37"/>
      <c r="D688" s="192" t="s">
        <v>200</v>
      </c>
      <c r="E688" s="37"/>
      <c r="F688" s="193" t="s">
        <v>924</v>
      </c>
      <c r="G688" s="37"/>
      <c r="H688" s="37"/>
      <c r="I688" s="194"/>
      <c r="J688" s="37"/>
      <c r="K688" s="37"/>
      <c r="L688" s="40"/>
      <c r="M688" s="195"/>
      <c r="N688" s="196"/>
      <c r="O688" s="65"/>
      <c r="P688" s="65"/>
      <c r="Q688" s="65"/>
      <c r="R688" s="65"/>
      <c r="S688" s="65"/>
      <c r="T688" s="66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T688" s="18" t="s">
        <v>200</v>
      </c>
      <c r="AU688" s="18" t="s">
        <v>82</v>
      </c>
    </row>
    <row r="689" spans="1:47" s="2" customFormat="1" ht="11.25">
      <c r="A689" s="35"/>
      <c r="B689" s="36"/>
      <c r="C689" s="37"/>
      <c r="D689" s="197" t="s">
        <v>202</v>
      </c>
      <c r="E689" s="37"/>
      <c r="F689" s="198" t="s">
        <v>925</v>
      </c>
      <c r="G689" s="37"/>
      <c r="H689" s="37"/>
      <c r="I689" s="194"/>
      <c r="J689" s="37"/>
      <c r="K689" s="37"/>
      <c r="L689" s="40"/>
      <c r="M689" s="195"/>
      <c r="N689" s="196"/>
      <c r="O689" s="65"/>
      <c r="P689" s="65"/>
      <c r="Q689" s="65"/>
      <c r="R689" s="65"/>
      <c r="S689" s="65"/>
      <c r="T689" s="66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T689" s="18" t="s">
        <v>202</v>
      </c>
      <c r="AU689" s="18" t="s">
        <v>82</v>
      </c>
    </row>
    <row r="690" spans="2:51" s="14" customFormat="1" ht="11.25">
      <c r="B690" s="209"/>
      <c r="C690" s="210"/>
      <c r="D690" s="192" t="s">
        <v>204</v>
      </c>
      <c r="E690" s="211" t="s">
        <v>21</v>
      </c>
      <c r="F690" s="212" t="s">
        <v>926</v>
      </c>
      <c r="G690" s="210"/>
      <c r="H690" s="213">
        <v>53.7</v>
      </c>
      <c r="I690" s="214"/>
      <c r="J690" s="210"/>
      <c r="K690" s="210"/>
      <c r="L690" s="215"/>
      <c r="M690" s="216"/>
      <c r="N690" s="217"/>
      <c r="O690" s="217"/>
      <c r="P690" s="217"/>
      <c r="Q690" s="217"/>
      <c r="R690" s="217"/>
      <c r="S690" s="217"/>
      <c r="T690" s="218"/>
      <c r="AT690" s="219" t="s">
        <v>204</v>
      </c>
      <c r="AU690" s="219" t="s">
        <v>82</v>
      </c>
      <c r="AV690" s="14" t="s">
        <v>82</v>
      </c>
      <c r="AW690" s="14" t="s">
        <v>34</v>
      </c>
      <c r="AX690" s="14" t="s">
        <v>72</v>
      </c>
      <c r="AY690" s="219" t="s">
        <v>191</v>
      </c>
    </row>
    <row r="691" spans="1:65" s="2" customFormat="1" ht="37.9" customHeight="1">
      <c r="A691" s="35"/>
      <c r="B691" s="36"/>
      <c r="C691" s="179" t="s">
        <v>927</v>
      </c>
      <c r="D691" s="179" t="s">
        <v>193</v>
      </c>
      <c r="E691" s="180" t="s">
        <v>928</v>
      </c>
      <c r="F691" s="181" t="s">
        <v>929</v>
      </c>
      <c r="G691" s="182" t="s">
        <v>221</v>
      </c>
      <c r="H691" s="183">
        <v>28.975</v>
      </c>
      <c r="I691" s="184"/>
      <c r="J691" s="185">
        <f>ROUND(I691*H691,2)</f>
        <v>0</v>
      </c>
      <c r="K691" s="181" t="s">
        <v>197</v>
      </c>
      <c r="L691" s="40"/>
      <c r="M691" s="186" t="s">
        <v>21</v>
      </c>
      <c r="N691" s="187" t="s">
        <v>43</v>
      </c>
      <c r="O691" s="65"/>
      <c r="P691" s="188">
        <f>O691*H691</f>
        <v>0</v>
      </c>
      <c r="Q691" s="188">
        <v>0</v>
      </c>
      <c r="R691" s="188">
        <f>Q691*H691</f>
        <v>0</v>
      </c>
      <c r="S691" s="188">
        <v>0</v>
      </c>
      <c r="T691" s="189">
        <f>S691*H691</f>
        <v>0</v>
      </c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R691" s="190" t="s">
        <v>198</v>
      </c>
      <c r="AT691" s="190" t="s">
        <v>193</v>
      </c>
      <c r="AU691" s="190" t="s">
        <v>82</v>
      </c>
      <c r="AY691" s="18" t="s">
        <v>191</v>
      </c>
      <c r="BE691" s="191">
        <f>IF(N691="základní",J691,0)</f>
        <v>0</v>
      </c>
      <c r="BF691" s="191">
        <f>IF(N691="snížená",J691,0)</f>
        <v>0</v>
      </c>
      <c r="BG691" s="191">
        <f>IF(N691="zákl. přenesená",J691,0)</f>
        <v>0</v>
      </c>
      <c r="BH691" s="191">
        <f>IF(N691="sníž. přenesená",J691,0)</f>
        <v>0</v>
      </c>
      <c r="BI691" s="191">
        <f>IF(N691="nulová",J691,0)</f>
        <v>0</v>
      </c>
      <c r="BJ691" s="18" t="s">
        <v>80</v>
      </c>
      <c r="BK691" s="191">
        <f>ROUND(I691*H691,2)</f>
        <v>0</v>
      </c>
      <c r="BL691" s="18" t="s">
        <v>198</v>
      </c>
      <c r="BM691" s="190" t="s">
        <v>930</v>
      </c>
    </row>
    <row r="692" spans="1:47" s="2" customFormat="1" ht="29.25">
      <c r="A692" s="35"/>
      <c r="B692" s="36"/>
      <c r="C692" s="37"/>
      <c r="D692" s="192" t="s">
        <v>200</v>
      </c>
      <c r="E692" s="37"/>
      <c r="F692" s="193" t="s">
        <v>931</v>
      </c>
      <c r="G692" s="37"/>
      <c r="H692" s="37"/>
      <c r="I692" s="194"/>
      <c r="J692" s="37"/>
      <c r="K692" s="37"/>
      <c r="L692" s="40"/>
      <c r="M692" s="195"/>
      <c r="N692" s="196"/>
      <c r="O692" s="65"/>
      <c r="P692" s="65"/>
      <c r="Q692" s="65"/>
      <c r="R692" s="65"/>
      <c r="S692" s="65"/>
      <c r="T692" s="66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T692" s="18" t="s">
        <v>200</v>
      </c>
      <c r="AU692" s="18" t="s">
        <v>82</v>
      </c>
    </row>
    <row r="693" spans="1:47" s="2" customFormat="1" ht="11.25">
      <c r="A693" s="35"/>
      <c r="B693" s="36"/>
      <c r="C693" s="37"/>
      <c r="D693" s="197" t="s">
        <v>202</v>
      </c>
      <c r="E693" s="37"/>
      <c r="F693" s="198" t="s">
        <v>932</v>
      </c>
      <c r="G693" s="37"/>
      <c r="H693" s="37"/>
      <c r="I693" s="194"/>
      <c r="J693" s="37"/>
      <c r="K693" s="37"/>
      <c r="L693" s="40"/>
      <c r="M693" s="195"/>
      <c r="N693" s="196"/>
      <c r="O693" s="65"/>
      <c r="P693" s="65"/>
      <c r="Q693" s="65"/>
      <c r="R693" s="65"/>
      <c r="S693" s="65"/>
      <c r="T693" s="66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T693" s="18" t="s">
        <v>202</v>
      </c>
      <c r="AU693" s="18" t="s">
        <v>82</v>
      </c>
    </row>
    <row r="694" spans="2:51" s="14" customFormat="1" ht="11.25">
      <c r="B694" s="209"/>
      <c r="C694" s="210"/>
      <c r="D694" s="192" t="s">
        <v>204</v>
      </c>
      <c r="E694" s="211" t="s">
        <v>21</v>
      </c>
      <c r="F694" s="212" t="s">
        <v>933</v>
      </c>
      <c r="G694" s="210"/>
      <c r="H694" s="213">
        <v>28.975</v>
      </c>
      <c r="I694" s="214"/>
      <c r="J694" s="210"/>
      <c r="K694" s="210"/>
      <c r="L694" s="215"/>
      <c r="M694" s="216"/>
      <c r="N694" s="217"/>
      <c r="O694" s="217"/>
      <c r="P694" s="217"/>
      <c r="Q694" s="217"/>
      <c r="R694" s="217"/>
      <c r="S694" s="217"/>
      <c r="T694" s="218"/>
      <c r="AT694" s="219" t="s">
        <v>204</v>
      </c>
      <c r="AU694" s="219" t="s">
        <v>82</v>
      </c>
      <c r="AV694" s="14" t="s">
        <v>82</v>
      </c>
      <c r="AW694" s="14" t="s">
        <v>34</v>
      </c>
      <c r="AX694" s="14" t="s">
        <v>72</v>
      </c>
      <c r="AY694" s="219" t="s">
        <v>191</v>
      </c>
    </row>
    <row r="695" spans="1:65" s="2" customFormat="1" ht="33" customHeight="1">
      <c r="A695" s="35"/>
      <c r="B695" s="36"/>
      <c r="C695" s="179" t="s">
        <v>934</v>
      </c>
      <c r="D695" s="179" t="s">
        <v>193</v>
      </c>
      <c r="E695" s="180" t="s">
        <v>935</v>
      </c>
      <c r="F695" s="181" t="s">
        <v>936</v>
      </c>
      <c r="G695" s="182" t="s">
        <v>221</v>
      </c>
      <c r="H695" s="183">
        <v>115.186</v>
      </c>
      <c r="I695" s="184"/>
      <c r="J695" s="185">
        <f>ROUND(I695*H695,2)</f>
        <v>0</v>
      </c>
      <c r="K695" s="181" t="s">
        <v>197</v>
      </c>
      <c r="L695" s="40"/>
      <c r="M695" s="186" t="s">
        <v>21</v>
      </c>
      <c r="N695" s="187" t="s">
        <v>43</v>
      </c>
      <c r="O695" s="65"/>
      <c r="P695" s="188">
        <f>O695*H695</f>
        <v>0</v>
      </c>
      <c r="Q695" s="188">
        <v>0</v>
      </c>
      <c r="R695" s="188">
        <f>Q695*H695</f>
        <v>0</v>
      </c>
      <c r="S695" s="188">
        <v>0</v>
      </c>
      <c r="T695" s="189">
        <f>S695*H695</f>
        <v>0</v>
      </c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R695" s="190" t="s">
        <v>198</v>
      </c>
      <c r="AT695" s="190" t="s">
        <v>193</v>
      </c>
      <c r="AU695" s="190" t="s">
        <v>82</v>
      </c>
      <c r="AY695" s="18" t="s">
        <v>191</v>
      </c>
      <c r="BE695" s="191">
        <f>IF(N695="základní",J695,0)</f>
        <v>0</v>
      </c>
      <c r="BF695" s="191">
        <f>IF(N695="snížená",J695,0)</f>
        <v>0</v>
      </c>
      <c r="BG695" s="191">
        <f>IF(N695="zákl. přenesená",J695,0)</f>
        <v>0</v>
      </c>
      <c r="BH695" s="191">
        <f>IF(N695="sníž. přenesená",J695,0)</f>
        <v>0</v>
      </c>
      <c r="BI695" s="191">
        <f>IF(N695="nulová",J695,0)</f>
        <v>0</v>
      </c>
      <c r="BJ695" s="18" t="s">
        <v>80</v>
      </c>
      <c r="BK695" s="191">
        <f>ROUND(I695*H695,2)</f>
        <v>0</v>
      </c>
      <c r="BL695" s="18" t="s">
        <v>198</v>
      </c>
      <c r="BM695" s="190" t="s">
        <v>937</v>
      </c>
    </row>
    <row r="696" spans="1:47" s="2" customFormat="1" ht="19.5">
      <c r="A696" s="35"/>
      <c r="B696" s="36"/>
      <c r="C696" s="37"/>
      <c r="D696" s="192" t="s">
        <v>200</v>
      </c>
      <c r="E696" s="37"/>
      <c r="F696" s="193" t="s">
        <v>938</v>
      </c>
      <c r="G696" s="37"/>
      <c r="H696" s="37"/>
      <c r="I696" s="194"/>
      <c r="J696" s="37"/>
      <c r="K696" s="37"/>
      <c r="L696" s="40"/>
      <c r="M696" s="195"/>
      <c r="N696" s="196"/>
      <c r="O696" s="65"/>
      <c r="P696" s="65"/>
      <c r="Q696" s="65"/>
      <c r="R696" s="65"/>
      <c r="S696" s="65"/>
      <c r="T696" s="66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T696" s="18" t="s">
        <v>200</v>
      </c>
      <c r="AU696" s="18" t="s">
        <v>82</v>
      </c>
    </row>
    <row r="697" spans="1:47" s="2" customFormat="1" ht="11.25">
      <c r="A697" s="35"/>
      <c r="B697" s="36"/>
      <c r="C697" s="37"/>
      <c r="D697" s="197" t="s">
        <v>202</v>
      </c>
      <c r="E697" s="37"/>
      <c r="F697" s="198" t="s">
        <v>939</v>
      </c>
      <c r="G697" s="37"/>
      <c r="H697" s="37"/>
      <c r="I697" s="194"/>
      <c r="J697" s="37"/>
      <c r="K697" s="37"/>
      <c r="L697" s="40"/>
      <c r="M697" s="195"/>
      <c r="N697" s="196"/>
      <c r="O697" s="65"/>
      <c r="P697" s="65"/>
      <c r="Q697" s="65"/>
      <c r="R697" s="65"/>
      <c r="S697" s="65"/>
      <c r="T697" s="66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T697" s="18" t="s">
        <v>202</v>
      </c>
      <c r="AU697" s="18" t="s">
        <v>82</v>
      </c>
    </row>
    <row r="698" spans="2:51" s="14" customFormat="1" ht="22.5">
      <c r="B698" s="209"/>
      <c r="C698" s="210"/>
      <c r="D698" s="192" t="s">
        <v>204</v>
      </c>
      <c r="E698" s="211" t="s">
        <v>21</v>
      </c>
      <c r="F698" s="212" t="s">
        <v>940</v>
      </c>
      <c r="G698" s="210"/>
      <c r="H698" s="213">
        <v>115.186</v>
      </c>
      <c r="I698" s="214"/>
      <c r="J698" s="210"/>
      <c r="K698" s="210"/>
      <c r="L698" s="215"/>
      <c r="M698" s="216"/>
      <c r="N698" s="217"/>
      <c r="O698" s="217"/>
      <c r="P698" s="217"/>
      <c r="Q698" s="217"/>
      <c r="R698" s="217"/>
      <c r="S698" s="217"/>
      <c r="T698" s="218"/>
      <c r="AT698" s="219" t="s">
        <v>204</v>
      </c>
      <c r="AU698" s="219" t="s">
        <v>82</v>
      </c>
      <c r="AV698" s="14" t="s">
        <v>82</v>
      </c>
      <c r="AW698" s="14" t="s">
        <v>34</v>
      </c>
      <c r="AX698" s="14" t="s">
        <v>72</v>
      </c>
      <c r="AY698" s="219" t="s">
        <v>191</v>
      </c>
    </row>
    <row r="699" spans="1:65" s="2" customFormat="1" ht="33" customHeight="1">
      <c r="A699" s="35"/>
      <c r="B699" s="36"/>
      <c r="C699" s="179" t="s">
        <v>941</v>
      </c>
      <c r="D699" s="179" t="s">
        <v>193</v>
      </c>
      <c r="E699" s="180" t="s">
        <v>942</v>
      </c>
      <c r="F699" s="181" t="s">
        <v>943</v>
      </c>
      <c r="G699" s="182" t="s">
        <v>221</v>
      </c>
      <c r="H699" s="183">
        <v>14.885</v>
      </c>
      <c r="I699" s="184"/>
      <c r="J699" s="185">
        <f>ROUND(I699*H699,2)</f>
        <v>0</v>
      </c>
      <c r="K699" s="181" t="s">
        <v>197</v>
      </c>
      <c r="L699" s="40"/>
      <c r="M699" s="186" t="s">
        <v>21</v>
      </c>
      <c r="N699" s="187" t="s">
        <v>43</v>
      </c>
      <c r="O699" s="65"/>
      <c r="P699" s="188">
        <f>O699*H699</f>
        <v>0</v>
      </c>
      <c r="Q699" s="188">
        <v>0</v>
      </c>
      <c r="R699" s="188">
        <f>Q699*H699</f>
        <v>0</v>
      </c>
      <c r="S699" s="188">
        <v>0</v>
      </c>
      <c r="T699" s="189">
        <f>S699*H699</f>
        <v>0</v>
      </c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R699" s="190" t="s">
        <v>198</v>
      </c>
      <c r="AT699" s="190" t="s">
        <v>193</v>
      </c>
      <c r="AU699" s="190" t="s">
        <v>82</v>
      </c>
      <c r="AY699" s="18" t="s">
        <v>191</v>
      </c>
      <c r="BE699" s="191">
        <f>IF(N699="základní",J699,0)</f>
        <v>0</v>
      </c>
      <c r="BF699" s="191">
        <f>IF(N699="snížená",J699,0)</f>
        <v>0</v>
      </c>
      <c r="BG699" s="191">
        <f>IF(N699="zákl. přenesená",J699,0)</f>
        <v>0</v>
      </c>
      <c r="BH699" s="191">
        <f>IF(N699="sníž. přenesená",J699,0)</f>
        <v>0</v>
      </c>
      <c r="BI699" s="191">
        <f>IF(N699="nulová",J699,0)</f>
        <v>0</v>
      </c>
      <c r="BJ699" s="18" t="s">
        <v>80</v>
      </c>
      <c r="BK699" s="191">
        <f>ROUND(I699*H699,2)</f>
        <v>0</v>
      </c>
      <c r="BL699" s="18" t="s">
        <v>198</v>
      </c>
      <c r="BM699" s="190" t="s">
        <v>944</v>
      </c>
    </row>
    <row r="700" spans="1:47" s="2" customFormat="1" ht="29.25">
      <c r="A700" s="35"/>
      <c r="B700" s="36"/>
      <c r="C700" s="37"/>
      <c r="D700" s="192" t="s">
        <v>200</v>
      </c>
      <c r="E700" s="37"/>
      <c r="F700" s="193" t="s">
        <v>945</v>
      </c>
      <c r="G700" s="37"/>
      <c r="H700" s="37"/>
      <c r="I700" s="194"/>
      <c r="J700" s="37"/>
      <c r="K700" s="37"/>
      <c r="L700" s="40"/>
      <c r="M700" s="195"/>
      <c r="N700" s="196"/>
      <c r="O700" s="65"/>
      <c r="P700" s="65"/>
      <c r="Q700" s="65"/>
      <c r="R700" s="65"/>
      <c r="S700" s="65"/>
      <c r="T700" s="66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T700" s="18" t="s">
        <v>200</v>
      </c>
      <c r="AU700" s="18" t="s">
        <v>82</v>
      </c>
    </row>
    <row r="701" spans="1:47" s="2" customFormat="1" ht="11.25">
      <c r="A701" s="35"/>
      <c r="B701" s="36"/>
      <c r="C701" s="37"/>
      <c r="D701" s="197" t="s">
        <v>202</v>
      </c>
      <c r="E701" s="37"/>
      <c r="F701" s="198" t="s">
        <v>946</v>
      </c>
      <c r="G701" s="37"/>
      <c r="H701" s="37"/>
      <c r="I701" s="194"/>
      <c r="J701" s="37"/>
      <c r="K701" s="37"/>
      <c r="L701" s="40"/>
      <c r="M701" s="195"/>
      <c r="N701" s="196"/>
      <c r="O701" s="65"/>
      <c r="P701" s="65"/>
      <c r="Q701" s="65"/>
      <c r="R701" s="65"/>
      <c r="S701" s="65"/>
      <c r="T701" s="66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T701" s="18" t="s">
        <v>202</v>
      </c>
      <c r="AU701" s="18" t="s">
        <v>82</v>
      </c>
    </row>
    <row r="702" spans="2:51" s="14" customFormat="1" ht="11.25">
      <c r="B702" s="209"/>
      <c r="C702" s="210"/>
      <c r="D702" s="192" t="s">
        <v>204</v>
      </c>
      <c r="E702" s="211" t="s">
        <v>21</v>
      </c>
      <c r="F702" s="212" t="s">
        <v>947</v>
      </c>
      <c r="G702" s="210"/>
      <c r="H702" s="213">
        <v>14.885</v>
      </c>
      <c r="I702" s="214"/>
      <c r="J702" s="210"/>
      <c r="K702" s="210"/>
      <c r="L702" s="215"/>
      <c r="M702" s="216"/>
      <c r="N702" s="217"/>
      <c r="O702" s="217"/>
      <c r="P702" s="217"/>
      <c r="Q702" s="217"/>
      <c r="R702" s="217"/>
      <c r="S702" s="217"/>
      <c r="T702" s="218"/>
      <c r="AT702" s="219" t="s">
        <v>204</v>
      </c>
      <c r="AU702" s="219" t="s">
        <v>82</v>
      </c>
      <c r="AV702" s="14" t="s">
        <v>82</v>
      </c>
      <c r="AW702" s="14" t="s">
        <v>34</v>
      </c>
      <c r="AX702" s="14" t="s">
        <v>72</v>
      </c>
      <c r="AY702" s="219" t="s">
        <v>191</v>
      </c>
    </row>
    <row r="703" spans="1:65" s="2" customFormat="1" ht="33" customHeight="1">
      <c r="A703" s="35"/>
      <c r="B703" s="36"/>
      <c r="C703" s="179" t="s">
        <v>948</v>
      </c>
      <c r="D703" s="179" t="s">
        <v>193</v>
      </c>
      <c r="E703" s="180" t="s">
        <v>949</v>
      </c>
      <c r="F703" s="181" t="s">
        <v>950</v>
      </c>
      <c r="G703" s="182" t="s">
        <v>221</v>
      </c>
      <c r="H703" s="183">
        <v>7.579</v>
      </c>
      <c r="I703" s="184"/>
      <c r="J703" s="185">
        <f>ROUND(I703*H703,2)</f>
        <v>0</v>
      </c>
      <c r="K703" s="181" t="s">
        <v>197</v>
      </c>
      <c r="L703" s="40"/>
      <c r="M703" s="186" t="s">
        <v>21</v>
      </c>
      <c r="N703" s="187" t="s">
        <v>43</v>
      </c>
      <c r="O703" s="65"/>
      <c r="P703" s="188">
        <f>O703*H703</f>
        <v>0</v>
      </c>
      <c r="Q703" s="188">
        <v>0</v>
      </c>
      <c r="R703" s="188">
        <f>Q703*H703</f>
        <v>0</v>
      </c>
      <c r="S703" s="188">
        <v>0</v>
      </c>
      <c r="T703" s="189">
        <f>S703*H703</f>
        <v>0</v>
      </c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R703" s="190" t="s">
        <v>198</v>
      </c>
      <c r="AT703" s="190" t="s">
        <v>193</v>
      </c>
      <c r="AU703" s="190" t="s">
        <v>82</v>
      </c>
      <c r="AY703" s="18" t="s">
        <v>191</v>
      </c>
      <c r="BE703" s="191">
        <f>IF(N703="základní",J703,0)</f>
        <v>0</v>
      </c>
      <c r="BF703" s="191">
        <f>IF(N703="snížená",J703,0)</f>
        <v>0</v>
      </c>
      <c r="BG703" s="191">
        <f>IF(N703="zákl. přenesená",J703,0)</f>
        <v>0</v>
      </c>
      <c r="BH703" s="191">
        <f>IF(N703="sníž. přenesená",J703,0)</f>
        <v>0</v>
      </c>
      <c r="BI703" s="191">
        <f>IF(N703="nulová",J703,0)</f>
        <v>0</v>
      </c>
      <c r="BJ703" s="18" t="s">
        <v>80</v>
      </c>
      <c r="BK703" s="191">
        <f>ROUND(I703*H703,2)</f>
        <v>0</v>
      </c>
      <c r="BL703" s="18" t="s">
        <v>198</v>
      </c>
      <c r="BM703" s="190" t="s">
        <v>951</v>
      </c>
    </row>
    <row r="704" spans="1:47" s="2" customFormat="1" ht="29.25">
      <c r="A704" s="35"/>
      <c r="B704" s="36"/>
      <c r="C704" s="37"/>
      <c r="D704" s="192" t="s">
        <v>200</v>
      </c>
      <c r="E704" s="37"/>
      <c r="F704" s="193" t="s">
        <v>952</v>
      </c>
      <c r="G704" s="37"/>
      <c r="H704" s="37"/>
      <c r="I704" s="194"/>
      <c r="J704" s="37"/>
      <c r="K704" s="37"/>
      <c r="L704" s="40"/>
      <c r="M704" s="195"/>
      <c r="N704" s="196"/>
      <c r="O704" s="65"/>
      <c r="P704" s="65"/>
      <c r="Q704" s="65"/>
      <c r="R704" s="65"/>
      <c r="S704" s="65"/>
      <c r="T704" s="66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T704" s="18" t="s">
        <v>200</v>
      </c>
      <c r="AU704" s="18" t="s">
        <v>82</v>
      </c>
    </row>
    <row r="705" spans="1:47" s="2" customFormat="1" ht="11.25">
      <c r="A705" s="35"/>
      <c r="B705" s="36"/>
      <c r="C705" s="37"/>
      <c r="D705" s="197" t="s">
        <v>202</v>
      </c>
      <c r="E705" s="37"/>
      <c r="F705" s="198" t="s">
        <v>953</v>
      </c>
      <c r="G705" s="37"/>
      <c r="H705" s="37"/>
      <c r="I705" s="194"/>
      <c r="J705" s="37"/>
      <c r="K705" s="37"/>
      <c r="L705" s="40"/>
      <c r="M705" s="195"/>
      <c r="N705" s="196"/>
      <c r="O705" s="65"/>
      <c r="P705" s="65"/>
      <c r="Q705" s="65"/>
      <c r="R705" s="65"/>
      <c r="S705" s="65"/>
      <c r="T705" s="66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T705" s="18" t="s">
        <v>202</v>
      </c>
      <c r="AU705" s="18" t="s">
        <v>82</v>
      </c>
    </row>
    <row r="706" spans="2:51" s="14" customFormat="1" ht="11.25">
      <c r="B706" s="209"/>
      <c r="C706" s="210"/>
      <c r="D706" s="192" t="s">
        <v>204</v>
      </c>
      <c r="E706" s="211" t="s">
        <v>21</v>
      </c>
      <c r="F706" s="212" t="s">
        <v>954</v>
      </c>
      <c r="G706" s="210"/>
      <c r="H706" s="213">
        <v>7.579</v>
      </c>
      <c r="I706" s="214"/>
      <c r="J706" s="210"/>
      <c r="K706" s="210"/>
      <c r="L706" s="215"/>
      <c r="M706" s="216"/>
      <c r="N706" s="217"/>
      <c r="O706" s="217"/>
      <c r="P706" s="217"/>
      <c r="Q706" s="217"/>
      <c r="R706" s="217"/>
      <c r="S706" s="217"/>
      <c r="T706" s="218"/>
      <c r="AT706" s="219" t="s">
        <v>204</v>
      </c>
      <c r="AU706" s="219" t="s">
        <v>82</v>
      </c>
      <c r="AV706" s="14" t="s">
        <v>82</v>
      </c>
      <c r="AW706" s="14" t="s">
        <v>34</v>
      </c>
      <c r="AX706" s="14" t="s">
        <v>72</v>
      </c>
      <c r="AY706" s="219" t="s">
        <v>191</v>
      </c>
    </row>
    <row r="707" spans="1:65" s="2" customFormat="1" ht="33" customHeight="1">
      <c r="A707" s="35"/>
      <c r="B707" s="36"/>
      <c r="C707" s="179" t="s">
        <v>955</v>
      </c>
      <c r="D707" s="179" t="s">
        <v>193</v>
      </c>
      <c r="E707" s="180" t="s">
        <v>956</v>
      </c>
      <c r="F707" s="181" t="s">
        <v>957</v>
      </c>
      <c r="G707" s="182" t="s">
        <v>221</v>
      </c>
      <c r="H707" s="183">
        <v>1.479</v>
      </c>
      <c r="I707" s="184"/>
      <c r="J707" s="185">
        <f>ROUND(I707*H707,2)</f>
        <v>0</v>
      </c>
      <c r="K707" s="181" t="s">
        <v>197</v>
      </c>
      <c r="L707" s="40"/>
      <c r="M707" s="186" t="s">
        <v>21</v>
      </c>
      <c r="N707" s="187" t="s">
        <v>43</v>
      </c>
      <c r="O707" s="65"/>
      <c r="P707" s="188">
        <f>O707*H707</f>
        <v>0</v>
      </c>
      <c r="Q707" s="188">
        <v>0</v>
      </c>
      <c r="R707" s="188">
        <f>Q707*H707</f>
        <v>0</v>
      </c>
      <c r="S707" s="188">
        <v>0</v>
      </c>
      <c r="T707" s="189">
        <f>S707*H707</f>
        <v>0</v>
      </c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R707" s="190" t="s">
        <v>198</v>
      </c>
      <c r="AT707" s="190" t="s">
        <v>193</v>
      </c>
      <c r="AU707" s="190" t="s">
        <v>82</v>
      </c>
      <c r="AY707" s="18" t="s">
        <v>191</v>
      </c>
      <c r="BE707" s="191">
        <f>IF(N707="základní",J707,0)</f>
        <v>0</v>
      </c>
      <c r="BF707" s="191">
        <f>IF(N707="snížená",J707,0)</f>
        <v>0</v>
      </c>
      <c r="BG707" s="191">
        <f>IF(N707="zákl. přenesená",J707,0)</f>
        <v>0</v>
      </c>
      <c r="BH707" s="191">
        <f>IF(N707="sníž. přenesená",J707,0)</f>
        <v>0</v>
      </c>
      <c r="BI707" s="191">
        <f>IF(N707="nulová",J707,0)</f>
        <v>0</v>
      </c>
      <c r="BJ707" s="18" t="s">
        <v>80</v>
      </c>
      <c r="BK707" s="191">
        <f>ROUND(I707*H707,2)</f>
        <v>0</v>
      </c>
      <c r="BL707" s="18" t="s">
        <v>198</v>
      </c>
      <c r="BM707" s="190" t="s">
        <v>958</v>
      </c>
    </row>
    <row r="708" spans="1:47" s="2" customFormat="1" ht="29.25">
      <c r="A708" s="35"/>
      <c r="B708" s="36"/>
      <c r="C708" s="37"/>
      <c r="D708" s="192" t="s">
        <v>200</v>
      </c>
      <c r="E708" s="37"/>
      <c r="F708" s="193" t="s">
        <v>959</v>
      </c>
      <c r="G708" s="37"/>
      <c r="H708" s="37"/>
      <c r="I708" s="194"/>
      <c r="J708" s="37"/>
      <c r="K708" s="37"/>
      <c r="L708" s="40"/>
      <c r="M708" s="195"/>
      <c r="N708" s="196"/>
      <c r="O708" s="65"/>
      <c r="P708" s="65"/>
      <c r="Q708" s="65"/>
      <c r="R708" s="65"/>
      <c r="S708" s="65"/>
      <c r="T708" s="66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T708" s="18" t="s">
        <v>200</v>
      </c>
      <c r="AU708" s="18" t="s">
        <v>82</v>
      </c>
    </row>
    <row r="709" spans="1:47" s="2" customFormat="1" ht="11.25">
      <c r="A709" s="35"/>
      <c r="B709" s="36"/>
      <c r="C709" s="37"/>
      <c r="D709" s="197" t="s">
        <v>202</v>
      </c>
      <c r="E709" s="37"/>
      <c r="F709" s="198" t="s">
        <v>960</v>
      </c>
      <c r="G709" s="37"/>
      <c r="H709" s="37"/>
      <c r="I709" s="194"/>
      <c r="J709" s="37"/>
      <c r="K709" s="37"/>
      <c r="L709" s="40"/>
      <c r="M709" s="195"/>
      <c r="N709" s="196"/>
      <c r="O709" s="65"/>
      <c r="P709" s="65"/>
      <c r="Q709" s="65"/>
      <c r="R709" s="65"/>
      <c r="S709" s="65"/>
      <c r="T709" s="66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T709" s="18" t="s">
        <v>202</v>
      </c>
      <c r="AU709" s="18" t="s">
        <v>82</v>
      </c>
    </row>
    <row r="710" spans="2:51" s="14" customFormat="1" ht="11.25">
      <c r="B710" s="209"/>
      <c r="C710" s="210"/>
      <c r="D710" s="192" t="s">
        <v>204</v>
      </c>
      <c r="E710" s="211" t="s">
        <v>21</v>
      </c>
      <c r="F710" s="212" t="s">
        <v>961</v>
      </c>
      <c r="G710" s="210"/>
      <c r="H710" s="213">
        <v>1.479</v>
      </c>
      <c r="I710" s="214"/>
      <c r="J710" s="210"/>
      <c r="K710" s="210"/>
      <c r="L710" s="215"/>
      <c r="M710" s="216"/>
      <c r="N710" s="217"/>
      <c r="O710" s="217"/>
      <c r="P710" s="217"/>
      <c r="Q710" s="217"/>
      <c r="R710" s="217"/>
      <c r="S710" s="217"/>
      <c r="T710" s="218"/>
      <c r="AT710" s="219" t="s">
        <v>204</v>
      </c>
      <c r="AU710" s="219" t="s">
        <v>82</v>
      </c>
      <c r="AV710" s="14" t="s">
        <v>82</v>
      </c>
      <c r="AW710" s="14" t="s">
        <v>34</v>
      </c>
      <c r="AX710" s="14" t="s">
        <v>72</v>
      </c>
      <c r="AY710" s="219" t="s">
        <v>191</v>
      </c>
    </row>
    <row r="711" spans="1:65" s="2" customFormat="1" ht="33" customHeight="1">
      <c r="A711" s="35"/>
      <c r="B711" s="36"/>
      <c r="C711" s="179" t="s">
        <v>962</v>
      </c>
      <c r="D711" s="179" t="s">
        <v>193</v>
      </c>
      <c r="E711" s="180" t="s">
        <v>963</v>
      </c>
      <c r="F711" s="181" t="s">
        <v>964</v>
      </c>
      <c r="G711" s="182" t="s">
        <v>221</v>
      </c>
      <c r="H711" s="183">
        <v>0.015</v>
      </c>
      <c r="I711" s="184"/>
      <c r="J711" s="185">
        <f>ROUND(I711*H711,2)</f>
        <v>0</v>
      </c>
      <c r="K711" s="181" t="s">
        <v>197</v>
      </c>
      <c r="L711" s="40"/>
      <c r="M711" s="186" t="s">
        <v>21</v>
      </c>
      <c r="N711" s="187" t="s">
        <v>43</v>
      </c>
      <c r="O711" s="65"/>
      <c r="P711" s="188">
        <f>O711*H711</f>
        <v>0</v>
      </c>
      <c r="Q711" s="188">
        <v>0</v>
      </c>
      <c r="R711" s="188">
        <f>Q711*H711</f>
        <v>0</v>
      </c>
      <c r="S711" s="188">
        <v>0</v>
      </c>
      <c r="T711" s="189">
        <f>S711*H711</f>
        <v>0</v>
      </c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R711" s="190" t="s">
        <v>198</v>
      </c>
      <c r="AT711" s="190" t="s">
        <v>193</v>
      </c>
      <c r="AU711" s="190" t="s">
        <v>82</v>
      </c>
      <c r="AY711" s="18" t="s">
        <v>191</v>
      </c>
      <c r="BE711" s="191">
        <f>IF(N711="základní",J711,0)</f>
        <v>0</v>
      </c>
      <c r="BF711" s="191">
        <f>IF(N711="snížená",J711,0)</f>
        <v>0</v>
      </c>
      <c r="BG711" s="191">
        <f>IF(N711="zákl. přenesená",J711,0)</f>
        <v>0</v>
      </c>
      <c r="BH711" s="191">
        <f>IF(N711="sníž. přenesená",J711,0)</f>
        <v>0</v>
      </c>
      <c r="BI711" s="191">
        <f>IF(N711="nulová",J711,0)</f>
        <v>0</v>
      </c>
      <c r="BJ711" s="18" t="s">
        <v>80</v>
      </c>
      <c r="BK711" s="191">
        <f>ROUND(I711*H711,2)</f>
        <v>0</v>
      </c>
      <c r="BL711" s="18" t="s">
        <v>198</v>
      </c>
      <c r="BM711" s="190" t="s">
        <v>965</v>
      </c>
    </row>
    <row r="712" spans="1:47" s="2" customFormat="1" ht="19.5">
      <c r="A712" s="35"/>
      <c r="B712" s="36"/>
      <c r="C712" s="37"/>
      <c r="D712" s="192" t="s">
        <v>200</v>
      </c>
      <c r="E712" s="37"/>
      <c r="F712" s="193" t="s">
        <v>966</v>
      </c>
      <c r="G712" s="37"/>
      <c r="H712" s="37"/>
      <c r="I712" s="194"/>
      <c r="J712" s="37"/>
      <c r="K712" s="37"/>
      <c r="L712" s="40"/>
      <c r="M712" s="195"/>
      <c r="N712" s="196"/>
      <c r="O712" s="65"/>
      <c r="P712" s="65"/>
      <c r="Q712" s="65"/>
      <c r="R712" s="65"/>
      <c r="S712" s="65"/>
      <c r="T712" s="66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T712" s="18" t="s">
        <v>200</v>
      </c>
      <c r="AU712" s="18" t="s">
        <v>82</v>
      </c>
    </row>
    <row r="713" spans="1:47" s="2" customFormat="1" ht="11.25">
      <c r="A713" s="35"/>
      <c r="B713" s="36"/>
      <c r="C713" s="37"/>
      <c r="D713" s="197" t="s">
        <v>202</v>
      </c>
      <c r="E713" s="37"/>
      <c r="F713" s="198" t="s">
        <v>967</v>
      </c>
      <c r="G713" s="37"/>
      <c r="H713" s="37"/>
      <c r="I713" s="194"/>
      <c r="J713" s="37"/>
      <c r="K713" s="37"/>
      <c r="L713" s="40"/>
      <c r="M713" s="195"/>
      <c r="N713" s="196"/>
      <c r="O713" s="65"/>
      <c r="P713" s="65"/>
      <c r="Q713" s="65"/>
      <c r="R713" s="65"/>
      <c r="S713" s="65"/>
      <c r="T713" s="66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T713" s="18" t="s">
        <v>202</v>
      </c>
      <c r="AU713" s="18" t="s">
        <v>82</v>
      </c>
    </row>
    <row r="714" spans="1:65" s="2" customFormat="1" ht="33" customHeight="1">
      <c r="A714" s="35"/>
      <c r="B714" s="36"/>
      <c r="C714" s="179" t="s">
        <v>968</v>
      </c>
      <c r="D714" s="179" t="s">
        <v>193</v>
      </c>
      <c r="E714" s="180" t="s">
        <v>969</v>
      </c>
      <c r="F714" s="181" t="s">
        <v>970</v>
      </c>
      <c r="G714" s="182" t="s">
        <v>221</v>
      </c>
      <c r="H714" s="183">
        <v>0.23</v>
      </c>
      <c r="I714" s="184"/>
      <c r="J714" s="185">
        <f>ROUND(I714*H714,2)</f>
        <v>0</v>
      </c>
      <c r="K714" s="181" t="s">
        <v>197</v>
      </c>
      <c r="L714" s="40"/>
      <c r="M714" s="186" t="s">
        <v>21</v>
      </c>
      <c r="N714" s="187" t="s">
        <v>43</v>
      </c>
      <c r="O714" s="65"/>
      <c r="P714" s="188">
        <f>O714*H714</f>
        <v>0</v>
      </c>
      <c r="Q714" s="188">
        <v>0</v>
      </c>
      <c r="R714" s="188">
        <f>Q714*H714</f>
        <v>0</v>
      </c>
      <c r="S714" s="188">
        <v>0</v>
      </c>
      <c r="T714" s="189">
        <f>S714*H714</f>
        <v>0</v>
      </c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R714" s="190" t="s">
        <v>198</v>
      </c>
      <c r="AT714" s="190" t="s">
        <v>193</v>
      </c>
      <c r="AU714" s="190" t="s">
        <v>82</v>
      </c>
      <c r="AY714" s="18" t="s">
        <v>191</v>
      </c>
      <c r="BE714" s="191">
        <f>IF(N714="základní",J714,0)</f>
        <v>0</v>
      </c>
      <c r="BF714" s="191">
        <f>IF(N714="snížená",J714,0)</f>
        <v>0</v>
      </c>
      <c r="BG714" s="191">
        <f>IF(N714="zákl. přenesená",J714,0)</f>
        <v>0</v>
      </c>
      <c r="BH714" s="191">
        <f>IF(N714="sníž. přenesená",J714,0)</f>
        <v>0</v>
      </c>
      <c r="BI714" s="191">
        <f>IF(N714="nulová",J714,0)</f>
        <v>0</v>
      </c>
      <c r="BJ714" s="18" t="s">
        <v>80</v>
      </c>
      <c r="BK714" s="191">
        <f>ROUND(I714*H714,2)</f>
        <v>0</v>
      </c>
      <c r="BL714" s="18" t="s">
        <v>198</v>
      </c>
      <c r="BM714" s="190" t="s">
        <v>971</v>
      </c>
    </row>
    <row r="715" spans="1:47" s="2" customFormat="1" ht="29.25">
      <c r="A715" s="35"/>
      <c r="B715" s="36"/>
      <c r="C715" s="37"/>
      <c r="D715" s="192" t="s">
        <v>200</v>
      </c>
      <c r="E715" s="37"/>
      <c r="F715" s="193" t="s">
        <v>972</v>
      </c>
      <c r="G715" s="37"/>
      <c r="H715" s="37"/>
      <c r="I715" s="194"/>
      <c r="J715" s="37"/>
      <c r="K715" s="37"/>
      <c r="L715" s="40"/>
      <c r="M715" s="195"/>
      <c r="N715" s="196"/>
      <c r="O715" s="65"/>
      <c r="P715" s="65"/>
      <c r="Q715" s="65"/>
      <c r="R715" s="65"/>
      <c r="S715" s="65"/>
      <c r="T715" s="66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T715" s="18" t="s">
        <v>200</v>
      </c>
      <c r="AU715" s="18" t="s">
        <v>82</v>
      </c>
    </row>
    <row r="716" spans="1:47" s="2" customFormat="1" ht="11.25">
      <c r="A716" s="35"/>
      <c r="B716" s="36"/>
      <c r="C716" s="37"/>
      <c r="D716" s="197" t="s">
        <v>202</v>
      </c>
      <c r="E716" s="37"/>
      <c r="F716" s="198" t="s">
        <v>973</v>
      </c>
      <c r="G716" s="37"/>
      <c r="H716" s="37"/>
      <c r="I716" s="194"/>
      <c r="J716" s="37"/>
      <c r="K716" s="37"/>
      <c r="L716" s="40"/>
      <c r="M716" s="195"/>
      <c r="N716" s="196"/>
      <c r="O716" s="65"/>
      <c r="P716" s="65"/>
      <c r="Q716" s="65"/>
      <c r="R716" s="65"/>
      <c r="S716" s="65"/>
      <c r="T716" s="66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T716" s="18" t="s">
        <v>202</v>
      </c>
      <c r="AU716" s="18" t="s">
        <v>82</v>
      </c>
    </row>
    <row r="717" spans="2:63" s="12" customFormat="1" ht="22.9" customHeight="1">
      <c r="B717" s="163"/>
      <c r="C717" s="164"/>
      <c r="D717" s="165" t="s">
        <v>71</v>
      </c>
      <c r="E717" s="177" t="s">
        <v>974</v>
      </c>
      <c r="F717" s="177" t="s">
        <v>975</v>
      </c>
      <c r="G717" s="164"/>
      <c r="H717" s="164"/>
      <c r="I717" s="167"/>
      <c r="J717" s="178">
        <f>BK717</f>
        <v>0</v>
      </c>
      <c r="K717" s="164"/>
      <c r="L717" s="169"/>
      <c r="M717" s="170"/>
      <c r="N717" s="171"/>
      <c r="O717" s="171"/>
      <c r="P717" s="172">
        <f>SUM(P718:P720)</f>
        <v>0</v>
      </c>
      <c r="Q717" s="171"/>
      <c r="R717" s="172">
        <f>SUM(R718:R720)</f>
        <v>0</v>
      </c>
      <c r="S717" s="171"/>
      <c r="T717" s="173">
        <f>SUM(T718:T720)</f>
        <v>0</v>
      </c>
      <c r="AR717" s="174" t="s">
        <v>80</v>
      </c>
      <c r="AT717" s="175" t="s">
        <v>71</v>
      </c>
      <c r="AU717" s="175" t="s">
        <v>80</v>
      </c>
      <c r="AY717" s="174" t="s">
        <v>191</v>
      </c>
      <c r="BK717" s="176">
        <f>SUM(BK718:BK720)</f>
        <v>0</v>
      </c>
    </row>
    <row r="718" spans="1:65" s="2" customFormat="1" ht="21.75" customHeight="1">
      <c r="A718" s="35"/>
      <c r="B718" s="36"/>
      <c r="C718" s="179" t="s">
        <v>976</v>
      </c>
      <c r="D718" s="179" t="s">
        <v>193</v>
      </c>
      <c r="E718" s="180" t="s">
        <v>977</v>
      </c>
      <c r="F718" s="181" t="s">
        <v>978</v>
      </c>
      <c r="G718" s="182" t="s">
        <v>221</v>
      </c>
      <c r="H718" s="183">
        <v>93.636</v>
      </c>
      <c r="I718" s="184"/>
      <c r="J718" s="185">
        <f>ROUND(I718*H718,2)</f>
        <v>0</v>
      </c>
      <c r="K718" s="181" t="s">
        <v>197</v>
      </c>
      <c r="L718" s="40"/>
      <c r="M718" s="186" t="s">
        <v>21</v>
      </c>
      <c r="N718" s="187" t="s">
        <v>43</v>
      </c>
      <c r="O718" s="65"/>
      <c r="P718" s="188">
        <f>O718*H718</f>
        <v>0</v>
      </c>
      <c r="Q718" s="188">
        <v>0</v>
      </c>
      <c r="R718" s="188">
        <f>Q718*H718</f>
        <v>0</v>
      </c>
      <c r="S718" s="188">
        <v>0</v>
      </c>
      <c r="T718" s="189">
        <f>S718*H718</f>
        <v>0</v>
      </c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R718" s="190" t="s">
        <v>198</v>
      </c>
      <c r="AT718" s="190" t="s">
        <v>193</v>
      </c>
      <c r="AU718" s="190" t="s">
        <v>82</v>
      </c>
      <c r="AY718" s="18" t="s">
        <v>191</v>
      </c>
      <c r="BE718" s="191">
        <f>IF(N718="základní",J718,0)</f>
        <v>0</v>
      </c>
      <c r="BF718" s="191">
        <f>IF(N718="snížená",J718,0)</f>
        <v>0</v>
      </c>
      <c r="BG718" s="191">
        <f>IF(N718="zákl. přenesená",J718,0)</f>
        <v>0</v>
      </c>
      <c r="BH718" s="191">
        <f>IF(N718="sníž. přenesená",J718,0)</f>
        <v>0</v>
      </c>
      <c r="BI718" s="191">
        <f>IF(N718="nulová",J718,0)</f>
        <v>0</v>
      </c>
      <c r="BJ718" s="18" t="s">
        <v>80</v>
      </c>
      <c r="BK718" s="191">
        <f>ROUND(I718*H718,2)</f>
        <v>0</v>
      </c>
      <c r="BL718" s="18" t="s">
        <v>198</v>
      </c>
      <c r="BM718" s="190" t="s">
        <v>979</v>
      </c>
    </row>
    <row r="719" spans="1:47" s="2" customFormat="1" ht="39">
      <c r="A719" s="35"/>
      <c r="B719" s="36"/>
      <c r="C719" s="37"/>
      <c r="D719" s="192" t="s">
        <v>200</v>
      </c>
      <c r="E719" s="37"/>
      <c r="F719" s="193" t="s">
        <v>980</v>
      </c>
      <c r="G719" s="37"/>
      <c r="H719" s="37"/>
      <c r="I719" s="194"/>
      <c r="J719" s="37"/>
      <c r="K719" s="37"/>
      <c r="L719" s="40"/>
      <c r="M719" s="195"/>
      <c r="N719" s="196"/>
      <c r="O719" s="65"/>
      <c r="P719" s="65"/>
      <c r="Q719" s="65"/>
      <c r="R719" s="65"/>
      <c r="S719" s="65"/>
      <c r="T719" s="66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T719" s="18" t="s">
        <v>200</v>
      </c>
      <c r="AU719" s="18" t="s">
        <v>82</v>
      </c>
    </row>
    <row r="720" spans="1:47" s="2" customFormat="1" ht="11.25">
      <c r="A720" s="35"/>
      <c r="B720" s="36"/>
      <c r="C720" s="37"/>
      <c r="D720" s="197" t="s">
        <v>202</v>
      </c>
      <c r="E720" s="37"/>
      <c r="F720" s="198" t="s">
        <v>981</v>
      </c>
      <c r="G720" s="37"/>
      <c r="H720" s="37"/>
      <c r="I720" s="194"/>
      <c r="J720" s="37"/>
      <c r="K720" s="37"/>
      <c r="L720" s="40"/>
      <c r="M720" s="195"/>
      <c r="N720" s="196"/>
      <c r="O720" s="65"/>
      <c r="P720" s="65"/>
      <c r="Q720" s="65"/>
      <c r="R720" s="65"/>
      <c r="S720" s="65"/>
      <c r="T720" s="66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T720" s="18" t="s">
        <v>202</v>
      </c>
      <c r="AU720" s="18" t="s">
        <v>82</v>
      </c>
    </row>
    <row r="721" spans="2:63" s="12" customFormat="1" ht="25.9" customHeight="1">
      <c r="B721" s="163"/>
      <c r="C721" s="164"/>
      <c r="D721" s="165" t="s">
        <v>71</v>
      </c>
      <c r="E721" s="166" t="s">
        <v>982</v>
      </c>
      <c r="F721" s="166" t="s">
        <v>983</v>
      </c>
      <c r="G721" s="164"/>
      <c r="H721" s="164"/>
      <c r="I721" s="167"/>
      <c r="J721" s="168">
        <f>BK721</f>
        <v>0</v>
      </c>
      <c r="K721" s="164"/>
      <c r="L721" s="169"/>
      <c r="M721" s="170"/>
      <c r="N721" s="171"/>
      <c r="O721" s="171"/>
      <c r="P721" s="172">
        <f>P722+P751+P787+P811+P819+P827+P920+P928+P965+P1041+P1131+P1197+P1252+P1375+P1523+P1542</f>
        <v>0</v>
      </c>
      <c r="Q721" s="171"/>
      <c r="R721" s="172">
        <f>R722+R751+R787+R811+R819+R827+R920+R928+R965+R1041+R1131+R1197+R1252+R1375+R1523+R1542</f>
        <v>34.22837289</v>
      </c>
      <c r="S721" s="171"/>
      <c r="T721" s="173">
        <f>T722+T751+T787+T811+T819+T827+T920+T928+T965+T1041+T1131+T1197+T1252+T1375+T1523+T1542</f>
        <v>10.393630329999999</v>
      </c>
      <c r="AR721" s="174" t="s">
        <v>82</v>
      </c>
      <c r="AT721" s="175" t="s">
        <v>71</v>
      </c>
      <c r="AU721" s="175" t="s">
        <v>72</v>
      </c>
      <c r="AY721" s="174" t="s">
        <v>191</v>
      </c>
      <c r="BK721" s="176">
        <f>BK722+BK751+BK787+BK811+BK819+BK827+BK920+BK928+BK965+BK1041+BK1131+BK1197+BK1252+BK1375+BK1523+BK1542</f>
        <v>0</v>
      </c>
    </row>
    <row r="722" spans="2:63" s="12" customFormat="1" ht="22.9" customHeight="1">
      <c r="B722" s="163"/>
      <c r="C722" s="164"/>
      <c r="D722" s="165" t="s">
        <v>71</v>
      </c>
      <c r="E722" s="177" t="s">
        <v>984</v>
      </c>
      <c r="F722" s="177" t="s">
        <v>985</v>
      </c>
      <c r="G722" s="164"/>
      <c r="H722" s="164"/>
      <c r="I722" s="167"/>
      <c r="J722" s="178">
        <f>BK722</f>
        <v>0</v>
      </c>
      <c r="K722" s="164"/>
      <c r="L722" s="169"/>
      <c r="M722" s="170"/>
      <c r="N722" s="171"/>
      <c r="O722" s="171"/>
      <c r="P722" s="172">
        <f>SUM(P723:P750)</f>
        <v>0</v>
      </c>
      <c r="Q722" s="171"/>
      <c r="R722" s="172">
        <f>SUM(R723:R750)</f>
        <v>2.8946218000000004</v>
      </c>
      <c r="S722" s="171"/>
      <c r="T722" s="173">
        <f>SUM(T723:T750)</f>
        <v>0.846056</v>
      </c>
      <c r="AR722" s="174" t="s">
        <v>82</v>
      </c>
      <c r="AT722" s="175" t="s">
        <v>71</v>
      </c>
      <c r="AU722" s="175" t="s">
        <v>80</v>
      </c>
      <c r="AY722" s="174" t="s">
        <v>191</v>
      </c>
      <c r="BK722" s="176">
        <f>SUM(BK723:BK750)</f>
        <v>0</v>
      </c>
    </row>
    <row r="723" spans="1:65" s="2" customFormat="1" ht="24.2" customHeight="1">
      <c r="A723" s="35"/>
      <c r="B723" s="36"/>
      <c r="C723" s="179" t="s">
        <v>986</v>
      </c>
      <c r="D723" s="179" t="s">
        <v>193</v>
      </c>
      <c r="E723" s="180" t="s">
        <v>987</v>
      </c>
      <c r="F723" s="181" t="s">
        <v>988</v>
      </c>
      <c r="G723" s="182" t="s">
        <v>293</v>
      </c>
      <c r="H723" s="183">
        <v>211.514</v>
      </c>
      <c r="I723" s="184"/>
      <c r="J723" s="185">
        <f>ROUND(I723*H723,2)</f>
        <v>0</v>
      </c>
      <c r="K723" s="181" t="s">
        <v>197</v>
      </c>
      <c r="L723" s="40"/>
      <c r="M723" s="186" t="s">
        <v>21</v>
      </c>
      <c r="N723" s="187" t="s">
        <v>43</v>
      </c>
      <c r="O723" s="65"/>
      <c r="P723" s="188">
        <f>O723*H723</f>
        <v>0</v>
      </c>
      <c r="Q723" s="188">
        <v>0</v>
      </c>
      <c r="R723" s="188">
        <f>Q723*H723</f>
        <v>0</v>
      </c>
      <c r="S723" s="188">
        <v>0</v>
      </c>
      <c r="T723" s="189">
        <f>S723*H723</f>
        <v>0</v>
      </c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R723" s="190" t="s">
        <v>321</v>
      </c>
      <c r="AT723" s="190" t="s">
        <v>193</v>
      </c>
      <c r="AU723" s="190" t="s">
        <v>82</v>
      </c>
      <c r="AY723" s="18" t="s">
        <v>191</v>
      </c>
      <c r="BE723" s="191">
        <f>IF(N723="základní",J723,0)</f>
        <v>0</v>
      </c>
      <c r="BF723" s="191">
        <f>IF(N723="snížená",J723,0)</f>
        <v>0</v>
      </c>
      <c r="BG723" s="191">
        <f>IF(N723="zákl. přenesená",J723,0)</f>
        <v>0</v>
      </c>
      <c r="BH723" s="191">
        <f>IF(N723="sníž. přenesená",J723,0)</f>
        <v>0</v>
      </c>
      <c r="BI723" s="191">
        <f>IF(N723="nulová",J723,0)</f>
        <v>0</v>
      </c>
      <c r="BJ723" s="18" t="s">
        <v>80</v>
      </c>
      <c r="BK723" s="191">
        <f>ROUND(I723*H723,2)</f>
        <v>0</v>
      </c>
      <c r="BL723" s="18" t="s">
        <v>321</v>
      </c>
      <c r="BM723" s="190" t="s">
        <v>989</v>
      </c>
    </row>
    <row r="724" spans="1:47" s="2" customFormat="1" ht="19.5">
      <c r="A724" s="35"/>
      <c r="B724" s="36"/>
      <c r="C724" s="37"/>
      <c r="D724" s="192" t="s">
        <v>200</v>
      </c>
      <c r="E724" s="37"/>
      <c r="F724" s="193" t="s">
        <v>990</v>
      </c>
      <c r="G724" s="37"/>
      <c r="H724" s="37"/>
      <c r="I724" s="194"/>
      <c r="J724" s="37"/>
      <c r="K724" s="37"/>
      <c r="L724" s="40"/>
      <c r="M724" s="195"/>
      <c r="N724" s="196"/>
      <c r="O724" s="65"/>
      <c r="P724" s="65"/>
      <c r="Q724" s="65"/>
      <c r="R724" s="65"/>
      <c r="S724" s="65"/>
      <c r="T724" s="66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T724" s="18" t="s">
        <v>200</v>
      </c>
      <c r="AU724" s="18" t="s">
        <v>82</v>
      </c>
    </row>
    <row r="725" spans="1:47" s="2" customFormat="1" ht="11.25">
      <c r="A725" s="35"/>
      <c r="B725" s="36"/>
      <c r="C725" s="37"/>
      <c r="D725" s="197" t="s">
        <v>202</v>
      </c>
      <c r="E725" s="37"/>
      <c r="F725" s="198" t="s">
        <v>991</v>
      </c>
      <c r="G725" s="37"/>
      <c r="H725" s="37"/>
      <c r="I725" s="194"/>
      <c r="J725" s="37"/>
      <c r="K725" s="37"/>
      <c r="L725" s="40"/>
      <c r="M725" s="195"/>
      <c r="N725" s="196"/>
      <c r="O725" s="65"/>
      <c r="P725" s="65"/>
      <c r="Q725" s="65"/>
      <c r="R725" s="65"/>
      <c r="S725" s="65"/>
      <c r="T725" s="66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T725" s="18" t="s">
        <v>202</v>
      </c>
      <c r="AU725" s="18" t="s">
        <v>82</v>
      </c>
    </row>
    <row r="726" spans="2:51" s="13" customFormat="1" ht="11.25">
      <c r="B726" s="199"/>
      <c r="C726" s="200"/>
      <c r="D726" s="192" t="s">
        <v>204</v>
      </c>
      <c r="E726" s="201" t="s">
        <v>21</v>
      </c>
      <c r="F726" s="202" t="s">
        <v>432</v>
      </c>
      <c r="G726" s="200"/>
      <c r="H726" s="201" t="s">
        <v>21</v>
      </c>
      <c r="I726" s="203"/>
      <c r="J726" s="200"/>
      <c r="K726" s="200"/>
      <c r="L726" s="204"/>
      <c r="M726" s="205"/>
      <c r="N726" s="206"/>
      <c r="O726" s="206"/>
      <c r="P726" s="206"/>
      <c r="Q726" s="206"/>
      <c r="R726" s="206"/>
      <c r="S726" s="206"/>
      <c r="T726" s="207"/>
      <c r="AT726" s="208" t="s">
        <v>204</v>
      </c>
      <c r="AU726" s="208" t="s">
        <v>82</v>
      </c>
      <c r="AV726" s="13" t="s">
        <v>80</v>
      </c>
      <c r="AW726" s="13" t="s">
        <v>34</v>
      </c>
      <c r="AX726" s="13" t="s">
        <v>72</v>
      </c>
      <c r="AY726" s="208" t="s">
        <v>191</v>
      </c>
    </row>
    <row r="727" spans="2:51" s="14" customFormat="1" ht="11.25">
      <c r="B727" s="209"/>
      <c r="C727" s="210"/>
      <c r="D727" s="192" t="s">
        <v>204</v>
      </c>
      <c r="E727" s="211" t="s">
        <v>21</v>
      </c>
      <c r="F727" s="212" t="s">
        <v>453</v>
      </c>
      <c r="G727" s="210"/>
      <c r="H727" s="213">
        <v>225.627</v>
      </c>
      <c r="I727" s="214"/>
      <c r="J727" s="210"/>
      <c r="K727" s="210"/>
      <c r="L727" s="215"/>
      <c r="M727" s="216"/>
      <c r="N727" s="217"/>
      <c r="O727" s="217"/>
      <c r="P727" s="217"/>
      <c r="Q727" s="217"/>
      <c r="R727" s="217"/>
      <c r="S727" s="217"/>
      <c r="T727" s="218"/>
      <c r="AT727" s="219" t="s">
        <v>204</v>
      </c>
      <c r="AU727" s="219" t="s">
        <v>82</v>
      </c>
      <c r="AV727" s="14" t="s">
        <v>82</v>
      </c>
      <c r="AW727" s="14" t="s">
        <v>34</v>
      </c>
      <c r="AX727" s="14" t="s">
        <v>72</v>
      </c>
      <c r="AY727" s="219" t="s">
        <v>191</v>
      </c>
    </row>
    <row r="728" spans="2:51" s="14" customFormat="1" ht="45">
      <c r="B728" s="209"/>
      <c r="C728" s="210"/>
      <c r="D728" s="192" t="s">
        <v>204</v>
      </c>
      <c r="E728" s="211" t="s">
        <v>21</v>
      </c>
      <c r="F728" s="212" t="s">
        <v>454</v>
      </c>
      <c r="G728" s="210"/>
      <c r="H728" s="213">
        <v>-11.615</v>
      </c>
      <c r="I728" s="214"/>
      <c r="J728" s="210"/>
      <c r="K728" s="210"/>
      <c r="L728" s="215"/>
      <c r="M728" s="216"/>
      <c r="N728" s="217"/>
      <c r="O728" s="217"/>
      <c r="P728" s="217"/>
      <c r="Q728" s="217"/>
      <c r="R728" s="217"/>
      <c r="S728" s="217"/>
      <c r="T728" s="218"/>
      <c r="AT728" s="219" t="s">
        <v>204</v>
      </c>
      <c r="AU728" s="219" t="s">
        <v>82</v>
      </c>
      <c r="AV728" s="14" t="s">
        <v>82</v>
      </c>
      <c r="AW728" s="14" t="s">
        <v>34</v>
      </c>
      <c r="AX728" s="14" t="s">
        <v>72</v>
      </c>
      <c r="AY728" s="219" t="s">
        <v>191</v>
      </c>
    </row>
    <row r="729" spans="2:51" s="14" customFormat="1" ht="11.25">
      <c r="B729" s="209"/>
      <c r="C729" s="210"/>
      <c r="D729" s="192" t="s">
        <v>204</v>
      </c>
      <c r="E729" s="211" t="s">
        <v>21</v>
      </c>
      <c r="F729" s="212" t="s">
        <v>455</v>
      </c>
      <c r="G729" s="210"/>
      <c r="H729" s="213">
        <v>-2.498</v>
      </c>
      <c r="I729" s="214"/>
      <c r="J729" s="210"/>
      <c r="K729" s="210"/>
      <c r="L729" s="215"/>
      <c r="M729" s="216"/>
      <c r="N729" s="217"/>
      <c r="O729" s="217"/>
      <c r="P729" s="217"/>
      <c r="Q729" s="217"/>
      <c r="R729" s="217"/>
      <c r="S729" s="217"/>
      <c r="T729" s="218"/>
      <c r="AT729" s="219" t="s">
        <v>204</v>
      </c>
      <c r="AU729" s="219" t="s">
        <v>82</v>
      </c>
      <c r="AV729" s="14" t="s">
        <v>82</v>
      </c>
      <c r="AW729" s="14" t="s">
        <v>34</v>
      </c>
      <c r="AX729" s="14" t="s">
        <v>72</v>
      </c>
      <c r="AY729" s="219" t="s">
        <v>191</v>
      </c>
    </row>
    <row r="730" spans="1:65" s="2" customFormat="1" ht="16.5" customHeight="1">
      <c r="A730" s="35"/>
      <c r="B730" s="36"/>
      <c r="C730" s="220" t="s">
        <v>992</v>
      </c>
      <c r="D730" s="220" t="s">
        <v>893</v>
      </c>
      <c r="E730" s="221" t="s">
        <v>993</v>
      </c>
      <c r="F730" s="222" t="s">
        <v>994</v>
      </c>
      <c r="G730" s="223" t="s">
        <v>221</v>
      </c>
      <c r="H730" s="224">
        <v>0.063</v>
      </c>
      <c r="I730" s="225"/>
      <c r="J730" s="226">
        <f>ROUND(I730*H730,2)</f>
        <v>0</v>
      </c>
      <c r="K730" s="222" t="s">
        <v>197</v>
      </c>
      <c r="L730" s="227"/>
      <c r="M730" s="228" t="s">
        <v>21</v>
      </c>
      <c r="N730" s="229" t="s">
        <v>43</v>
      </c>
      <c r="O730" s="65"/>
      <c r="P730" s="188">
        <f>O730*H730</f>
        <v>0</v>
      </c>
      <c r="Q730" s="188">
        <v>1</v>
      </c>
      <c r="R730" s="188">
        <f>Q730*H730</f>
        <v>0.063</v>
      </c>
      <c r="S730" s="188">
        <v>0</v>
      </c>
      <c r="T730" s="189">
        <f>S730*H730</f>
        <v>0</v>
      </c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R730" s="190" t="s">
        <v>480</v>
      </c>
      <c r="AT730" s="190" t="s">
        <v>893</v>
      </c>
      <c r="AU730" s="190" t="s">
        <v>82</v>
      </c>
      <c r="AY730" s="18" t="s">
        <v>191</v>
      </c>
      <c r="BE730" s="191">
        <f>IF(N730="základní",J730,0)</f>
        <v>0</v>
      </c>
      <c r="BF730" s="191">
        <f>IF(N730="snížená",J730,0)</f>
        <v>0</v>
      </c>
      <c r="BG730" s="191">
        <f>IF(N730="zákl. přenesená",J730,0)</f>
        <v>0</v>
      </c>
      <c r="BH730" s="191">
        <f>IF(N730="sníž. přenesená",J730,0)</f>
        <v>0</v>
      </c>
      <c r="BI730" s="191">
        <f>IF(N730="nulová",J730,0)</f>
        <v>0</v>
      </c>
      <c r="BJ730" s="18" t="s">
        <v>80</v>
      </c>
      <c r="BK730" s="191">
        <f>ROUND(I730*H730,2)</f>
        <v>0</v>
      </c>
      <c r="BL730" s="18" t="s">
        <v>321</v>
      </c>
      <c r="BM730" s="190" t="s">
        <v>995</v>
      </c>
    </row>
    <row r="731" spans="1:47" s="2" customFormat="1" ht="11.25">
      <c r="A731" s="35"/>
      <c r="B731" s="36"/>
      <c r="C731" s="37"/>
      <c r="D731" s="192" t="s">
        <v>200</v>
      </c>
      <c r="E731" s="37"/>
      <c r="F731" s="193" t="s">
        <v>994</v>
      </c>
      <c r="G731" s="37"/>
      <c r="H731" s="37"/>
      <c r="I731" s="194"/>
      <c r="J731" s="37"/>
      <c r="K731" s="37"/>
      <c r="L731" s="40"/>
      <c r="M731" s="195"/>
      <c r="N731" s="196"/>
      <c r="O731" s="65"/>
      <c r="P731" s="65"/>
      <c r="Q731" s="65"/>
      <c r="R731" s="65"/>
      <c r="S731" s="65"/>
      <c r="T731" s="66"/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T731" s="18" t="s">
        <v>200</v>
      </c>
      <c r="AU731" s="18" t="s">
        <v>82</v>
      </c>
    </row>
    <row r="732" spans="2:51" s="14" customFormat="1" ht="11.25">
      <c r="B732" s="209"/>
      <c r="C732" s="210"/>
      <c r="D732" s="192" t="s">
        <v>204</v>
      </c>
      <c r="E732" s="210"/>
      <c r="F732" s="212" t="s">
        <v>996</v>
      </c>
      <c r="G732" s="210"/>
      <c r="H732" s="213">
        <v>0.063</v>
      </c>
      <c r="I732" s="214"/>
      <c r="J732" s="210"/>
      <c r="K732" s="210"/>
      <c r="L732" s="215"/>
      <c r="M732" s="216"/>
      <c r="N732" s="217"/>
      <c r="O732" s="217"/>
      <c r="P732" s="217"/>
      <c r="Q732" s="217"/>
      <c r="R732" s="217"/>
      <c r="S732" s="217"/>
      <c r="T732" s="218"/>
      <c r="AT732" s="219" t="s">
        <v>204</v>
      </c>
      <c r="AU732" s="219" t="s">
        <v>82</v>
      </c>
      <c r="AV732" s="14" t="s">
        <v>82</v>
      </c>
      <c r="AW732" s="14" t="s">
        <v>4</v>
      </c>
      <c r="AX732" s="14" t="s">
        <v>80</v>
      </c>
      <c r="AY732" s="219" t="s">
        <v>191</v>
      </c>
    </row>
    <row r="733" spans="1:65" s="2" customFormat="1" ht="16.5" customHeight="1">
      <c r="A733" s="35"/>
      <c r="B733" s="36"/>
      <c r="C733" s="179" t="s">
        <v>997</v>
      </c>
      <c r="D733" s="179" t="s">
        <v>193</v>
      </c>
      <c r="E733" s="180" t="s">
        <v>998</v>
      </c>
      <c r="F733" s="181" t="s">
        <v>999</v>
      </c>
      <c r="G733" s="182" t="s">
        <v>293</v>
      </c>
      <c r="H733" s="183">
        <v>211.514</v>
      </c>
      <c r="I733" s="184"/>
      <c r="J733" s="185">
        <f>ROUND(I733*H733,2)</f>
        <v>0</v>
      </c>
      <c r="K733" s="181" t="s">
        <v>197</v>
      </c>
      <c r="L733" s="40"/>
      <c r="M733" s="186" t="s">
        <v>21</v>
      </c>
      <c r="N733" s="187" t="s">
        <v>43</v>
      </c>
      <c r="O733" s="65"/>
      <c r="P733" s="188">
        <f>O733*H733</f>
        <v>0</v>
      </c>
      <c r="Q733" s="188">
        <v>0</v>
      </c>
      <c r="R733" s="188">
        <f>Q733*H733</f>
        <v>0</v>
      </c>
      <c r="S733" s="188">
        <v>0.004</v>
      </c>
      <c r="T733" s="189">
        <f>S733*H733</f>
        <v>0.846056</v>
      </c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R733" s="190" t="s">
        <v>321</v>
      </c>
      <c r="AT733" s="190" t="s">
        <v>193</v>
      </c>
      <c r="AU733" s="190" t="s">
        <v>82</v>
      </c>
      <c r="AY733" s="18" t="s">
        <v>191</v>
      </c>
      <c r="BE733" s="191">
        <f>IF(N733="základní",J733,0)</f>
        <v>0</v>
      </c>
      <c r="BF733" s="191">
        <f>IF(N733="snížená",J733,0)</f>
        <v>0</v>
      </c>
      <c r="BG733" s="191">
        <f>IF(N733="zákl. přenesená",J733,0)</f>
        <v>0</v>
      </c>
      <c r="BH733" s="191">
        <f>IF(N733="sníž. přenesená",J733,0)</f>
        <v>0</v>
      </c>
      <c r="BI733" s="191">
        <f>IF(N733="nulová",J733,0)</f>
        <v>0</v>
      </c>
      <c r="BJ733" s="18" t="s">
        <v>80</v>
      </c>
      <c r="BK733" s="191">
        <f>ROUND(I733*H733,2)</f>
        <v>0</v>
      </c>
      <c r="BL733" s="18" t="s">
        <v>321</v>
      </c>
      <c r="BM733" s="190" t="s">
        <v>1000</v>
      </c>
    </row>
    <row r="734" spans="1:47" s="2" customFormat="1" ht="11.25">
      <c r="A734" s="35"/>
      <c r="B734" s="36"/>
      <c r="C734" s="37"/>
      <c r="D734" s="192" t="s">
        <v>200</v>
      </c>
      <c r="E734" s="37"/>
      <c r="F734" s="193" t="s">
        <v>1001</v>
      </c>
      <c r="G734" s="37"/>
      <c r="H734" s="37"/>
      <c r="I734" s="194"/>
      <c r="J734" s="37"/>
      <c r="K734" s="37"/>
      <c r="L734" s="40"/>
      <c r="M734" s="195"/>
      <c r="N734" s="196"/>
      <c r="O734" s="65"/>
      <c r="P734" s="65"/>
      <c r="Q734" s="65"/>
      <c r="R734" s="65"/>
      <c r="S734" s="65"/>
      <c r="T734" s="66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T734" s="18" t="s">
        <v>200</v>
      </c>
      <c r="AU734" s="18" t="s">
        <v>82</v>
      </c>
    </row>
    <row r="735" spans="1:47" s="2" customFormat="1" ht="11.25">
      <c r="A735" s="35"/>
      <c r="B735" s="36"/>
      <c r="C735" s="37"/>
      <c r="D735" s="197" t="s">
        <v>202</v>
      </c>
      <c r="E735" s="37"/>
      <c r="F735" s="198" t="s">
        <v>1002</v>
      </c>
      <c r="G735" s="37"/>
      <c r="H735" s="37"/>
      <c r="I735" s="194"/>
      <c r="J735" s="37"/>
      <c r="K735" s="37"/>
      <c r="L735" s="40"/>
      <c r="M735" s="195"/>
      <c r="N735" s="196"/>
      <c r="O735" s="65"/>
      <c r="P735" s="65"/>
      <c r="Q735" s="65"/>
      <c r="R735" s="65"/>
      <c r="S735" s="65"/>
      <c r="T735" s="66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T735" s="18" t="s">
        <v>202</v>
      </c>
      <c r="AU735" s="18" t="s">
        <v>82</v>
      </c>
    </row>
    <row r="736" spans="2:51" s="13" customFormat="1" ht="11.25">
      <c r="B736" s="199"/>
      <c r="C736" s="200"/>
      <c r="D736" s="192" t="s">
        <v>204</v>
      </c>
      <c r="E736" s="201" t="s">
        <v>21</v>
      </c>
      <c r="F736" s="202" t="s">
        <v>277</v>
      </c>
      <c r="G736" s="200"/>
      <c r="H736" s="201" t="s">
        <v>21</v>
      </c>
      <c r="I736" s="203"/>
      <c r="J736" s="200"/>
      <c r="K736" s="200"/>
      <c r="L736" s="204"/>
      <c r="M736" s="205"/>
      <c r="N736" s="206"/>
      <c r="O736" s="206"/>
      <c r="P736" s="206"/>
      <c r="Q736" s="206"/>
      <c r="R736" s="206"/>
      <c r="S736" s="206"/>
      <c r="T736" s="207"/>
      <c r="AT736" s="208" t="s">
        <v>204</v>
      </c>
      <c r="AU736" s="208" t="s">
        <v>82</v>
      </c>
      <c r="AV736" s="13" t="s">
        <v>80</v>
      </c>
      <c r="AW736" s="13" t="s">
        <v>34</v>
      </c>
      <c r="AX736" s="13" t="s">
        <v>72</v>
      </c>
      <c r="AY736" s="208" t="s">
        <v>191</v>
      </c>
    </row>
    <row r="737" spans="2:51" s="14" customFormat="1" ht="11.25">
      <c r="B737" s="209"/>
      <c r="C737" s="210"/>
      <c r="D737" s="192" t="s">
        <v>204</v>
      </c>
      <c r="E737" s="211" t="s">
        <v>21</v>
      </c>
      <c r="F737" s="212" t="s">
        <v>453</v>
      </c>
      <c r="G737" s="210"/>
      <c r="H737" s="213">
        <v>225.627</v>
      </c>
      <c r="I737" s="214"/>
      <c r="J737" s="210"/>
      <c r="K737" s="210"/>
      <c r="L737" s="215"/>
      <c r="M737" s="216"/>
      <c r="N737" s="217"/>
      <c r="O737" s="217"/>
      <c r="P737" s="217"/>
      <c r="Q737" s="217"/>
      <c r="R737" s="217"/>
      <c r="S737" s="217"/>
      <c r="T737" s="218"/>
      <c r="AT737" s="219" t="s">
        <v>204</v>
      </c>
      <c r="AU737" s="219" t="s">
        <v>82</v>
      </c>
      <c r="AV737" s="14" t="s">
        <v>82</v>
      </c>
      <c r="AW737" s="14" t="s">
        <v>34</v>
      </c>
      <c r="AX737" s="14" t="s">
        <v>72</v>
      </c>
      <c r="AY737" s="219" t="s">
        <v>191</v>
      </c>
    </row>
    <row r="738" spans="2:51" s="14" customFormat="1" ht="45">
      <c r="B738" s="209"/>
      <c r="C738" s="210"/>
      <c r="D738" s="192" t="s">
        <v>204</v>
      </c>
      <c r="E738" s="211" t="s">
        <v>21</v>
      </c>
      <c r="F738" s="212" t="s">
        <v>454</v>
      </c>
      <c r="G738" s="210"/>
      <c r="H738" s="213">
        <v>-11.615</v>
      </c>
      <c r="I738" s="214"/>
      <c r="J738" s="210"/>
      <c r="K738" s="210"/>
      <c r="L738" s="215"/>
      <c r="M738" s="216"/>
      <c r="N738" s="217"/>
      <c r="O738" s="217"/>
      <c r="P738" s="217"/>
      <c r="Q738" s="217"/>
      <c r="R738" s="217"/>
      <c r="S738" s="217"/>
      <c r="T738" s="218"/>
      <c r="AT738" s="219" t="s">
        <v>204</v>
      </c>
      <c r="AU738" s="219" t="s">
        <v>82</v>
      </c>
      <c r="AV738" s="14" t="s">
        <v>82</v>
      </c>
      <c r="AW738" s="14" t="s">
        <v>34</v>
      </c>
      <c r="AX738" s="14" t="s">
        <v>72</v>
      </c>
      <c r="AY738" s="219" t="s">
        <v>191</v>
      </c>
    </row>
    <row r="739" spans="2:51" s="14" customFormat="1" ht="11.25">
      <c r="B739" s="209"/>
      <c r="C739" s="210"/>
      <c r="D739" s="192" t="s">
        <v>204</v>
      </c>
      <c r="E739" s="211" t="s">
        <v>21</v>
      </c>
      <c r="F739" s="212" t="s">
        <v>455</v>
      </c>
      <c r="G739" s="210"/>
      <c r="H739" s="213">
        <v>-2.498</v>
      </c>
      <c r="I739" s="214"/>
      <c r="J739" s="210"/>
      <c r="K739" s="210"/>
      <c r="L739" s="215"/>
      <c r="M739" s="216"/>
      <c r="N739" s="217"/>
      <c r="O739" s="217"/>
      <c r="P739" s="217"/>
      <c r="Q739" s="217"/>
      <c r="R739" s="217"/>
      <c r="S739" s="217"/>
      <c r="T739" s="218"/>
      <c r="AT739" s="219" t="s">
        <v>204</v>
      </c>
      <c r="AU739" s="219" t="s">
        <v>82</v>
      </c>
      <c r="AV739" s="14" t="s">
        <v>82</v>
      </c>
      <c r="AW739" s="14" t="s">
        <v>34</v>
      </c>
      <c r="AX739" s="14" t="s">
        <v>72</v>
      </c>
      <c r="AY739" s="219" t="s">
        <v>191</v>
      </c>
    </row>
    <row r="740" spans="1:65" s="2" customFormat="1" ht="24.2" customHeight="1">
      <c r="A740" s="35"/>
      <c r="B740" s="36"/>
      <c r="C740" s="179" t="s">
        <v>1003</v>
      </c>
      <c r="D740" s="179" t="s">
        <v>193</v>
      </c>
      <c r="E740" s="180" t="s">
        <v>1004</v>
      </c>
      <c r="F740" s="181" t="s">
        <v>1005</v>
      </c>
      <c r="G740" s="182" t="s">
        <v>293</v>
      </c>
      <c r="H740" s="183">
        <v>423.028</v>
      </c>
      <c r="I740" s="184"/>
      <c r="J740" s="185">
        <f>ROUND(I740*H740,2)</f>
        <v>0</v>
      </c>
      <c r="K740" s="181" t="s">
        <v>197</v>
      </c>
      <c r="L740" s="40"/>
      <c r="M740" s="186" t="s">
        <v>21</v>
      </c>
      <c r="N740" s="187" t="s">
        <v>43</v>
      </c>
      <c r="O740" s="65"/>
      <c r="P740" s="188">
        <f>O740*H740</f>
        <v>0</v>
      </c>
      <c r="Q740" s="188">
        <v>0.0004</v>
      </c>
      <c r="R740" s="188">
        <f>Q740*H740</f>
        <v>0.1692112</v>
      </c>
      <c r="S740" s="188">
        <v>0</v>
      </c>
      <c r="T740" s="189">
        <f>S740*H740</f>
        <v>0</v>
      </c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R740" s="190" t="s">
        <v>321</v>
      </c>
      <c r="AT740" s="190" t="s">
        <v>193</v>
      </c>
      <c r="AU740" s="190" t="s">
        <v>82</v>
      </c>
      <c r="AY740" s="18" t="s">
        <v>191</v>
      </c>
      <c r="BE740" s="191">
        <f>IF(N740="základní",J740,0)</f>
        <v>0</v>
      </c>
      <c r="BF740" s="191">
        <f>IF(N740="snížená",J740,0)</f>
        <v>0</v>
      </c>
      <c r="BG740" s="191">
        <f>IF(N740="zákl. přenesená",J740,0)</f>
        <v>0</v>
      </c>
      <c r="BH740" s="191">
        <f>IF(N740="sníž. přenesená",J740,0)</f>
        <v>0</v>
      </c>
      <c r="BI740" s="191">
        <f>IF(N740="nulová",J740,0)</f>
        <v>0</v>
      </c>
      <c r="BJ740" s="18" t="s">
        <v>80</v>
      </c>
      <c r="BK740" s="191">
        <f>ROUND(I740*H740,2)</f>
        <v>0</v>
      </c>
      <c r="BL740" s="18" t="s">
        <v>321</v>
      </c>
      <c r="BM740" s="190" t="s">
        <v>1006</v>
      </c>
    </row>
    <row r="741" spans="1:47" s="2" customFormat="1" ht="19.5">
      <c r="A741" s="35"/>
      <c r="B741" s="36"/>
      <c r="C741" s="37"/>
      <c r="D741" s="192" t="s">
        <v>200</v>
      </c>
      <c r="E741" s="37"/>
      <c r="F741" s="193" t="s">
        <v>1007</v>
      </c>
      <c r="G741" s="37"/>
      <c r="H741" s="37"/>
      <c r="I741" s="194"/>
      <c r="J741" s="37"/>
      <c r="K741" s="37"/>
      <c r="L741" s="40"/>
      <c r="M741" s="195"/>
      <c r="N741" s="196"/>
      <c r="O741" s="65"/>
      <c r="P741" s="65"/>
      <c r="Q741" s="65"/>
      <c r="R741" s="65"/>
      <c r="S741" s="65"/>
      <c r="T741" s="66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T741" s="18" t="s">
        <v>200</v>
      </c>
      <c r="AU741" s="18" t="s">
        <v>82</v>
      </c>
    </row>
    <row r="742" spans="1:47" s="2" customFormat="1" ht="11.25">
      <c r="A742" s="35"/>
      <c r="B742" s="36"/>
      <c r="C742" s="37"/>
      <c r="D742" s="197" t="s">
        <v>202</v>
      </c>
      <c r="E742" s="37"/>
      <c r="F742" s="198" t="s">
        <v>1008</v>
      </c>
      <c r="G742" s="37"/>
      <c r="H742" s="37"/>
      <c r="I742" s="194"/>
      <c r="J742" s="37"/>
      <c r="K742" s="37"/>
      <c r="L742" s="40"/>
      <c r="M742" s="195"/>
      <c r="N742" s="196"/>
      <c r="O742" s="65"/>
      <c r="P742" s="65"/>
      <c r="Q742" s="65"/>
      <c r="R742" s="65"/>
      <c r="S742" s="65"/>
      <c r="T742" s="66"/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T742" s="18" t="s">
        <v>202</v>
      </c>
      <c r="AU742" s="18" t="s">
        <v>82</v>
      </c>
    </row>
    <row r="743" spans="2:51" s="13" customFormat="1" ht="11.25">
      <c r="B743" s="199"/>
      <c r="C743" s="200"/>
      <c r="D743" s="192" t="s">
        <v>204</v>
      </c>
      <c r="E743" s="201" t="s">
        <v>21</v>
      </c>
      <c r="F743" s="202" t="s">
        <v>432</v>
      </c>
      <c r="G743" s="200"/>
      <c r="H743" s="201" t="s">
        <v>21</v>
      </c>
      <c r="I743" s="203"/>
      <c r="J743" s="200"/>
      <c r="K743" s="200"/>
      <c r="L743" s="204"/>
      <c r="M743" s="205"/>
      <c r="N743" s="206"/>
      <c r="O743" s="206"/>
      <c r="P743" s="206"/>
      <c r="Q743" s="206"/>
      <c r="R743" s="206"/>
      <c r="S743" s="206"/>
      <c r="T743" s="207"/>
      <c r="AT743" s="208" t="s">
        <v>204</v>
      </c>
      <c r="AU743" s="208" t="s">
        <v>82</v>
      </c>
      <c r="AV743" s="13" t="s">
        <v>80</v>
      </c>
      <c r="AW743" s="13" t="s">
        <v>34</v>
      </c>
      <c r="AX743" s="13" t="s">
        <v>72</v>
      </c>
      <c r="AY743" s="208" t="s">
        <v>191</v>
      </c>
    </row>
    <row r="744" spans="2:51" s="14" customFormat="1" ht="11.25">
      <c r="B744" s="209"/>
      <c r="C744" s="210"/>
      <c r="D744" s="192" t="s">
        <v>204</v>
      </c>
      <c r="E744" s="211" t="s">
        <v>21</v>
      </c>
      <c r="F744" s="212" t="s">
        <v>1009</v>
      </c>
      <c r="G744" s="210"/>
      <c r="H744" s="213">
        <v>423.028</v>
      </c>
      <c r="I744" s="214"/>
      <c r="J744" s="210"/>
      <c r="K744" s="210"/>
      <c r="L744" s="215"/>
      <c r="M744" s="216"/>
      <c r="N744" s="217"/>
      <c r="O744" s="217"/>
      <c r="P744" s="217"/>
      <c r="Q744" s="217"/>
      <c r="R744" s="217"/>
      <c r="S744" s="217"/>
      <c r="T744" s="218"/>
      <c r="AT744" s="219" t="s">
        <v>204</v>
      </c>
      <c r="AU744" s="219" t="s">
        <v>82</v>
      </c>
      <c r="AV744" s="14" t="s">
        <v>82</v>
      </c>
      <c r="AW744" s="14" t="s">
        <v>34</v>
      </c>
      <c r="AX744" s="14" t="s">
        <v>72</v>
      </c>
      <c r="AY744" s="219" t="s">
        <v>191</v>
      </c>
    </row>
    <row r="745" spans="1:65" s="2" customFormat="1" ht="37.9" customHeight="1">
      <c r="A745" s="35"/>
      <c r="B745" s="36"/>
      <c r="C745" s="220" t="s">
        <v>1010</v>
      </c>
      <c r="D745" s="220" t="s">
        <v>893</v>
      </c>
      <c r="E745" s="221" t="s">
        <v>1011</v>
      </c>
      <c r="F745" s="222" t="s">
        <v>1012</v>
      </c>
      <c r="G745" s="223" t="s">
        <v>293</v>
      </c>
      <c r="H745" s="224">
        <v>493.039</v>
      </c>
      <c r="I745" s="225"/>
      <c r="J745" s="226">
        <f>ROUND(I745*H745,2)</f>
        <v>0</v>
      </c>
      <c r="K745" s="222" t="s">
        <v>21</v>
      </c>
      <c r="L745" s="227"/>
      <c r="M745" s="228" t="s">
        <v>21</v>
      </c>
      <c r="N745" s="229" t="s">
        <v>43</v>
      </c>
      <c r="O745" s="65"/>
      <c r="P745" s="188">
        <f>O745*H745</f>
        <v>0</v>
      </c>
      <c r="Q745" s="188">
        <v>0.0054</v>
      </c>
      <c r="R745" s="188">
        <f>Q745*H745</f>
        <v>2.6624106000000003</v>
      </c>
      <c r="S745" s="188">
        <v>0</v>
      </c>
      <c r="T745" s="189">
        <f>S745*H745</f>
        <v>0</v>
      </c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R745" s="190" t="s">
        <v>480</v>
      </c>
      <c r="AT745" s="190" t="s">
        <v>893</v>
      </c>
      <c r="AU745" s="190" t="s">
        <v>82</v>
      </c>
      <c r="AY745" s="18" t="s">
        <v>191</v>
      </c>
      <c r="BE745" s="191">
        <f>IF(N745="základní",J745,0)</f>
        <v>0</v>
      </c>
      <c r="BF745" s="191">
        <f>IF(N745="snížená",J745,0)</f>
        <v>0</v>
      </c>
      <c r="BG745" s="191">
        <f>IF(N745="zákl. přenesená",J745,0)</f>
        <v>0</v>
      </c>
      <c r="BH745" s="191">
        <f>IF(N745="sníž. přenesená",J745,0)</f>
        <v>0</v>
      </c>
      <c r="BI745" s="191">
        <f>IF(N745="nulová",J745,0)</f>
        <v>0</v>
      </c>
      <c r="BJ745" s="18" t="s">
        <v>80</v>
      </c>
      <c r="BK745" s="191">
        <f>ROUND(I745*H745,2)</f>
        <v>0</v>
      </c>
      <c r="BL745" s="18" t="s">
        <v>321</v>
      </c>
      <c r="BM745" s="190" t="s">
        <v>1013</v>
      </c>
    </row>
    <row r="746" spans="1:47" s="2" customFormat="1" ht="19.5">
      <c r="A746" s="35"/>
      <c r="B746" s="36"/>
      <c r="C746" s="37"/>
      <c r="D746" s="192" t="s">
        <v>200</v>
      </c>
      <c r="E746" s="37"/>
      <c r="F746" s="193" t="s">
        <v>1012</v>
      </c>
      <c r="G746" s="37"/>
      <c r="H746" s="37"/>
      <c r="I746" s="194"/>
      <c r="J746" s="37"/>
      <c r="K746" s="37"/>
      <c r="L746" s="40"/>
      <c r="M746" s="195"/>
      <c r="N746" s="196"/>
      <c r="O746" s="65"/>
      <c r="P746" s="65"/>
      <c r="Q746" s="65"/>
      <c r="R746" s="65"/>
      <c r="S746" s="65"/>
      <c r="T746" s="66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T746" s="18" t="s">
        <v>200</v>
      </c>
      <c r="AU746" s="18" t="s">
        <v>82</v>
      </c>
    </row>
    <row r="747" spans="2:51" s="14" customFormat="1" ht="11.25">
      <c r="B747" s="209"/>
      <c r="C747" s="210"/>
      <c r="D747" s="192" t="s">
        <v>204</v>
      </c>
      <c r="E747" s="210"/>
      <c r="F747" s="212" t="s">
        <v>1014</v>
      </c>
      <c r="G747" s="210"/>
      <c r="H747" s="213">
        <v>493.039</v>
      </c>
      <c r="I747" s="214"/>
      <c r="J747" s="210"/>
      <c r="K747" s="210"/>
      <c r="L747" s="215"/>
      <c r="M747" s="216"/>
      <c r="N747" s="217"/>
      <c r="O747" s="217"/>
      <c r="P747" s="217"/>
      <c r="Q747" s="217"/>
      <c r="R747" s="217"/>
      <c r="S747" s="217"/>
      <c r="T747" s="218"/>
      <c r="AT747" s="219" t="s">
        <v>204</v>
      </c>
      <c r="AU747" s="219" t="s">
        <v>82</v>
      </c>
      <c r="AV747" s="14" t="s">
        <v>82</v>
      </c>
      <c r="AW747" s="14" t="s">
        <v>4</v>
      </c>
      <c r="AX747" s="14" t="s">
        <v>80</v>
      </c>
      <c r="AY747" s="219" t="s">
        <v>191</v>
      </c>
    </row>
    <row r="748" spans="1:65" s="2" customFormat="1" ht="33" customHeight="1">
      <c r="A748" s="35"/>
      <c r="B748" s="36"/>
      <c r="C748" s="179" t="s">
        <v>1015</v>
      </c>
      <c r="D748" s="179" t="s">
        <v>193</v>
      </c>
      <c r="E748" s="180" t="s">
        <v>1016</v>
      </c>
      <c r="F748" s="181" t="s">
        <v>1017</v>
      </c>
      <c r="G748" s="182" t="s">
        <v>1018</v>
      </c>
      <c r="H748" s="230"/>
      <c r="I748" s="184"/>
      <c r="J748" s="185">
        <f>ROUND(I748*H748,2)</f>
        <v>0</v>
      </c>
      <c r="K748" s="181" t="s">
        <v>197</v>
      </c>
      <c r="L748" s="40"/>
      <c r="M748" s="186" t="s">
        <v>21</v>
      </c>
      <c r="N748" s="187" t="s">
        <v>43</v>
      </c>
      <c r="O748" s="65"/>
      <c r="P748" s="188">
        <f>O748*H748</f>
        <v>0</v>
      </c>
      <c r="Q748" s="188">
        <v>0</v>
      </c>
      <c r="R748" s="188">
        <f>Q748*H748</f>
        <v>0</v>
      </c>
      <c r="S748" s="188">
        <v>0</v>
      </c>
      <c r="T748" s="189">
        <f>S748*H748</f>
        <v>0</v>
      </c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R748" s="190" t="s">
        <v>321</v>
      </c>
      <c r="AT748" s="190" t="s">
        <v>193</v>
      </c>
      <c r="AU748" s="190" t="s">
        <v>82</v>
      </c>
      <c r="AY748" s="18" t="s">
        <v>191</v>
      </c>
      <c r="BE748" s="191">
        <f>IF(N748="základní",J748,0)</f>
        <v>0</v>
      </c>
      <c r="BF748" s="191">
        <f>IF(N748="snížená",J748,0)</f>
        <v>0</v>
      </c>
      <c r="BG748" s="191">
        <f>IF(N748="zákl. přenesená",J748,0)</f>
        <v>0</v>
      </c>
      <c r="BH748" s="191">
        <f>IF(N748="sníž. přenesená",J748,0)</f>
        <v>0</v>
      </c>
      <c r="BI748" s="191">
        <f>IF(N748="nulová",J748,0)</f>
        <v>0</v>
      </c>
      <c r="BJ748" s="18" t="s">
        <v>80</v>
      </c>
      <c r="BK748" s="191">
        <f>ROUND(I748*H748,2)</f>
        <v>0</v>
      </c>
      <c r="BL748" s="18" t="s">
        <v>321</v>
      </c>
      <c r="BM748" s="190" t="s">
        <v>1019</v>
      </c>
    </row>
    <row r="749" spans="1:47" s="2" customFormat="1" ht="29.25">
      <c r="A749" s="35"/>
      <c r="B749" s="36"/>
      <c r="C749" s="37"/>
      <c r="D749" s="192" t="s">
        <v>200</v>
      </c>
      <c r="E749" s="37"/>
      <c r="F749" s="193" t="s">
        <v>1020</v>
      </c>
      <c r="G749" s="37"/>
      <c r="H749" s="37"/>
      <c r="I749" s="194"/>
      <c r="J749" s="37"/>
      <c r="K749" s="37"/>
      <c r="L749" s="40"/>
      <c r="M749" s="195"/>
      <c r="N749" s="196"/>
      <c r="O749" s="65"/>
      <c r="P749" s="65"/>
      <c r="Q749" s="65"/>
      <c r="R749" s="65"/>
      <c r="S749" s="65"/>
      <c r="T749" s="66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T749" s="18" t="s">
        <v>200</v>
      </c>
      <c r="AU749" s="18" t="s">
        <v>82</v>
      </c>
    </row>
    <row r="750" spans="1:47" s="2" customFormat="1" ht="11.25">
      <c r="A750" s="35"/>
      <c r="B750" s="36"/>
      <c r="C750" s="37"/>
      <c r="D750" s="197" t="s">
        <v>202</v>
      </c>
      <c r="E750" s="37"/>
      <c r="F750" s="198" t="s">
        <v>1021</v>
      </c>
      <c r="G750" s="37"/>
      <c r="H750" s="37"/>
      <c r="I750" s="194"/>
      <c r="J750" s="37"/>
      <c r="K750" s="37"/>
      <c r="L750" s="40"/>
      <c r="M750" s="195"/>
      <c r="N750" s="196"/>
      <c r="O750" s="65"/>
      <c r="P750" s="65"/>
      <c r="Q750" s="65"/>
      <c r="R750" s="65"/>
      <c r="S750" s="65"/>
      <c r="T750" s="66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T750" s="18" t="s">
        <v>202</v>
      </c>
      <c r="AU750" s="18" t="s">
        <v>82</v>
      </c>
    </row>
    <row r="751" spans="2:63" s="12" customFormat="1" ht="22.9" customHeight="1">
      <c r="B751" s="163"/>
      <c r="C751" s="164"/>
      <c r="D751" s="165" t="s">
        <v>71</v>
      </c>
      <c r="E751" s="177" t="s">
        <v>1022</v>
      </c>
      <c r="F751" s="177" t="s">
        <v>1023</v>
      </c>
      <c r="G751" s="164"/>
      <c r="H751" s="164"/>
      <c r="I751" s="167"/>
      <c r="J751" s="178">
        <f>BK751</f>
        <v>0</v>
      </c>
      <c r="K751" s="164"/>
      <c r="L751" s="169"/>
      <c r="M751" s="170"/>
      <c r="N751" s="171"/>
      <c r="O751" s="171"/>
      <c r="P751" s="172">
        <f>SUM(P752:P786)</f>
        <v>0</v>
      </c>
      <c r="Q751" s="171"/>
      <c r="R751" s="172">
        <f>SUM(R752:R786)</f>
        <v>0.8637107199999999</v>
      </c>
      <c r="S751" s="171"/>
      <c r="T751" s="173">
        <f>SUM(T752:T786)</f>
        <v>0.6332166</v>
      </c>
      <c r="AR751" s="174" t="s">
        <v>82</v>
      </c>
      <c r="AT751" s="175" t="s">
        <v>71</v>
      </c>
      <c r="AU751" s="175" t="s">
        <v>80</v>
      </c>
      <c r="AY751" s="174" t="s">
        <v>191</v>
      </c>
      <c r="BK751" s="176">
        <f>SUM(BK752:BK786)</f>
        <v>0</v>
      </c>
    </row>
    <row r="752" spans="1:65" s="2" customFormat="1" ht="24.2" customHeight="1">
      <c r="A752" s="35"/>
      <c r="B752" s="36"/>
      <c r="C752" s="179" t="s">
        <v>1024</v>
      </c>
      <c r="D752" s="179" t="s">
        <v>193</v>
      </c>
      <c r="E752" s="180" t="s">
        <v>1025</v>
      </c>
      <c r="F752" s="181" t="s">
        <v>1026</v>
      </c>
      <c r="G752" s="182" t="s">
        <v>293</v>
      </c>
      <c r="H752" s="183">
        <v>43.371</v>
      </c>
      <c r="I752" s="184"/>
      <c r="J752" s="185">
        <f>ROUND(I752*H752,2)</f>
        <v>0</v>
      </c>
      <c r="K752" s="181" t="s">
        <v>197</v>
      </c>
      <c r="L752" s="40"/>
      <c r="M752" s="186" t="s">
        <v>21</v>
      </c>
      <c r="N752" s="187" t="s">
        <v>43</v>
      </c>
      <c r="O752" s="65"/>
      <c r="P752" s="188">
        <f>O752*H752</f>
        <v>0</v>
      </c>
      <c r="Q752" s="188">
        <v>0</v>
      </c>
      <c r="R752" s="188">
        <f>Q752*H752</f>
        <v>0</v>
      </c>
      <c r="S752" s="188">
        <v>0</v>
      </c>
      <c r="T752" s="189">
        <f>S752*H752</f>
        <v>0</v>
      </c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R752" s="190" t="s">
        <v>321</v>
      </c>
      <c r="AT752" s="190" t="s">
        <v>193</v>
      </c>
      <c r="AU752" s="190" t="s">
        <v>82</v>
      </c>
      <c r="AY752" s="18" t="s">
        <v>191</v>
      </c>
      <c r="BE752" s="191">
        <f>IF(N752="základní",J752,0)</f>
        <v>0</v>
      </c>
      <c r="BF752" s="191">
        <f>IF(N752="snížená",J752,0)</f>
        <v>0</v>
      </c>
      <c r="BG752" s="191">
        <f>IF(N752="zákl. přenesená",J752,0)</f>
        <v>0</v>
      </c>
      <c r="BH752" s="191">
        <f>IF(N752="sníž. přenesená",J752,0)</f>
        <v>0</v>
      </c>
      <c r="BI752" s="191">
        <f>IF(N752="nulová",J752,0)</f>
        <v>0</v>
      </c>
      <c r="BJ752" s="18" t="s">
        <v>80</v>
      </c>
      <c r="BK752" s="191">
        <f>ROUND(I752*H752,2)</f>
        <v>0</v>
      </c>
      <c r="BL752" s="18" t="s">
        <v>321</v>
      </c>
      <c r="BM752" s="190" t="s">
        <v>1027</v>
      </c>
    </row>
    <row r="753" spans="1:47" s="2" customFormat="1" ht="19.5">
      <c r="A753" s="35"/>
      <c r="B753" s="36"/>
      <c r="C753" s="37"/>
      <c r="D753" s="192" t="s">
        <v>200</v>
      </c>
      <c r="E753" s="37"/>
      <c r="F753" s="193" t="s">
        <v>1028</v>
      </c>
      <c r="G753" s="37"/>
      <c r="H753" s="37"/>
      <c r="I753" s="194"/>
      <c r="J753" s="37"/>
      <c r="K753" s="37"/>
      <c r="L753" s="40"/>
      <c r="M753" s="195"/>
      <c r="N753" s="196"/>
      <c r="O753" s="65"/>
      <c r="P753" s="65"/>
      <c r="Q753" s="65"/>
      <c r="R753" s="65"/>
      <c r="S753" s="65"/>
      <c r="T753" s="66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T753" s="18" t="s">
        <v>200</v>
      </c>
      <c r="AU753" s="18" t="s">
        <v>82</v>
      </c>
    </row>
    <row r="754" spans="1:47" s="2" customFormat="1" ht="11.25">
      <c r="A754" s="35"/>
      <c r="B754" s="36"/>
      <c r="C754" s="37"/>
      <c r="D754" s="197" t="s">
        <v>202</v>
      </c>
      <c r="E754" s="37"/>
      <c r="F754" s="198" t="s">
        <v>1029</v>
      </c>
      <c r="G754" s="37"/>
      <c r="H754" s="37"/>
      <c r="I754" s="194"/>
      <c r="J754" s="37"/>
      <c r="K754" s="37"/>
      <c r="L754" s="40"/>
      <c r="M754" s="195"/>
      <c r="N754" s="196"/>
      <c r="O754" s="65"/>
      <c r="P754" s="65"/>
      <c r="Q754" s="65"/>
      <c r="R754" s="65"/>
      <c r="S754" s="65"/>
      <c r="T754" s="66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T754" s="18" t="s">
        <v>202</v>
      </c>
      <c r="AU754" s="18" t="s">
        <v>82</v>
      </c>
    </row>
    <row r="755" spans="2:51" s="13" customFormat="1" ht="11.25">
      <c r="B755" s="199"/>
      <c r="C755" s="200"/>
      <c r="D755" s="192" t="s">
        <v>204</v>
      </c>
      <c r="E755" s="201" t="s">
        <v>21</v>
      </c>
      <c r="F755" s="202" t="s">
        <v>1030</v>
      </c>
      <c r="G755" s="200"/>
      <c r="H755" s="201" t="s">
        <v>21</v>
      </c>
      <c r="I755" s="203"/>
      <c r="J755" s="200"/>
      <c r="K755" s="200"/>
      <c r="L755" s="204"/>
      <c r="M755" s="205"/>
      <c r="N755" s="206"/>
      <c r="O755" s="206"/>
      <c r="P755" s="206"/>
      <c r="Q755" s="206"/>
      <c r="R755" s="206"/>
      <c r="S755" s="206"/>
      <c r="T755" s="207"/>
      <c r="AT755" s="208" t="s">
        <v>204</v>
      </c>
      <c r="AU755" s="208" t="s">
        <v>82</v>
      </c>
      <c r="AV755" s="13" t="s">
        <v>80</v>
      </c>
      <c r="AW755" s="13" t="s">
        <v>34</v>
      </c>
      <c r="AX755" s="13" t="s">
        <v>72</v>
      </c>
      <c r="AY755" s="208" t="s">
        <v>191</v>
      </c>
    </row>
    <row r="756" spans="2:51" s="14" customFormat="1" ht="11.25">
      <c r="B756" s="209"/>
      <c r="C756" s="210"/>
      <c r="D756" s="192" t="s">
        <v>204</v>
      </c>
      <c r="E756" s="211" t="s">
        <v>21</v>
      </c>
      <c r="F756" s="212" t="s">
        <v>1031</v>
      </c>
      <c r="G756" s="210"/>
      <c r="H756" s="213">
        <v>43.371</v>
      </c>
      <c r="I756" s="214"/>
      <c r="J756" s="210"/>
      <c r="K756" s="210"/>
      <c r="L756" s="215"/>
      <c r="M756" s="216"/>
      <c r="N756" s="217"/>
      <c r="O756" s="217"/>
      <c r="P756" s="217"/>
      <c r="Q756" s="217"/>
      <c r="R756" s="217"/>
      <c r="S756" s="217"/>
      <c r="T756" s="218"/>
      <c r="AT756" s="219" t="s">
        <v>204</v>
      </c>
      <c r="AU756" s="219" t="s">
        <v>82</v>
      </c>
      <c r="AV756" s="14" t="s">
        <v>82</v>
      </c>
      <c r="AW756" s="14" t="s">
        <v>34</v>
      </c>
      <c r="AX756" s="14" t="s">
        <v>72</v>
      </c>
      <c r="AY756" s="219" t="s">
        <v>191</v>
      </c>
    </row>
    <row r="757" spans="1:65" s="2" customFormat="1" ht="16.5" customHeight="1">
      <c r="A757" s="35"/>
      <c r="B757" s="36"/>
      <c r="C757" s="220" t="s">
        <v>1032</v>
      </c>
      <c r="D757" s="220" t="s">
        <v>893</v>
      </c>
      <c r="E757" s="221" t="s">
        <v>993</v>
      </c>
      <c r="F757" s="222" t="s">
        <v>994</v>
      </c>
      <c r="G757" s="223" t="s">
        <v>221</v>
      </c>
      <c r="H757" s="224">
        <v>0.014</v>
      </c>
      <c r="I757" s="225"/>
      <c r="J757" s="226">
        <f>ROUND(I757*H757,2)</f>
        <v>0</v>
      </c>
      <c r="K757" s="222" t="s">
        <v>197</v>
      </c>
      <c r="L757" s="227"/>
      <c r="M757" s="228" t="s">
        <v>21</v>
      </c>
      <c r="N757" s="229" t="s">
        <v>43</v>
      </c>
      <c r="O757" s="65"/>
      <c r="P757" s="188">
        <f>O757*H757</f>
        <v>0</v>
      </c>
      <c r="Q757" s="188">
        <v>1</v>
      </c>
      <c r="R757" s="188">
        <f>Q757*H757</f>
        <v>0.014</v>
      </c>
      <c r="S757" s="188">
        <v>0</v>
      </c>
      <c r="T757" s="189">
        <f>S757*H757</f>
        <v>0</v>
      </c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R757" s="190" t="s">
        <v>480</v>
      </c>
      <c r="AT757" s="190" t="s">
        <v>893</v>
      </c>
      <c r="AU757" s="190" t="s">
        <v>82</v>
      </c>
      <c r="AY757" s="18" t="s">
        <v>191</v>
      </c>
      <c r="BE757" s="191">
        <f>IF(N757="základní",J757,0)</f>
        <v>0</v>
      </c>
      <c r="BF757" s="191">
        <f>IF(N757="snížená",J757,0)</f>
        <v>0</v>
      </c>
      <c r="BG757" s="191">
        <f>IF(N757="zákl. přenesená",J757,0)</f>
        <v>0</v>
      </c>
      <c r="BH757" s="191">
        <f>IF(N757="sníž. přenesená",J757,0)</f>
        <v>0</v>
      </c>
      <c r="BI757" s="191">
        <f>IF(N757="nulová",J757,0)</f>
        <v>0</v>
      </c>
      <c r="BJ757" s="18" t="s">
        <v>80</v>
      </c>
      <c r="BK757" s="191">
        <f>ROUND(I757*H757,2)</f>
        <v>0</v>
      </c>
      <c r="BL757" s="18" t="s">
        <v>321</v>
      </c>
      <c r="BM757" s="190" t="s">
        <v>1033</v>
      </c>
    </row>
    <row r="758" spans="1:47" s="2" customFormat="1" ht="11.25">
      <c r="A758" s="35"/>
      <c r="B758" s="36"/>
      <c r="C758" s="37"/>
      <c r="D758" s="192" t="s">
        <v>200</v>
      </c>
      <c r="E758" s="37"/>
      <c r="F758" s="193" t="s">
        <v>994</v>
      </c>
      <c r="G758" s="37"/>
      <c r="H758" s="37"/>
      <c r="I758" s="194"/>
      <c r="J758" s="37"/>
      <c r="K758" s="37"/>
      <c r="L758" s="40"/>
      <c r="M758" s="195"/>
      <c r="N758" s="196"/>
      <c r="O758" s="65"/>
      <c r="P758" s="65"/>
      <c r="Q758" s="65"/>
      <c r="R758" s="65"/>
      <c r="S758" s="65"/>
      <c r="T758" s="66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T758" s="18" t="s">
        <v>200</v>
      </c>
      <c r="AU758" s="18" t="s">
        <v>82</v>
      </c>
    </row>
    <row r="759" spans="2:51" s="14" customFormat="1" ht="11.25">
      <c r="B759" s="209"/>
      <c r="C759" s="210"/>
      <c r="D759" s="192" t="s">
        <v>204</v>
      </c>
      <c r="E759" s="210"/>
      <c r="F759" s="212" t="s">
        <v>1034</v>
      </c>
      <c r="G759" s="210"/>
      <c r="H759" s="213">
        <v>0.014</v>
      </c>
      <c r="I759" s="214"/>
      <c r="J759" s="210"/>
      <c r="K759" s="210"/>
      <c r="L759" s="215"/>
      <c r="M759" s="216"/>
      <c r="N759" s="217"/>
      <c r="O759" s="217"/>
      <c r="P759" s="217"/>
      <c r="Q759" s="217"/>
      <c r="R759" s="217"/>
      <c r="S759" s="217"/>
      <c r="T759" s="218"/>
      <c r="AT759" s="219" t="s">
        <v>204</v>
      </c>
      <c r="AU759" s="219" t="s">
        <v>82</v>
      </c>
      <c r="AV759" s="14" t="s">
        <v>82</v>
      </c>
      <c r="AW759" s="14" t="s">
        <v>4</v>
      </c>
      <c r="AX759" s="14" t="s">
        <v>80</v>
      </c>
      <c r="AY759" s="219" t="s">
        <v>191</v>
      </c>
    </row>
    <row r="760" spans="1:65" s="2" customFormat="1" ht="24.2" customHeight="1">
      <c r="A760" s="35"/>
      <c r="B760" s="36"/>
      <c r="C760" s="179" t="s">
        <v>1035</v>
      </c>
      <c r="D760" s="179" t="s">
        <v>193</v>
      </c>
      <c r="E760" s="180" t="s">
        <v>1036</v>
      </c>
      <c r="F760" s="181" t="s">
        <v>1037</v>
      </c>
      <c r="G760" s="182" t="s">
        <v>293</v>
      </c>
      <c r="H760" s="183">
        <v>43.371</v>
      </c>
      <c r="I760" s="184"/>
      <c r="J760" s="185">
        <f>ROUND(I760*H760,2)</f>
        <v>0</v>
      </c>
      <c r="K760" s="181" t="s">
        <v>197</v>
      </c>
      <c r="L760" s="40"/>
      <c r="M760" s="186" t="s">
        <v>21</v>
      </c>
      <c r="N760" s="187" t="s">
        <v>43</v>
      </c>
      <c r="O760" s="65"/>
      <c r="P760" s="188">
        <f>O760*H760</f>
        <v>0</v>
      </c>
      <c r="Q760" s="188">
        <v>0</v>
      </c>
      <c r="R760" s="188">
        <f>Q760*H760</f>
        <v>0</v>
      </c>
      <c r="S760" s="188">
        <v>0.011</v>
      </c>
      <c r="T760" s="189">
        <f>S760*H760</f>
        <v>0.477081</v>
      </c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R760" s="190" t="s">
        <v>321</v>
      </c>
      <c r="AT760" s="190" t="s">
        <v>193</v>
      </c>
      <c r="AU760" s="190" t="s">
        <v>82</v>
      </c>
      <c r="AY760" s="18" t="s">
        <v>191</v>
      </c>
      <c r="BE760" s="191">
        <f>IF(N760="základní",J760,0)</f>
        <v>0</v>
      </c>
      <c r="BF760" s="191">
        <f>IF(N760="snížená",J760,0)</f>
        <v>0</v>
      </c>
      <c r="BG760" s="191">
        <f>IF(N760="zákl. přenesená",J760,0)</f>
        <v>0</v>
      </c>
      <c r="BH760" s="191">
        <f>IF(N760="sníž. přenesená",J760,0)</f>
        <v>0</v>
      </c>
      <c r="BI760" s="191">
        <f>IF(N760="nulová",J760,0)</f>
        <v>0</v>
      </c>
      <c r="BJ760" s="18" t="s">
        <v>80</v>
      </c>
      <c r="BK760" s="191">
        <f>ROUND(I760*H760,2)</f>
        <v>0</v>
      </c>
      <c r="BL760" s="18" t="s">
        <v>321</v>
      </c>
      <c r="BM760" s="190" t="s">
        <v>1038</v>
      </c>
    </row>
    <row r="761" spans="1:47" s="2" customFormat="1" ht="19.5">
      <c r="A761" s="35"/>
      <c r="B761" s="36"/>
      <c r="C761" s="37"/>
      <c r="D761" s="192" t="s">
        <v>200</v>
      </c>
      <c r="E761" s="37"/>
      <c r="F761" s="193" t="s">
        <v>1039</v>
      </c>
      <c r="G761" s="37"/>
      <c r="H761" s="37"/>
      <c r="I761" s="194"/>
      <c r="J761" s="37"/>
      <c r="K761" s="37"/>
      <c r="L761" s="40"/>
      <c r="M761" s="195"/>
      <c r="N761" s="196"/>
      <c r="O761" s="65"/>
      <c r="P761" s="65"/>
      <c r="Q761" s="65"/>
      <c r="R761" s="65"/>
      <c r="S761" s="65"/>
      <c r="T761" s="66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T761" s="18" t="s">
        <v>200</v>
      </c>
      <c r="AU761" s="18" t="s">
        <v>82</v>
      </c>
    </row>
    <row r="762" spans="1:47" s="2" customFormat="1" ht="11.25">
      <c r="A762" s="35"/>
      <c r="B762" s="36"/>
      <c r="C762" s="37"/>
      <c r="D762" s="197" t="s">
        <v>202</v>
      </c>
      <c r="E762" s="37"/>
      <c r="F762" s="198" t="s">
        <v>1040</v>
      </c>
      <c r="G762" s="37"/>
      <c r="H762" s="37"/>
      <c r="I762" s="194"/>
      <c r="J762" s="37"/>
      <c r="K762" s="37"/>
      <c r="L762" s="40"/>
      <c r="M762" s="195"/>
      <c r="N762" s="196"/>
      <c r="O762" s="65"/>
      <c r="P762" s="65"/>
      <c r="Q762" s="65"/>
      <c r="R762" s="65"/>
      <c r="S762" s="65"/>
      <c r="T762" s="66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T762" s="18" t="s">
        <v>202</v>
      </c>
      <c r="AU762" s="18" t="s">
        <v>82</v>
      </c>
    </row>
    <row r="763" spans="2:51" s="13" customFormat="1" ht="11.25">
      <c r="B763" s="199"/>
      <c r="C763" s="200"/>
      <c r="D763" s="192" t="s">
        <v>204</v>
      </c>
      <c r="E763" s="201" t="s">
        <v>21</v>
      </c>
      <c r="F763" s="202" t="s">
        <v>740</v>
      </c>
      <c r="G763" s="200"/>
      <c r="H763" s="201" t="s">
        <v>21</v>
      </c>
      <c r="I763" s="203"/>
      <c r="J763" s="200"/>
      <c r="K763" s="200"/>
      <c r="L763" s="204"/>
      <c r="M763" s="205"/>
      <c r="N763" s="206"/>
      <c r="O763" s="206"/>
      <c r="P763" s="206"/>
      <c r="Q763" s="206"/>
      <c r="R763" s="206"/>
      <c r="S763" s="206"/>
      <c r="T763" s="207"/>
      <c r="AT763" s="208" t="s">
        <v>204</v>
      </c>
      <c r="AU763" s="208" t="s">
        <v>82</v>
      </c>
      <c r="AV763" s="13" t="s">
        <v>80</v>
      </c>
      <c r="AW763" s="13" t="s">
        <v>34</v>
      </c>
      <c r="AX763" s="13" t="s">
        <v>72</v>
      </c>
      <c r="AY763" s="208" t="s">
        <v>191</v>
      </c>
    </row>
    <row r="764" spans="2:51" s="14" customFormat="1" ht="11.25">
      <c r="B764" s="209"/>
      <c r="C764" s="210"/>
      <c r="D764" s="192" t="s">
        <v>204</v>
      </c>
      <c r="E764" s="211" t="s">
        <v>21</v>
      </c>
      <c r="F764" s="212" t="s">
        <v>1031</v>
      </c>
      <c r="G764" s="210"/>
      <c r="H764" s="213">
        <v>43.371</v>
      </c>
      <c r="I764" s="214"/>
      <c r="J764" s="210"/>
      <c r="K764" s="210"/>
      <c r="L764" s="215"/>
      <c r="M764" s="216"/>
      <c r="N764" s="217"/>
      <c r="O764" s="217"/>
      <c r="P764" s="217"/>
      <c r="Q764" s="217"/>
      <c r="R764" s="217"/>
      <c r="S764" s="217"/>
      <c r="T764" s="218"/>
      <c r="AT764" s="219" t="s">
        <v>204</v>
      </c>
      <c r="AU764" s="219" t="s">
        <v>82</v>
      </c>
      <c r="AV764" s="14" t="s">
        <v>82</v>
      </c>
      <c r="AW764" s="14" t="s">
        <v>34</v>
      </c>
      <c r="AX764" s="14" t="s">
        <v>72</v>
      </c>
      <c r="AY764" s="219" t="s">
        <v>191</v>
      </c>
    </row>
    <row r="765" spans="1:65" s="2" customFormat="1" ht="24.2" customHeight="1">
      <c r="A765" s="35"/>
      <c r="B765" s="36"/>
      <c r="C765" s="179" t="s">
        <v>1041</v>
      </c>
      <c r="D765" s="179" t="s">
        <v>193</v>
      </c>
      <c r="E765" s="180" t="s">
        <v>1042</v>
      </c>
      <c r="F765" s="181" t="s">
        <v>1043</v>
      </c>
      <c r="G765" s="182" t="s">
        <v>293</v>
      </c>
      <c r="H765" s="183">
        <v>130.114</v>
      </c>
      <c r="I765" s="184"/>
      <c r="J765" s="185">
        <f>ROUND(I765*H765,2)</f>
        <v>0</v>
      </c>
      <c r="K765" s="181" t="s">
        <v>197</v>
      </c>
      <c r="L765" s="40"/>
      <c r="M765" s="186" t="s">
        <v>21</v>
      </c>
      <c r="N765" s="187" t="s">
        <v>43</v>
      </c>
      <c r="O765" s="65"/>
      <c r="P765" s="188">
        <f>O765*H765</f>
        <v>0</v>
      </c>
      <c r="Q765" s="188">
        <v>0.00088</v>
      </c>
      <c r="R765" s="188">
        <f>Q765*H765</f>
        <v>0.11450032</v>
      </c>
      <c r="S765" s="188">
        <v>0</v>
      </c>
      <c r="T765" s="189">
        <f>S765*H765</f>
        <v>0</v>
      </c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R765" s="190" t="s">
        <v>321</v>
      </c>
      <c r="AT765" s="190" t="s">
        <v>193</v>
      </c>
      <c r="AU765" s="190" t="s">
        <v>82</v>
      </c>
      <c r="AY765" s="18" t="s">
        <v>191</v>
      </c>
      <c r="BE765" s="191">
        <f>IF(N765="základní",J765,0)</f>
        <v>0</v>
      </c>
      <c r="BF765" s="191">
        <f>IF(N765="snížená",J765,0)</f>
        <v>0</v>
      </c>
      <c r="BG765" s="191">
        <f>IF(N765="zákl. přenesená",J765,0)</f>
        <v>0</v>
      </c>
      <c r="BH765" s="191">
        <f>IF(N765="sníž. přenesená",J765,0)</f>
        <v>0</v>
      </c>
      <c r="BI765" s="191">
        <f>IF(N765="nulová",J765,0)</f>
        <v>0</v>
      </c>
      <c r="BJ765" s="18" t="s">
        <v>80</v>
      </c>
      <c r="BK765" s="191">
        <f>ROUND(I765*H765,2)</f>
        <v>0</v>
      </c>
      <c r="BL765" s="18" t="s">
        <v>321</v>
      </c>
      <c r="BM765" s="190" t="s">
        <v>1044</v>
      </c>
    </row>
    <row r="766" spans="1:47" s="2" customFormat="1" ht="19.5">
      <c r="A766" s="35"/>
      <c r="B766" s="36"/>
      <c r="C766" s="37"/>
      <c r="D766" s="192" t="s">
        <v>200</v>
      </c>
      <c r="E766" s="37"/>
      <c r="F766" s="193" t="s">
        <v>1045</v>
      </c>
      <c r="G766" s="37"/>
      <c r="H766" s="37"/>
      <c r="I766" s="194"/>
      <c r="J766" s="37"/>
      <c r="K766" s="37"/>
      <c r="L766" s="40"/>
      <c r="M766" s="195"/>
      <c r="N766" s="196"/>
      <c r="O766" s="65"/>
      <c r="P766" s="65"/>
      <c r="Q766" s="65"/>
      <c r="R766" s="65"/>
      <c r="S766" s="65"/>
      <c r="T766" s="66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T766" s="18" t="s">
        <v>200</v>
      </c>
      <c r="AU766" s="18" t="s">
        <v>82</v>
      </c>
    </row>
    <row r="767" spans="1:47" s="2" customFormat="1" ht="11.25">
      <c r="A767" s="35"/>
      <c r="B767" s="36"/>
      <c r="C767" s="37"/>
      <c r="D767" s="197" t="s">
        <v>202</v>
      </c>
      <c r="E767" s="37"/>
      <c r="F767" s="198" t="s">
        <v>1046</v>
      </c>
      <c r="G767" s="37"/>
      <c r="H767" s="37"/>
      <c r="I767" s="194"/>
      <c r="J767" s="37"/>
      <c r="K767" s="37"/>
      <c r="L767" s="40"/>
      <c r="M767" s="195"/>
      <c r="N767" s="196"/>
      <c r="O767" s="65"/>
      <c r="P767" s="65"/>
      <c r="Q767" s="65"/>
      <c r="R767" s="65"/>
      <c r="S767" s="65"/>
      <c r="T767" s="66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T767" s="18" t="s">
        <v>202</v>
      </c>
      <c r="AU767" s="18" t="s">
        <v>82</v>
      </c>
    </row>
    <row r="768" spans="2:51" s="13" customFormat="1" ht="11.25">
      <c r="B768" s="199"/>
      <c r="C768" s="200"/>
      <c r="D768" s="192" t="s">
        <v>204</v>
      </c>
      <c r="E768" s="201" t="s">
        <v>21</v>
      </c>
      <c r="F768" s="202" t="s">
        <v>1030</v>
      </c>
      <c r="G768" s="200"/>
      <c r="H768" s="201" t="s">
        <v>21</v>
      </c>
      <c r="I768" s="203"/>
      <c r="J768" s="200"/>
      <c r="K768" s="200"/>
      <c r="L768" s="204"/>
      <c r="M768" s="205"/>
      <c r="N768" s="206"/>
      <c r="O768" s="206"/>
      <c r="P768" s="206"/>
      <c r="Q768" s="206"/>
      <c r="R768" s="206"/>
      <c r="S768" s="206"/>
      <c r="T768" s="207"/>
      <c r="AT768" s="208" t="s">
        <v>204</v>
      </c>
      <c r="AU768" s="208" t="s">
        <v>82</v>
      </c>
      <c r="AV768" s="13" t="s">
        <v>80</v>
      </c>
      <c r="AW768" s="13" t="s">
        <v>34</v>
      </c>
      <c r="AX768" s="13" t="s">
        <v>72</v>
      </c>
      <c r="AY768" s="208" t="s">
        <v>191</v>
      </c>
    </row>
    <row r="769" spans="2:51" s="14" customFormat="1" ht="22.5">
      <c r="B769" s="209"/>
      <c r="C769" s="210"/>
      <c r="D769" s="192" t="s">
        <v>204</v>
      </c>
      <c r="E769" s="211" t="s">
        <v>21</v>
      </c>
      <c r="F769" s="212" t="s">
        <v>1047</v>
      </c>
      <c r="G769" s="210"/>
      <c r="H769" s="213">
        <v>130.114</v>
      </c>
      <c r="I769" s="214"/>
      <c r="J769" s="210"/>
      <c r="K769" s="210"/>
      <c r="L769" s="215"/>
      <c r="M769" s="216"/>
      <c r="N769" s="217"/>
      <c r="O769" s="217"/>
      <c r="P769" s="217"/>
      <c r="Q769" s="217"/>
      <c r="R769" s="217"/>
      <c r="S769" s="217"/>
      <c r="T769" s="218"/>
      <c r="AT769" s="219" t="s">
        <v>204</v>
      </c>
      <c r="AU769" s="219" t="s">
        <v>82</v>
      </c>
      <c r="AV769" s="14" t="s">
        <v>82</v>
      </c>
      <c r="AW769" s="14" t="s">
        <v>34</v>
      </c>
      <c r="AX769" s="14" t="s">
        <v>72</v>
      </c>
      <c r="AY769" s="219" t="s">
        <v>191</v>
      </c>
    </row>
    <row r="770" spans="1:65" s="2" customFormat="1" ht="37.9" customHeight="1">
      <c r="A770" s="35"/>
      <c r="B770" s="36"/>
      <c r="C770" s="220" t="s">
        <v>1048</v>
      </c>
      <c r="D770" s="220" t="s">
        <v>893</v>
      </c>
      <c r="E770" s="221" t="s">
        <v>1049</v>
      </c>
      <c r="F770" s="222" t="s">
        <v>1050</v>
      </c>
      <c r="G770" s="223" t="s">
        <v>293</v>
      </c>
      <c r="H770" s="224">
        <v>151.648</v>
      </c>
      <c r="I770" s="225"/>
      <c r="J770" s="226">
        <f>ROUND(I770*H770,2)</f>
        <v>0</v>
      </c>
      <c r="K770" s="222" t="s">
        <v>197</v>
      </c>
      <c r="L770" s="227"/>
      <c r="M770" s="228" t="s">
        <v>21</v>
      </c>
      <c r="N770" s="229" t="s">
        <v>43</v>
      </c>
      <c r="O770" s="65"/>
      <c r="P770" s="188">
        <f>O770*H770</f>
        <v>0</v>
      </c>
      <c r="Q770" s="188">
        <v>0.0048</v>
      </c>
      <c r="R770" s="188">
        <f>Q770*H770</f>
        <v>0.7279104</v>
      </c>
      <c r="S770" s="188">
        <v>0</v>
      </c>
      <c r="T770" s="189">
        <f>S770*H770</f>
        <v>0</v>
      </c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R770" s="190" t="s">
        <v>480</v>
      </c>
      <c r="AT770" s="190" t="s">
        <v>893</v>
      </c>
      <c r="AU770" s="190" t="s">
        <v>82</v>
      </c>
      <c r="AY770" s="18" t="s">
        <v>191</v>
      </c>
      <c r="BE770" s="191">
        <f>IF(N770="základní",J770,0)</f>
        <v>0</v>
      </c>
      <c r="BF770" s="191">
        <f>IF(N770="snížená",J770,0)</f>
        <v>0</v>
      </c>
      <c r="BG770" s="191">
        <f>IF(N770="zákl. přenesená",J770,0)</f>
        <v>0</v>
      </c>
      <c r="BH770" s="191">
        <f>IF(N770="sníž. přenesená",J770,0)</f>
        <v>0</v>
      </c>
      <c r="BI770" s="191">
        <f>IF(N770="nulová",J770,0)</f>
        <v>0</v>
      </c>
      <c r="BJ770" s="18" t="s">
        <v>80</v>
      </c>
      <c r="BK770" s="191">
        <f>ROUND(I770*H770,2)</f>
        <v>0</v>
      </c>
      <c r="BL770" s="18" t="s">
        <v>321</v>
      </c>
      <c r="BM770" s="190" t="s">
        <v>1051</v>
      </c>
    </row>
    <row r="771" spans="1:47" s="2" customFormat="1" ht="19.5">
      <c r="A771" s="35"/>
      <c r="B771" s="36"/>
      <c r="C771" s="37"/>
      <c r="D771" s="192" t="s">
        <v>200</v>
      </c>
      <c r="E771" s="37"/>
      <c r="F771" s="193" t="s">
        <v>1050</v>
      </c>
      <c r="G771" s="37"/>
      <c r="H771" s="37"/>
      <c r="I771" s="194"/>
      <c r="J771" s="37"/>
      <c r="K771" s="37"/>
      <c r="L771" s="40"/>
      <c r="M771" s="195"/>
      <c r="N771" s="196"/>
      <c r="O771" s="65"/>
      <c r="P771" s="65"/>
      <c r="Q771" s="65"/>
      <c r="R771" s="65"/>
      <c r="S771" s="65"/>
      <c r="T771" s="66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T771" s="18" t="s">
        <v>200</v>
      </c>
      <c r="AU771" s="18" t="s">
        <v>82</v>
      </c>
    </row>
    <row r="772" spans="2:51" s="14" customFormat="1" ht="11.25">
      <c r="B772" s="209"/>
      <c r="C772" s="210"/>
      <c r="D772" s="192" t="s">
        <v>204</v>
      </c>
      <c r="E772" s="210"/>
      <c r="F772" s="212" t="s">
        <v>1052</v>
      </c>
      <c r="G772" s="210"/>
      <c r="H772" s="213">
        <v>151.648</v>
      </c>
      <c r="I772" s="214"/>
      <c r="J772" s="210"/>
      <c r="K772" s="210"/>
      <c r="L772" s="215"/>
      <c r="M772" s="216"/>
      <c r="N772" s="217"/>
      <c r="O772" s="217"/>
      <c r="P772" s="217"/>
      <c r="Q772" s="217"/>
      <c r="R772" s="217"/>
      <c r="S772" s="217"/>
      <c r="T772" s="218"/>
      <c r="AT772" s="219" t="s">
        <v>204</v>
      </c>
      <c r="AU772" s="219" t="s">
        <v>82</v>
      </c>
      <c r="AV772" s="14" t="s">
        <v>82</v>
      </c>
      <c r="AW772" s="14" t="s">
        <v>4</v>
      </c>
      <c r="AX772" s="14" t="s">
        <v>80</v>
      </c>
      <c r="AY772" s="219" t="s">
        <v>191</v>
      </c>
    </row>
    <row r="773" spans="1:65" s="2" customFormat="1" ht="37.9" customHeight="1">
      <c r="A773" s="35"/>
      <c r="B773" s="36"/>
      <c r="C773" s="179" t="s">
        <v>1053</v>
      </c>
      <c r="D773" s="179" t="s">
        <v>193</v>
      </c>
      <c r="E773" s="180" t="s">
        <v>1054</v>
      </c>
      <c r="F773" s="181" t="s">
        <v>1055</v>
      </c>
      <c r="G773" s="182" t="s">
        <v>265</v>
      </c>
      <c r="H773" s="183">
        <v>2</v>
      </c>
      <c r="I773" s="184"/>
      <c r="J773" s="185">
        <f>ROUND(I773*H773,2)</f>
        <v>0</v>
      </c>
      <c r="K773" s="181" t="s">
        <v>197</v>
      </c>
      <c r="L773" s="40"/>
      <c r="M773" s="186" t="s">
        <v>21</v>
      </c>
      <c r="N773" s="187" t="s">
        <v>43</v>
      </c>
      <c r="O773" s="65"/>
      <c r="P773" s="188">
        <f>O773*H773</f>
        <v>0</v>
      </c>
      <c r="Q773" s="188">
        <v>0.00365</v>
      </c>
      <c r="R773" s="188">
        <f>Q773*H773</f>
        <v>0.0073</v>
      </c>
      <c r="S773" s="188">
        <v>0</v>
      </c>
      <c r="T773" s="189">
        <f>S773*H773</f>
        <v>0</v>
      </c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R773" s="190" t="s">
        <v>321</v>
      </c>
      <c r="AT773" s="190" t="s">
        <v>193</v>
      </c>
      <c r="AU773" s="190" t="s">
        <v>82</v>
      </c>
      <c r="AY773" s="18" t="s">
        <v>191</v>
      </c>
      <c r="BE773" s="191">
        <f>IF(N773="základní",J773,0)</f>
        <v>0</v>
      </c>
      <c r="BF773" s="191">
        <f>IF(N773="snížená",J773,0)</f>
        <v>0</v>
      </c>
      <c r="BG773" s="191">
        <f>IF(N773="zákl. přenesená",J773,0)</f>
        <v>0</v>
      </c>
      <c r="BH773" s="191">
        <f>IF(N773="sníž. přenesená",J773,0)</f>
        <v>0</v>
      </c>
      <c r="BI773" s="191">
        <f>IF(N773="nulová",J773,0)</f>
        <v>0</v>
      </c>
      <c r="BJ773" s="18" t="s">
        <v>80</v>
      </c>
      <c r="BK773" s="191">
        <f>ROUND(I773*H773,2)</f>
        <v>0</v>
      </c>
      <c r="BL773" s="18" t="s">
        <v>321</v>
      </c>
      <c r="BM773" s="190" t="s">
        <v>1056</v>
      </c>
    </row>
    <row r="774" spans="1:47" s="2" customFormat="1" ht="39">
      <c r="A774" s="35"/>
      <c r="B774" s="36"/>
      <c r="C774" s="37"/>
      <c r="D774" s="192" t="s">
        <v>200</v>
      </c>
      <c r="E774" s="37"/>
      <c r="F774" s="193" t="s">
        <v>1057</v>
      </c>
      <c r="G774" s="37"/>
      <c r="H774" s="37"/>
      <c r="I774" s="194"/>
      <c r="J774" s="37"/>
      <c r="K774" s="37"/>
      <c r="L774" s="40"/>
      <c r="M774" s="195"/>
      <c r="N774" s="196"/>
      <c r="O774" s="65"/>
      <c r="P774" s="65"/>
      <c r="Q774" s="65"/>
      <c r="R774" s="65"/>
      <c r="S774" s="65"/>
      <c r="T774" s="66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T774" s="18" t="s">
        <v>200</v>
      </c>
      <c r="AU774" s="18" t="s">
        <v>82</v>
      </c>
    </row>
    <row r="775" spans="1:47" s="2" customFormat="1" ht="11.25">
      <c r="A775" s="35"/>
      <c r="B775" s="36"/>
      <c r="C775" s="37"/>
      <c r="D775" s="197" t="s">
        <v>202</v>
      </c>
      <c r="E775" s="37"/>
      <c r="F775" s="198" t="s">
        <v>1058</v>
      </c>
      <c r="G775" s="37"/>
      <c r="H775" s="37"/>
      <c r="I775" s="194"/>
      <c r="J775" s="37"/>
      <c r="K775" s="37"/>
      <c r="L775" s="40"/>
      <c r="M775" s="195"/>
      <c r="N775" s="196"/>
      <c r="O775" s="65"/>
      <c r="P775" s="65"/>
      <c r="Q775" s="65"/>
      <c r="R775" s="65"/>
      <c r="S775" s="65"/>
      <c r="T775" s="66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T775" s="18" t="s">
        <v>202</v>
      </c>
      <c r="AU775" s="18" t="s">
        <v>82</v>
      </c>
    </row>
    <row r="776" spans="2:51" s="14" customFormat="1" ht="11.25">
      <c r="B776" s="209"/>
      <c r="C776" s="210"/>
      <c r="D776" s="192" t="s">
        <v>204</v>
      </c>
      <c r="E776" s="211" t="s">
        <v>21</v>
      </c>
      <c r="F776" s="212" t="s">
        <v>1059</v>
      </c>
      <c r="G776" s="210"/>
      <c r="H776" s="213">
        <v>2</v>
      </c>
      <c r="I776" s="214"/>
      <c r="J776" s="210"/>
      <c r="K776" s="210"/>
      <c r="L776" s="215"/>
      <c r="M776" s="216"/>
      <c r="N776" s="217"/>
      <c r="O776" s="217"/>
      <c r="P776" s="217"/>
      <c r="Q776" s="217"/>
      <c r="R776" s="217"/>
      <c r="S776" s="217"/>
      <c r="T776" s="218"/>
      <c r="AT776" s="219" t="s">
        <v>204</v>
      </c>
      <c r="AU776" s="219" t="s">
        <v>82</v>
      </c>
      <c r="AV776" s="14" t="s">
        <v>82</v>
      </c>
      <c r="AW776" s="14" t="s">
        <v>34</v>
      </c>
      <c r="AX776" s="14" t="s">
        <v>72</v>
      </c>
      <c r="AY776" s="219" t="s">
        <v>191</v>
      </c>
    </row>
    <row r="777" spans="1:65" s="2" customFormat="1" ht="16.5" customHeight="1">
      <c r="A777" s="35"/>
      <c r="B777" s="36"/>
      <c r="C777" s="220" t="s">
        <v>1060</v>
      </c>
      <c r="D777" s="220" t="s">
        <v>893</v>
      </c>
      <c r="E777" s="221" t="s">
        <v>1061</v>
      </c>
      <c r="F777" s="222" t="s">
        <v>1062</v>
      </c>
      <c r="G777" s="223" t="s">
        <v>265</v>
      </c>
      <c r="H777" s="224">
        <v>2</v>
      </c>
      <c r="I777" s="225"/>
      <c r="J777" s="226">
        <f>ROUND(I777*H777,2)</f>
        <v>0</v>
      </c>
      <c r="K777" s="222" t="s">
        <v>21</v>
      </c>
      <c r="L777" s="227"/>
      <c r="M777" s="228" t="s">
        <v>21</v>
      </c>
      <c r="N777" s="229" t="s">
        <v>43</v>
      </c>
      <c r="O777" s="65"/>
      <c r="P777" s="188">
        <f>O777*H777</f>
        <v>0</v>
      </c>
      <c r="Q777" s="188">
        <v>0</v>
      </c>
      <c r="R777" s="188">
        <f>Q777*H777</f>
        <v>0</v>
      </c>
      <c r="S777" s="188">
        <v>0</v>
      </c>
      <c r="T777" s="189">
        <f>S777*H777</f>
        <v>0</v>
      </c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R777" s="190" t="s">
        <v>480</v>
      </c>
      <c r="AT777" s="190" t="s">
        <v>893</v>
      </c>
      <c r="AU777" s="190" t="s">
        <v>82</v>
      </c>
      <c r="AY777" s="18" t="s">
        <v>191</v>
      </c>
      <c r="BE777" s="191">
        <f>IF(N777="základní",J777,0)</f>
        <v>0</v>
      </c>
      <c r="BF777" s="191">
        <f>IF(N777="snížená",J777,0)</f>
        <v>0</v>
      </c>
      <c r="BG777" s="191">
        <f>IF(N777="zákl. přenesená",J777,0)</f>
        <v>0</v>
      </c>
      <c r="BH777" s="191">
        <f>IF(N777="sníž. přenesená",J777,0)</f>
        <v>0</v>
      </c>
      <c r="BI777" s="191">
        <f>IF(N777="nulová",J777,0)</f>
        <v>0</v>
      </c>
      <c r="BJ777" s="18" t="s">
        <v>80</v>
      </c>
      <c r="BK777" s="191">
        <f>ROUND(I777*H777,2)</f>
        <v>0</v>
      </c>
      <c r="BL777" s="18" t="s">
        <v>321</v>
      </c>
      <c r="BM777" s="190" t="s">
        <v>1063</v>
      </c>
    </row>
    <row r="778" spans="1:47" s="2" customFormat="1" ht="11.25">
      <c r="A778" s="35"/>
      <c r="B778" s="36"/>
      <c r="C778" s="37"/>
      <c r="D778" s="192" t="s">
        <v>200</v>
      </c>
      <c r="E778" s="37"/>
      <c r="F778" s="193" t="s">
        <v>1062</v>
      </c>
      <c r="G778" s="37"/>
      <c r="H778" s="37"/>
      <c r="I778" s="194"/>
      <c r="J778" s="37"/>
      <c r="K778" s="37"/>
      <c r="L778" s="40"/>
      <c r="M778" s="195"/>
      <c r="N778" s="196"/>
      <c r="O778" s="65"/>
      <c r="P778" s="65"/>
      <c r="Q778" s="65"/>
      <c r="R778" s="65"/>
      <c r="S778" s="65"/>
      <c r="T778" s="66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T778" s="18" t="s">
        <v>200</v>
      </c>
      <c r="AU778" s="18" t="s">
        <v>82</v>
      </c>
    </row>
    <row r="779" spans="1:65" s="2" customFormat="1" ht="24.2" customHeight="1">
      <c r="A779" s="35"/>
      <c r="B779" s="36"/>
      <c r="C779" s="179" t="s">
        <v>1064</v>
      </c>
      <c r="D779" s="179" t="s">
        <v>193</v>
      </c>
      <c r="E779" s="180" t="s">
        <v>1065</v>
      </c>
      <c r="F779" s="181" t="s">
        <v>1066</v>
      </c>
      <c r="G779" s="182" t="s">
        <v>293</v>
      </c>
      <c r="H779" s="183">
        <v>43.371</v>
      </c>
      <c r="I779" s="184"/>
      <c r="J779" s="185">
        <f>ROUND(I779*H779,2)</f>
        <v>0</v>
      </c>
      <c r="K779" s="181" t="s">
        <v>197</v>
      </c>
      <c r="L779" s="40"/>
      <c r="M779" s="186" t="s">
        <v>21</v>
      </c>
      <c r="N779" s="187" t="s">
        <v>43</v>
      </c>
      <c r="O779" s="65"/>
      <c r="P779" s="188">
        <f>O779*H779</f>
        <v>0</v>
      </c>
      <c r="Q779" s="188">
        <v>0</v>
      </c>
      <c r="R779" s="188">
        <f>Q779*H779</f>
        <v>0</v>
      </c>
      <c r="S779" s="188">
        <v>0.0036</v>
      </c>
      <c r="T779" s="189">
        <f>S779*H779</f>
        <v>0.1561356</v>
      </c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R779" s="190" t="s">
        <v>321</v>
      </c>
      <c r="AT779" s="190" t="s">
        <v>193</v>
      </c>
      <c r="AU779" s="190" t="s">
        <v>82</v>
      </c>
      <c r="AY779" s="18" t="s">
        <v>191</v>
      </c>
      <c r="BE779" s="191">
        <f>IF(N779="základní",J779,0)</f>
        <v>0</v>
      </c>
      <c r="BF779" s="191">
        <f>IF(N779="snížená",J779,0)</f>
        <v>0</v>
      </c>
      <c r="BG779" s="191">
        <f>IF(N779="zákl. přenesená",J779,0)</f>
        <v>0</v>
      </c>
      <c r="BH779" s="191">
        <f>IF(N779="sníž. přenesená",J779,0)</f>
        <v>0</v>
      </c>
      <c r="BI779" s="191">
        <f>IF(N779="nulová",J779,0)</f>
        <v>0</v>
      </c>
      <c r="BJ779" s="18" t="s">
        <v>80</v>
      </c>
      <c r="BK779" s="191">
        <f>ROUND(I779*H779,2)</f>
        <v>0</v>
      </c>
      <c r="BL779" s="18" t="s">
        <v>321</v>
      </c>
      <c r="BM779" s="190" t="s">
        <v>1067</v>
      </c>
    </row>
    <row r="780" spans="1:47" s="2" customFormat="1" ht="29.25">
      <c r="A780" s="35"/>
      <c r="B780" s="36"/>
      <c r="C780" s="37"/>
      <c r="D780" s="192" t="s">
        <v>200</v>
      </c>
      <c r="E780" s="37"/>
      <c r="F780" s="193" t="s">
        <v>1068</v>
      </c>
      <c r="G780" s="37"/>
      <c r="H780" s="37"/>
      <c r="I780" s="194"/>
      <c r="J780" s="37"/>
      <c r="K780" s="37"/>
      <c r="L780" s="40"/>
      <c r="M780" s="195"/>
      <c r="N780" s="196"/>
      <c r="O780" s="65"/>
      <c r="P780" s="65"/>
      <c r="Q780" s="65"/>
      <c r="R780" s="65"/>
      <c r="S780" s="65"/>
      <c r="T780" s="66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T780" s="18" t="s">
        <v>200</v>
      </c>
      <c r="AU780" s="18" t="s">
        <v>82</v>
      </c>
    </row>
    <row r="781" spans="1:47" s="2" customFormat="1" ht="11.25">
      <c r="A781" s="35"/>
      <c r="B781" s="36"/>
      <c r="C781" s="37"/>
      <c r="D781" s="197" t="s">
        <v>202</v>
      </c>
      <c r="E781" s="37"/>
      <c r="F781" s="198" t="s">
        <v>1069</v>
      </c>
      <c r="G781" s="37"/>
      <c r="H781" s="37"/>
      <c r="I781" s="194"/>
      <c r="J781" s="37"/>
      <c r="K781" s="37"/>
      <c r="L781" s="40"/>
      <c r="M781" s="195"/>
      <c r="N781" s="196"/>
      <c r="O781" s="65"/>
      <c r="P781" s="65"/>
      <c r="Q781" s="65"/>
      <c r="R781" s="65"/>
      <c r="S781" s="65"/>
      <c r="T781" s="66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T781" s="18" t="s">
        <v>202</v>
      </c>
      <c r="AU781" s="18" t="s">
        <v>82</v>
      </c>
    </row>
    <row r="782" spans="2:51" s="13" customFormat="1" ht="11.25">
      <c r="B782" s="199"/>
      <c r="C782" s="200"/>
      <c r="D782" s="192" t="s">
        <v>204</v>
      </c>
      <c r="E782" s="201" t="s">
        <v>21</v>
      </c>
      <c r="F782" s="202" t="s">
        <v>740</v>
      </c>
      <c r="G782" s="200"/>
      <c r="H782" s="201" t="s">
        <v>21</v>
      </c>
      <c r="I782" s="203"/>
      <c r="J782" s="200"/>
      <c r="K782" s="200"/>
      <c r="L782" s="204"/>
      <c r="M782" s="205"/>
      <c r="N782" s="206"/>
      <c r="O782" s="206"/>
      <c r="P782" s="206"/>
      <c r="Q782" s="206"/>
      <c r="R782" s="206"/>
      <c r="S782" s="206"/>
      <c r="T782" s="207"/>
      <c r="AT782" s="208" t="s">
        <v>204</v>
      </c>
      <c r="AU782" s="208" t="s">
        <v>82</v>
      </c>
      <c r="AV782" s="13" t="s">
        <v>80</v>
      </c>
      <c r="AW782" s="13" t="s">
        <v>34</v>
      </c>
      <c r="AX782" s="13" t="s">
        <v>72</v>
      </c>
      <c r="AY782" s="208" t="s">
        <v>191</v>
      </c>
    </row>
    <row r="783" spans="2:51" s="14" customFormat="1" ht="11.25">
      <c r="B783" s="209"/>
      <c r="C783" s="210"/>
      <c r="D783" s="192" t="s">
        <v>204</v>
      </c>
      <c r="E783" s="211" t="s">
        <v>21</v>
      </c>
      <c r="F783" s="212" t="s">
        <v>1031</v>
      </c>
      <c r="G783" s="210"/>
      <c r="H783" s="213">
        <v>43.371</v>
      </c>
      <c r="I783" s="214"/>
      <c r="J783" s="210"/>
      <c r="K783" s="210"/>
      <c r="L783" s="215"/>
      <c r="M783" s="216"/>
      <c r="N783" s="217"/>
      <c r="O783" s="217"/>
      <c r="P783" s="217"/>
      <c r="Q783" s="217"/>
      <c r="R783" s="217"/>
      <c r="S783" s="217"/>
      <c r="T783" s="218"/>
      <c r="AT783" s="219" t="s">
        <v>204</v>
      </c>
      <c r="AU783" s="219" t="s">
        <v>82</v>
      </c>
      <c r="AV783" s="14" t="s">
        <v>82</v>
      </c>
      <c r="AW783" s="14" t="s">
        <v>34</v>
      </c>
      <c r="AX783" s="14" t="s">
        <v>72</v>
      </c>
      <c r="AY783" s="219" t="s">
        <v>191</v>
      </c>
    </row>
    <row r="784" spans="1:65" s="2" customFormat="1" ht="24.2" customHeight="1">
      <c r="A784" s="35"/>
      <c r="B784" s="36"/>
      <c r="C784" s="179" t="s">
        <v>1070</v>
      </c>
      <c r="D784" s="179" t="s">
        <v>193</v>
      </c>
      <c r="E784" s="180" t="s">
        <v>1071</v>
      </c>
      <c r="F784" s="181" t="s">
        <v>1072</v>
      </c>
      <c r="G784" s="182" t="s">
        <v>1018</v>
      </c>
      <c r="H784" s="230"/>
      <c r="I784" s="184"/>
      <c r="J784" s="185">
        <f>ROUND(I784*H784,2)</f>
        <v>0</v>
      </c>
      <c r="K784" s="181" t="s">
        <v>197</v>
      </c>
      <c r="L784" s="40"/>
      <c r="M784" s="186" t="s">
        <v>21</v>
      </c>
      <c r="N784" s="187" t="s">
        <v>43</v>
      </c>
      <c r="O784" s="65"/>
      <c r="P784" s="188">
        <f>O784*H784</f>
        <v>0</v>
      </c>
      <c r="Q784" s="188">
        <v>0</v>
      </c>
      <c r="R784" s="188">
        <f>Q784*H784</f>
        <v>0</v>
      </c>
      <c r="S784" s="188">
        <v>0</v>
      </c>
      <c r="T784" s="189">
        <f>S784*H784</f>
        <v>0</v>
      </c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R784" s="190" t="s">
        <v>321</v>
      </c>
      <c r="AT784" s="190" t="s">
        <v>193</v>
      </c>
      <c r="AU784" s="190" t="s">
        <v>82</v>
      </c>
      <c r="AY784" s="18" t="s">
        <v>191</v>
      </c>
      <c r="BE784" s="191">
        <f>IF(N784="základní",J784,0)</f>
        <v>0</v>
      </c>
      <c r="BF784" s="191">
        <f>IF(N784="snížená",J784,0)</f>
        <v>0</v>
      </c>
      <c r="BG784" s="191">
        <f>IF(N784="zákl. přenesená",J784,0)</f>
        <v>0</v>
      </c>
      <c r="BH784" s="191">
        <f>IF(N784="sníž. přenesená",J784,0)</f>
        <v>0</v>
      </c>
      <c r="BI784" s="191">
        <f>IF(N784="nulová",J784,0)</f>
        <v>0</v>
      </c>
      <c r="BJ784" s="18" t="s">
        <v>80</v>
      </c>
      <c r="BK784" s="191">
        <f>ROUND(I784*H784,2)</f>
        <v>0</v>
      </c>
      <c r="BL784" s="18" t="s">
        <v>321</v>
      </c>
      <c r="BM784" s="190" t="s">
        <v>1073</v>
      </c>
    </row>
    <row r="785" spans="1:47" s="2" customFormat="1" ht="29.25">
      <c r="A785" s="35"/>
      <c r="B785" s="36"/>
      <c r="C785" s="37"/>
      <c r="D785" s="192" t="s">
        <v>200</v>
      </c>
      <c r="E785" s="37"/>
      <c r="F785" s="193" t="s">
        <v>1074</v>
      </c>
      <c r="G785" s="37"/>
      <c r="H785" s="37"/>
      <c r="I785" s="194"/>
      <c r="J785" s="37"/>
      <c r="K785" s="37"/>
      <c r="L785" s="40"/>
      <c r="M785" s="195"/>
      <c r="N785" s="196"/>
      <c r="O785" s="65"/>
      <c r="P785" s="65"/>
      <c r="Q785" s="65"/>
      <c r="R785" s="65"/>
      <c r="S785" s="65"/>
      <c r="T785" s="66"/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T785" s="18" t="s">
        <v>200</v>
      </c>
      <c r="AU785" s="18" t="s">
        <v>82</v>
      </c>
    </row>
    <row r="786" spans="1:47" s="2" customFormat="1" ht="11.25">
      <c r="A786" s="35"/>
      <c r="B786" s="36"/>
      <c r="C786" s="37"/>
      <c r="D786" s="197" t="s">
        <v>202</v>
      </c>
      <c r="E786" s="37"/>
      <c r="F786" s="198" t="s">
        <v>1075</v>
      </c>
      <c r="G786" s="37"/>
      <c r="H786" s="37"/>
      <c r="I786" s="194"/>
      <c r="J786" s="37"/>
      <c r="K786" s="37"/>
      <c r="L786" s="40"/>
      <c r="M786" s="195"/>
      <c r="N786" s="196"/>
      <c r="O786" s="65"/>
      <c r="P786" s="65"/>
      <c r="Q786" s="65"/>
      <c r="R786" s="65"/>
      <c r="S786" s="65"/>
      <c r="T786" s="66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T786" s="18" t="s">
        <v>202</v>
      </c>
      <c r="AU786" s="18" t="s">
        <v>82</v>
      </c>
    </row>
    <row r="787" spans="2:63" s="12" customFormat="1" ht="22.9" customHeight="1">
      <c r="B787" s="163"/>
      <c r="C787" s="164"/>
      <c r="D787" s="165" t="s">
        <v>71</v>
      </c>
      <c r="E787" s="177" t="s">
        <v>1076</v>
      </c>
      <c r="F787" s="177" t="s">
        <v>1077</v>
      </c>
      <c r="G787" s="164"/>
      <c r="H787" s="164"/>
      <c r="I787" s="167"/>
      <c r="J787" s="178">
        <f>BK787</f>
        <v>0</v>
      </c>
      <c r="K787" s="164"/>
      <c r="L787" s="169"/>
      <c r="M787" s="170"/>
      <c r="N787" s="171"/>
      <c r="O787" s="171"/>
      <c r="P787" s="172">
        <f>SUM(P788:P810)</f>
        <v>0</v>
      </c>
      <c r="Q787" s="171"/>
      <c r="R787" s="172">
        <f>SUM(R788:R810)</f>
        <v>0.46038787999999997</v>
      </c>
      <c r="S787" s="171"/>
      <c r="T787" s="173">
        <f>SUM(T788:T810)</f>
        <v>0.22986630000000002</v>
      </c>
      <c r="AR787" s="174" t="s">
        <v>82</v>
      </c>
      <c r="AT787" s="175" t="s">
        <v>71</v>
      </c>
      <c r="AU787" s="175" t="s">
        <v>80</v>
      </c>
      <c r="AY787" s="174" t="s">
        <v>191</v>
      </c>
      <c r="BK787" s="176">
        <f>SUM(BK788:BK810)</f>
        <v>0</v>
      </c>
    </row>
    <row r="788" spans="1:65" s="2" customFormat="1" ht="24.2" customHeight="1">
      <c r="A788" s="35"/>
      <c r="B788" s="36"/>
      <c r="C788" s="179" t="s">
        <v>1078</v>
      </c>
      <c r="D788" s="179" t="s">
        <v>193</v>
      </c>
      <c r="E788" s="180" t="s">
        <v>1079</v>
      </c>
      <c r="F788" s="181" t="s">
        <v>1080</v>
      </c>
      <c r="G788" s="182" t="s">
        <v>293</v>
      </c>
      <c r="H788" s="183">
        <v>43.371</v>
      </c>
      <c r="I788" s="184"/>
      <c r="J788" s="185">
        <f>ROUND(I788*H788,2)</f>
        <v>0</v>
      </c>
      <c r="K788" s="181" t="s">
        <v>197</v>
      </c>
      <c r="L788" s="40"/>
      <c r="M788" s="186" t="s">
        <v>21</v>
      </c>
      <c r="N788" s="187" t="s">
        <v>43</v>
      </c>
      <c r="O788" s="65"/>
      <c r="P788" s="188">
        <f>O788*H788</f>
        <v>0</v>
      </c>
      <c r="Q788" s="188">
        <v>0</v>
      </c>
      <c r="R788" s="188">
        <f>Q788*H788</f>
        <v>0</v>
      </c>
      <c r="S788" s="188">
        <v>0.0053</v>
      </c>
      <c r="T788" s="189">
        <f>S788*H788</f>
        <v>0.22986630000000002</v>
      </c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R788" s="190" t="s">
        <v>321</v>
      </c>
      <c r="AT788" s="190" t="s">
        <v>193</v>
      </c>
      <c r="AU788" s="190" t="s">
        <v>82</v>
      </c>
      <c r="AY788" s="18" t="s">
        <v>191</v>
      </c>
      <c r="BE788" s="191">
        <f>IF(N788="základní",J788,0)</f>
        <v>0</v>
      </c>
      <c r="BF788" s="191">
        <f>IF(N788="snížená",J788,0)</f>
        <v>0</v>
      </c>
      <c r="BG788" s="191">
        <f>IF(N788="zákl. přenesená",J788,0)</f>
        <v>0</v>
      </c>
      <c r="BH788" s="191">
        <f>IF(N788="sníž. přenesená",J788,0)</f>
        <v>0</v>
      </c>
      <c r="BI788" s="191">
        <f>IF(N788="nulová",J788,0)</f>
        <v>0</v>
      </c>
      <c r="BJ788" s="18" t="s">
        <v>80</v>
      </c>
      <c r="BK788" s="191">
        <f>ROUND(I788*H788,2)</f>
        <v>0</v>
      </c>
      <c r="BL788" s="18" t="s">
        <v>321</v>
      </c>
      <c r="BM788" s="190" t="s">
        <v>1081</v>
      </c>
    </row>
    <row r="789" spans="1:47" s="2" customFormat="1" ht="29.25">
      <c r="A789" s="35"/>
      <c r="B789" s="36"/>
      <c r="C789" s="37"/>
      <c r="D789" s="192" t="s">
        <v>200</v>
      </c>
      <c r="E789" s="37"/>
      <c r="F789" s="193" t="s">
        <v>1082</v>
      </c>
      <c r="G789" s="37"/>
      <c r="H789" s="37"/>
      <c r="I789" s="194"/>
      <c r="J789" s="37"/>
      <c r="K789" s="37"/>
      <c r="L789" s="40"/>
      <c r="M789" s="195"/>
      <c r="N789" s="196"/>
      <c r="O789" s="65"/>
      <c r="P789" s="65"/>
      <c r="Q789" s="65"/>
      <c r="R789" s="65"/>
      <c r="S789" s="65"/>
      <c r="T789" s="66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T789" s="18" t="s">
        <v>200</v>
      </c>
      <c r="AU789" s="18" t="s">
        <v>82</v>
      </c>
    </row>
    <row r="790" spans="1:47" s="2" customFormat="1" ht="11.25">
      <c r="A790" s="35"/>
      <c r="B790" s="36"/>
      <c r="C790" s="37"/>
      <c r="D790" s="197" t="s">
        <v>202</v>
      </c>
      <c r="E790" s="37"/>
      <c r="F790" s="198" t="s">
        <v>1083</v>
      </c>
      <c r="G790" s="37"/>
      <c r="H790" s="37"/>
      <c r="I790" s="194"/>
      <c r="J790" s="37"/>
      <c r="K790" s="37"/>
      <c r="L790" s="40"/>
      <c r="M790" s="195"/>
      <c r="N790" s="196"/>
      <c r="O790" s="65"/>
      <c r="P790" s="65"/>
      <c r="Q790" s="65"/>
      <c r="R790" s="65"/>
      <c r="S790" s="65"/>
      <c r="T790" s="66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T790" s="18" t="s">
        <v>202</v>
      </c>
      <c r="AU790" s="18" t="s">
        <v>82</v>
      </c>
    </row>
    <row r="791" spans="2:51" s="13" customFormat="1" ht="11.25">
      <c r="B791" s="199"/>
      <c r="C791" s="200"/>
      <c r="D791" s="192" t="s">
        <v>204</v>
      </c>
      <c r="E791" s="201" t="s">
        <v>21</v>
      </c>
      <c r="F791" s="202" t="s">
        <v>740</v>
      </c>
      <c r="G791" s="200"/>
      <c r="H791" s="201" t="s">
        <v>21</v>
      </c>
      <c r="I791" s="203"/>
      <c r="J791" s="200"/>
      <c r="K791" s="200"/>
      <c r="L791" s="204"/>
      <c r="M791" s="205"/>
      <c r="N791" s="206"/>
      <c r="O791" s="206"/>
      <c r="P791" s="206"/>
      <c r="Q791" s="206"/>
      <c r="R791" s="206"/>
      <c r="S791" s="206"/>
      <c r="T791" s="207"/>
      <c r="AT791" s="208" t="s">
        <v>204</v>
      </c>
      <c r="AU791" s="208" t="s">
        <v>82</v>
      </c>
      <c r="AV791" s="13" t="s">
        <v>80</v>
      </c>
      <c r="AW791" s="13" t="s">
        <v>34</v>
      </c>
      <c r="AX791" s="13" t="s">
        <v>72</v>
      </c>
      <c r="AY791" s="208" t="s">
        <v>191</v>
      </c>
    </row>
    <row r="792" spans="2:51" s="14" customFormat="1" ht="11.25">
      <c r="B792" s="209"/>
      <c r="C792" s="210"/>
      <c r="D792" s="192" t="s">
        <v>204</v>
      </c>
      <c r="E792" s="211" t="s">
        <v>21</v>
      </c>
      <c r="F792" s="212" t="s">
        <v>1031</v>
      </c>
      <c r="G792" s="210"/>
      <c r="H792" s="213">
        <v>43.371</v>
      </c>
      <c r="I792" s="214"/>
      <c r="J792" s="210"/>
      <c r="K792" s="210"/>
      <c r="L792" s="215"/>
      <c r="M792" s="216"/>
      <c r="N792" s="217"/>
      <c r="O792" s="217"/>
      <c r="P792" s="217"/>
      <c r="Q792" s="217"/>
      <c r="R792" s="217"/>
      <c r="S792" s="217"/>
      <c r="T792" s="218"/>
      <c r="AT792" s="219" t="s">
        <v>204</v>
      </c>
      <c r="AU792" s="219" t="s">
        <v>82</v>
      </c>
      <c r="AV792" s="14" t="s">
        <v>82</v>
      </c>
      <c r="AW792" s="14" t="s">
        <v>34</v>
      </c>
      <c r="AX792" s="14" t="s">
        <v>72</v>
      </c>
      <c r="AY792" s="219" t="s">
        <v>191</v>
      </c>
    </row>
    <row r="793" spans="1:65" s="2" customFormat="1" ht="33" customHeight="1">
      <c r="A793" s="35"/>
      <c r="B793" s="36"/>
      <c r="C793" s="179" t="s">
        <v>1084</v>
      </c>
      <c r="D793" s="179" t="s">
        <v>193</v>
      </c>
      <c r="E793" s="180" t="s">
        <v>1085</v>
      </c>
      <c r="F793" s="181" t="s">
        <v>1086</v>
      </c>
      <c r="G793" s="182" t="s">
        <v>293</v>
      </c>
      <c r="H793" s="183">
        <v>86.743</v>
      </c>
      <c r="I793" s="184"/>
      <c r="J793" s="185">
        <f>ROUND(I793*H793,2)</f>
        <v>0</v>
      </c>
      <c r="K793" s="181" t="s">
        <v>197</v>
      </c>
      <c r="L793" s="40"/>
      <c r="M793" s="186" t="s">
        <v>21</v>
      </c>
      <c r="N793" s="187" t="s">
        <v>43</v>
      </c>
      <c r="O793" s="65"/>
      <c r="P793" s="188">
        <f>O793*H793</f>
        <v>0</v>
      </c>
      <c r="Q793" s="188">
        <v>0.00116</v>
      </c>
      <c r="R793" s="188">
        <f>Q793*H793</f>
        <v>0.10062188</v>
      </c>
      <c r="S793" s="188">
        <v>0</v>
      </c>
      <c r="T793" s="189">
        <f>S793*H793</f>
        <v>0</v>
      </c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R793" s="190" t="s">
        <v>321</v>
      </c>
      <c r="AT793" s="190" t="s">
        <v>193</v>
      </c>
      <c r="AU793" s="190" t="s">
        <v>82</v>
      </c>
      <c r="AY793" s="18" t="s">
        <v>191</v>
      </c>
      <c r="BE793" s="191">
        <f>IF(N793="základní",J793,0)</f>
        <v>0</v>
      </c>
      <c r="BF793" s="191">
        <f>IF(N793="snížená",J793,0)</f>
        <v>0</v>
      </c>
      <c r="BG793" s="191">
        <f>IF(N793="zákl. přenesená",J793,0)</f>
        <v>0</v>
      </c>
      <c r="BH793" s="191">
        <f>IF(N793="sníž. přenesená",J793,0)</f>
        <v>0</v>
      </c>
      <c r="BI793" s="191">
        <f>IF(N793="nulová",J793,0)</f>
        <v>0</v>
      </c>
      <c r="BJ793" s="18" t="s">
        <v>80</v>
      </c>
      <c r="BK793" s="191">
        <f>ROUND(I793*H793,2)</f>
        <v>0</v>
      </c>
      <c r="BL793" s="18" t="s">
        <v>321</v>
      </c>
      <c r="BM793" s="190" t="s">
        <v>1087</v>
      </c>
    </row>
    <row r="794" spans="1:47" s="2" customFormat="1" ht="29.25">
      <c r="A794" s="35"/>
      <c r="B794" s="36"/>
      <c r="C794" s="37"/>
      <c r="D794" s="192" t="s">
        <v>200</v>
      </c>
      <c r="E794" s="37"/>
      <c r="F794" s="193" t="s">
        <v>1088</v>
      </c>
      <c r="G794" s="37"/>
      <c r="H794" s="37"/>
      <c r="I794" s="194"/>
      <c r="J794" s="37"/>
      <c r="K794" s="37"/>
      <c r="L794" s="40"/>
      <c r="M794" s="195"/>
      <c r="N794" s="196"/>
      <c r="O794" s="65"/>
      <c r="P794" s="65"/>
      <c r="Q794" s="65"/>
      <c r="R794" s="65"/>
      <c r="S794" s="65"/>
      <c r="T794" s="66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T794" s="18" t="s">
        <v>200</v>
      </c>
      <c r="AU794" s="18" t="s">
        <v>82</v>
      </c>
    </row>
    <row r="795" spans="1:47" s="2" customFormat="1" ht="11.25">
      <c r="A795" s="35"/>
      <c r="B795" s="36"/>
      <c r="C795" s="37"/>
      <c r="D795" s="197" t="s">
        <v>202</v>
      </c>
      <c r="E795" s="37"/>
      <c r="F795" s="198" t="s">
        <v>1089</v>
      </c>
      <c r="G795" s="37"/>
      <c r="H795" s="37"/>
      <c r="I795" s="194"/>
      <c r="J795" s="37"/>
      <c r="K795" s="37"/>
      <c r="L795" s="40"/>
      <c r="M795" s="195"/>
      <c r="N795" s="196"/>
      <c r="O795" s="65"/>
      <c r="P795" s="65"/>
      <c r="Q795" s="65"/>
      <c r="R795" s="65"/>
      <c r="S795" s="65"/>
      <c r="T795" s="66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T795" s="18" t="s">
        <v>202</v>
      </c>
      <c r="AU795" s="18" t="s">
        <v>82</v>
      </c>
    </row>
    <row r="796" spans="2:51" s="13" customFormat="1" ht="11.25">
      <c r="B796" s="199"/>
      <c r="C796" s="200"/>
      <c r="D796" s="192" t="s">
        <v>204</v>
      </c>
      <c r="E796" s="201" t="s">
        <v>21</v>
      </c>
      <c r="F796" s="202" t="s">
        <v>1030</v>
      </c>
      <c r="G796" s="200"/>
      <c r="H796" s="201" t="s">
        <v>21</v>
      </c>
      <c r="I796" s="203"/>
      <c r="J796" s="200"/>
      <c r="K796" s="200"/>
      <c r="L796" s="204"/>
      <c r="M796" s="205"/>
      <c r="N796" s="206"/>
      <c r="O796" s="206"/>
      <c r="P796" s="206"/>
      <c r="Q796" s="206"/>
      <c r="R796" s="206"/>
      <c r="S796" s="206"/>
      <c r="T796" s="207"/>
      <c r="AT796" s="208" t="s">
        <v>204</v>
      </c>
      <c r="AU796" s="208" t="s">
        <v>82</v>
      </c>
      <c r="AV796" s="13" t="s">
        <v>80</v>
      </c>
      <c r="AW796" s="13" t="s">
        <v>34</v>
      </c>
      <c r="AX796" s="13" t="s">
        <v>72</v>
      </c>
      <c r="AY796" s="208" t="s">
        <v>191</v>
      </c>
    </row>
    <row r="797" spans="2:51" s="14" customFormat="1" ht="22.5">
      <c r="B797" s="209"/>
      <c r="C797" s="210"/>
      <c r="D797" s="192" t="s">
        <v>204</v>
      </c>
      <c r="E797" s="211" t="s">
        <v>21</v>
      </c>
      <c r="F797" s="212" t="s">
        <v>1090</v>
      </c>
      <c r="G797" s="210"/>
      <c r="H797" s="213">
        <v>86.743</v>
      </c>
      <c r="I797" s="214"/>
      <c r="J797" s="210"/>
      <c r="K797" s="210"/>
      <c r="L797" s="215"/>
      <c r="M797" s="216"/>
      <c r="N797" s="217"/>
      <c r="O797" s="217"/>
      <c r="P797" s="217"/>
      <c r="Q797" s="217"/>
      <c r="R797" s="217"/>
      <c r="S797" s="217"/>
      <c r="T797" s="218"/>
      <c r="AT797" s="219" t="s">
        <v>204</v>
      </c>
      <c r="AU797" s="219" t="s">
        <v>82</v>
      </c>
      <c r="AV797" s="14" t="s">
        <v>82</v>
      </c>
      <c r="AW797" s="14" t="s">
        <v>34</v>
      </c>
      <c r="AX797" s="14" t="s">
        <v>72</v>
      </c>
      <c r="AY797" s="219" t="s">
        <v>191</v>
      </c>
    </row>
    <row r="798" spans="1:65" s="2" customFormat="1" ht="24.2" customHeight="1">
      <c r="A798" s="35"/>
      <c r="B798" s="36"/>
      <c r="C798" s="220" t="s">
        <v>1091</v>
      </c>
      <c r="D798" s="220" t="s">
        <v>893</v>
      </c>
      <c r="E798" s="221" t="s">
        <v>1092</v>
      </c>
      <c r="F798" s="222" t="s">
        <v>1093</v>
      </c>
      <c r="G798" s="223" t="s">
        <v>293</v>
      </c>
      <c r="H798" s="224">
        <v>45.54</v>
      </c>
      <c r="I798" s="225"/>
      <c r="J798" s="226">
        <f>ROUND(I798*H798,2)</f>
        <v>0</v>
      </c>
      <c r="K798" s="222" t="s">
        <v>197</v>
      </c>
      <c r="L798" s="227"/>
      <c r="M798" s="228" t="s">
        <v>21</v>
      </c>
      <c r="N798" s="229" t="s">
        <v>43</v>
      </c>
      <c r="O798" s="65"/>
      <c r="P798" s="188">
        <f>O798*H798</f>
        <v>0</v>
      </c>
      <c r="Q798" s="188">
        <v>0.003</v>
      </c>
      <c r="R798" s="188">
        <f>Q798*H798</f>
        <v>0.13662</v>
      </c>
      <c r="S798" s="188">
        <v>0</v>
      </c>
      <c r="T798" s="189">
        <f>S798*H798</f>
        <v>0</v>
      </c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R798" s="190" t="s">
        <v>480</v>
      </c>
      <c r="AT798" s="190" t="s">
        <v>893</v>
      </c>
      <c r="AU798" s="190" t="s">
        <v>82</v>
      </c>
      <c r="AY798" s="18" t="s">
        <v>191</v>
      </c>
      <c r="BE798" s="191">
        <f>IF(N798="základní",J798,0)</f>
        <v>0</v>
      </c>
      <c r="BF798" s="191">
        <f>IF(N798="snížená",J798,0)</f>
        <v>0</v>
      </c>
      <c r="BG798" s="191">
        <f>IF(N798="zákl. přenesená",J798,0)</f>
        <v>0</v>
      </c>
      <c r="BH798" s="191">
        <f>IF(N798="sníž. přenesená",J798,0)</f>
        <v>0</v>
      </c>
      <c r="BI798" s="191">
        <f>IF(N798="nulová",J798,0)</f>
        <v>0</v>
      </c>
      <c r="BJ798" s="18" t="s">
        <v>80</v>
      </c>
      <c r="BK798" s="191">
        <f>ROUND(I798*H798,2)</f>
        <v>0</v>
      </c>
      <c r="BL798" s="18" t="s">
        <v>321</v>
      </c>
      <c r="BM798" s="190" t="s">
        <v>1094</v>
      </c>
    </row>
    <row r="799" spans="1:47" s="2" customFormat="1" ht="19.5">
      <c r="A799" s="35"/>
      <c r="B799" s="36"/>
      <c r="C799" s="37"/>
      <c r="D799" s="192" t="s">
        <v>200</v>
      </c>
      <c r="E799" s="37"/>
      <c r="F799" s="193" t="s">
        <v>1093</v>
      </c>
      <c r="G799" s="37"/>
      <c r="H799" s="37"/>
      <c r="I799" s="194"/>
      <c r="J799" s="37"/>
      <c r="K799" s="37"/>
      <c r="L799" s="40"/>
      <c r="M799" s="195"/>
      <c r="N799" s="196"/>
      <c r="O799" s="65"/>
      <c r="P799" s="65"/>
      <c r="Q799" s="65"/>
      <c r="R799" s="65"/>
      <c r="S799" s="65"/>
      <c r="T799" s="66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T799" s="18" t="s">
        <v>200</v>
      </c>
      <c r="AU799" s="18" t="s">
        <v>82</v>
      </c>
    </row>
    <row r="800" spans="2:51" s="13" customFormat="1" ht="11.25">
      <c r="B800" s="199"/>
      <c r="C800" s="200"/>
      <c r="D800" s="192" t="s">
        <v>204</v>
      </c>
      <c r="E800" s="201" t="s">
        <v>21</v>
      </c>
      <c r="F800" s="202" t="s">
        <v>1030</v>
      </c>
      <c r="G800" s="200"/>
      <c r="H800" s="201" t="s">
        <v>21</v>
      </c>
      <c r="I800" s="203"/>
      <c r="J800" s="200"/>
      <c r="K800" s="200"/>
      <c r="L800" s="204"/>
      <c r="M800" s="205"/>
      <c r="N800" s="206"/>
      <c r="O800" s="206"/>
      <c r="P800" s="206"/>
      <c r="Q800" s="206"/>
      <c r="R800" s="206"/>
      <c r="S800" s="206"/>
      <c r="T800" s="207"/>
      <c r="AT800" s="208" t="s">
        <v>204</v>
      </c>
      <c r="AU800" s="208" t="s">
        <v>82</v>
      </c>
      <c r="AV800" s="13" t="s">
        <v>80</v>
      </c>
      <c r="AW800" s="13" t="s">
        <v>34</v>
      </c>
      <c r="AX800" s="13" t="s">
        <v>72</v>
      </c>
      <c r="AY800" s="208" t="s">
        <v>191</v>
      </c>
    </row>
    <row r="801" spans="2:51" s="14" customFormat="1" ht="11.25">
      <c r="B801" s="209"/>
      <c r="C801" s="210"/>
      <c r="D801" s="192" t="s">
        <v>204</v>
      </c>
      <c r="E801" s="211" t="s">
        <v>21</v>
      </c>
      <c r="F801" s="212" t="s">
        <v>1031</v>
      </c>
      <c r="G801" s="210"/>
      <c r="H801" s="213">
        <v>43.371</v>
      </c>
      <c r="I801" s="214"/>
      <c r="J801" s="210"/>
      <c r="K801" s="210"/>
      <c r="L801" s="215"/>
      <c r="M801" s="216"/>
      <c r="N801" s="217"/>
      <c r="O801" s="217"/>
      <c r="P801" s="217"/>
      <c r="Q801" s="217"/>
      <c r="R801" s="217"/>
      <c r="S801" s="217"/>
      <c r="T801" s="218"/>
      <c r="AT801" s="219" t="s">
        <v>204</v>
      </c>
      <c r="AU801" s="219" t="s">
        <v>82</v>
      </c>
      <c r="AV801" s="14" t="s">
        <v>82</v>
      </c>
      <c r="AW801" s="14" t="s">
        <v>34</v>
      </c>
      <c r="AX801" s="14" t="s">
        <v>72</v>
      </c>
      <c r="AY801" s="219" t="s">
        <v>191</v>
      </c>
    </row>
    <row r="802" spans="2:51" s="14" customFormat="1" ht="11.25">
      <c r="B802" s="209"/>
      <c r="C802" s="210"/>
      <c r="D802" s="192" t="s">
        <v>204</v>
      </c>
      <c r="E802" s="210"/>
      <c r="F802" s="212" t="s">
        <v>1095</v>
      </c>
      <c r="G802" s="210"/>
      <c r="H802" s="213">
        <v>45.54</v>
      </c>
      <c r="I802" s="214"/>
      <c r="J802" s="210"/>
      <c r="K802" s="210"/>
      <c r="L802" s="215"/>
      <c r="M802" s="216"/>
      <c r="N802" s="217"/>
      <c r="O802" s="217"/>
      <c r="P802" s="217"/>
      <c r="Q802" s="217"/>
      <c r="R802" s="217"/>
      <c r="S802" s="217"/>
      <c r="T802" s="218"/>
      <c r="AT802" s="219" t="s">
        <v>204</v>
      </c>
      <c r="AU802" s="219" t="s">
        <v>82</v>
      </c>
      <c r="AV802" s="14" t="s">
        <v>82</v>
      </c>
      <c r="AW802" s="14" t="s">
        <v>4</v>
      </c>
      <c r="AX802" s="14" t="s">
        <v>80</v>
      </c>
      <c r="AY802" s="219" t="s">
        <v>191</v>
      </c>
    </row>
    <row r="803" spans="1:65" s="2" customFormat="1" ht="24.2" customHeight="1">
      <c r="A803" s="35"/>
      <c r="B803" s="36"/>
      <c r="C803" s="220" t="s">
        <v>1096</v>
      </c>
      <c r="D803" s="220" t="s">
        <v>893</v>
      </c>
      <c r="E803" s="221" t="s">
        <v>1097</v>
      </c>
      <c r="F803" s="222" t="s">
        <v>1098</v>
      </c>
      <c r="G803" s="223" t="s">
        <v>293</v>
      </c>
      <c r="H803" s="224">
        <v>45.54</v>
      </c>
      <c r="I803" s="225"/>
      <c r="J803" s="226">
        <f>ROUND(I803*H803,2)</f>
        <v>0</v>
      </c>
      <c r="K803" s="222" t="s">
        <v>197</v>
      </c>
      <c r="L803" s="227"/>
      <c r="M803" s="228" t="s">
        <v>21</v>
      </c>
      <c r="N803" s="229" t="s">
        <v>43</v>
      </c>
      <c r="O803" s="65"/>
      <c r="P803" s="188">
        <f>O803*H803</f>
        <v>0</v>
      </c>
      <c r="Q803" s="188">
        <v>0.0049</v>
      </c>
      <c r="R803" s="188">
        <f>Q803*H803</f>
        <v>0.22314599999999998</v>
      </c>
      <c r="S803" s="188">
        <v>0</v>
      </c>
      <c r="T803" s="189">
        <f>S803*H803</f>
        <v>0</v>
      </c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R803" s="190" t="s">
        <v>480</v>
      </c>
      <c r="AT803" s="190" t="s">
        <v>893</v>
      </c>
      <c r="AU803" s="190" t="s">
        <v>82</v>
      </c>
      <c r="AY803" s="18" t="s">
        <v>191</v>
      </c>
      <c r="BE803" s="191">
        <f>IF(N803="základní",J803,0)</f>
        <v>0</v>
      </c>
      <c r="BF803" s="191">
        <f>IF(N803="snížená",J803,0)</f>
        <v>0</v>
      </c>
      <c r="BG803" s="191">
        <f>IF(N803="zákl. přenesená",J803,0)</f>
        <v>0</v>
      </c>
      <c r="BH803" s="191">
        <f>IF(N803="sníž. přenesená",J803,0)</f>
        <v>0</v>
      </c>
      <c r="BI803" s="191">
        <f>IF(N803="nulová",J803,0)</f>
        <v>0</v>
      </c>
      <c r="BJ803" s="18" t="s">
        <v>80</v>
      </c>
      <c r="BK803" s="191">
        <f>ROUND(I803*H803,2)</f>
        <v>0</v>
      </c>
      <c r="BL803" s="18" t="s">
        <v>321</v>
      </c>
      <c r="BM803" s="190" t="s">
        <v>1099</v>
      </c>
    </row>
    <row r="804" spans="1:47" s="2" customFormat="1" ht="11.25">
      <c r="A804" s="35"/>
      <c r="B804" s="36"/>
      <c r="C804" s="37"/>
      <c r="D804" s="192" t="s">
        <v>200</v>
      </c>
      <c r="E804" s="37"/>
      <c r="F804" s="193" t="s">
        <v>1098</v>
      </c>
      <c r="G804" s="37"/>
      <c r="H804" s="37"/>
      <c r="I804" s="194"/>
      <c r="J804" s="37"/>
      <c r="K804" s="37"/>
      <c r="L804" s="40"/>
      <c r="M804" s="195"/>
      <c r="N804" s="196"/>
      <c r="O804" s="65"/>
      <c r="P804" s="65"/>
      <c r="Q804" s="65"/>
      <c r="R804" s="65"/>
      <c r="S804" s="65"/>
      <c r="T804" s="66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T804" s="18" t="s">
        <v>200</v>
      </c>
      <c r="AU804" s="18" t="s">
        <v>82</v>
      </c>
    </row>
    <row r="805" spans="2:51" s="13" customFormat="1" ht="11.25">
      <c r="B805" s="199"/>
      <c r="C805" s="200"/>
      <c r="D805" s="192" t="s">
        <v>204</v>
      </c>
      <c r="E805" s="201" t="s">
        <v>21</v>
      </c>
      <c r="F805" s="202" t="s">
        <v>1030</v>
      </c>
      <c r="G805" s="200"/>
      <c r="H805" s="201" t="s">
        <v>21</v>
      </c>
      <c r="I805" s="203"/>
      <c r="J805" s="200"/>
      <c r="K805" s="200"/>
      <c r="L805" s="204"/>
      <c r="M805" s="205"/>
      <c r="N805" s="206"/>
      <c r="O805" s="206"/>
      <c r="P805" s="206"/>
      <c r="Q805" s="206"/>
      <c r="R805" s="206"/>
      <c r="S805" s="206"/>
      <c r="T805" s="207"/>
      <c r="AT805" s="208" t="s">
        <v>204</v>
      </c>
      <c r="AU805" s="208" t="s">
        <v>82</v>
      </c>
      <c r="AV805" s="13" t="s">
        <v>80</v>
      </c>
      <c r="AW805" s="13" t="s">
        <v>34</v>
      </c>
      <c r="AX805" s="13" t="s">
        <v>72</v>
      </c>
      <c r="AY805" s="208" t="s">
        <v>191</v>
      </c>
    </row>
    <row r="806" spans="2:51" s="14" customFormat="1" ht="11.25">
      <c r="B806" s="209"/>
      <c r="C806" s="210"/>
      <c r="D806" s="192" t="s">
        <v>204</v>
      </c>
      <c r="E806" s="211" t="s">
        <v>21</v>
      </c>
      <c r="F806" s="212" t="s">
        <v>1031</v>
      </c>
      <c r="G806" s="210"/>
      <c r="H806" s="213">
        <v>43.371</v>
      </c>
      <c r="I806" s="214"/>
      <c r="J806" s="210"/>
      <c r="K806" s="210"/>
      <c r="L806" s="215"/>
      <c r="M806" s="216"/>
      <c r="N806" s="217"/>
      <c r="O806" s="217"/>
      <c r="P806" s="217"/>
      <c r="Q806" s="217"/>
      <c r="R806" s="217"/>
      <c r="S806" s="217"/>
      <c r="T806" s="218"/>
      <c r="AT806" s="219" t="s">
        <v>204</v>
      </c>
      <c r="AU806" s="219" t="s">
        <v>82</v>
      </c>
      <c r="AV806" s="14" t="s">
        <v>82</v>
      </c>
      <c r="AW806" s="14" t="s">
        <v>34</v>
      </c>
      <c r="AX806" s="14" t="s">
        <v>72</v>
      </c>
      <c r="AY806" s="219" t="s">
        <v>191</v>
      </c>
    </row>
    <row r="807" spans="2:51" s="14" customFormat="1" ht="11.25">
      <c r="B807" s="209"/>
      <c r="C807" s="210"/>
      <c r="D807" s="192" t="s">
        <v>204</v>
      </c>
      <c r="E807" s="210"/>
      <c r="F807" s="212" t="s">
        <v>1095</v>
      </c>
      <c r="G807" s="210"/>
      <c r="H807" s="213">
        <v>45.54</v>
      </c>
      <c r="I807" s="214"/>
      <c r="J807" s="210"/>
      <c r="K807" s="210"/>
      <c r="L807" s="215"/>
      <c r="M807" s="216"/>
      <c r="N807" s="217"/>
      <c r="O807" s="217"/>
      <c r="P807" s="217"/>
      <c r="Q807" s="217"/>
      <c r="R807" s="217"/>
      <c r="S807" s="217"/>
      <c r="T807" s="218"/>
      <c r="AT807" s="219" t="s">
        <v>204</v>
      </c>
      <c r="AU807" s="219" t="s">
        <v>82</v>
      </c>
      <c r="AV807" s="14" t="s">
        <v>82</v>
      </c>
      <c r="AW807" s="14" t="s">
        <v>4</v>
      </c>
      <c r="AX807" s="14" t="s">
        <v>80</v>
      </c>
      <c r="AY807" s="219" t="s">
        <v>191</v>
      </c>
    </row>
    <row r="808" spans="1:65" s="2" customFormat="1" ht="24.2" customHeight="1">
      <c r="A808" s="35"/>
      <c r="B808" s="36"/>
      <c r="C808" s="179" t="s">
        <v>1100</v>
      </c>
      <c r="D808" s="179" t="s">
        <v>193</v>
      </c>
      <c r="E808" s="180" t="s">
        <v>1101</v>
      </c>
      <c r="F808" s="181" t="s">
        <v>1102</v>
      </c>
      <c r="G808" s="182" t="s">
        <v>1018</v>
      </c>
      <c r="H808" s="230"/>
      <c r="I808" s="184"/>
      <c r="J808" s="185">
        <f>ROUND(I808*H808,2)</f>
        <v>0</v>
      </c>
      <c r="K808" s="181" t="s">
        <v>197</v>
      </c>
      <c r="L808" s="40"/>
      <c r="M808" s="186" t="s">
        <v>21</v>
      </c>
      <c r="N808" s="187" t="s">
        <v>43</v>
      </c>
      <c r="O808" s="65"/>
      <c r="P808" s="188">
        <f>O808*H808</f>
        <v>0</v>
      </c>
      <c r="Q808" s="188">
        <v>0</v>
      </c>
      <c r="R808" s="188">
        <f>Q808*H808</f>
        <v>0</v>
      </c>
      <c r="S808" s="188">
        <v>0</v>
      </c>
      <c r="T808" s="189">
        <f>S808*H808</f>
        <v>0</v>
      </c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R808" s="190" t="s">
        <v>321</v>
      </c>
      <c r="AT808" s="190" t="s">
        <v>193</v>
      </c>
      <c r="AU808" s="190" t="s">
        <v>82</v>
      </c>
      <c r="AY808" s="18" t="s">
        <v>191</v>
      </c>
      <c r="BE808" s="191">
        <f>IF(N808="základní",J808,0)</f>
        <v>0</v>
      </c>
      <c r="BF808" s="191">
        <f>IF(N808="snížená",J808,0)</f>
        <v>0</v>
      </c>
      <c r="BG808" s="191">
        <f>IF(N808="zákl. přenesená",J808,0)</f>
        <v>0</v>
      </c>
      <c r="BH808" s="191">
        <f>IF(N808="sníž. přenesená",J808,0)</f>
        <v>0</v>
      </c>
      <c r="BI808" s="191">
        <f>IF(N808="nulová",J808,0)</f>
        <v>0</v>
      </c>
      <c r="BJ808" s="18" t="s">
        <v>80</v>
      </c>
      <c r="BK808" s="191">
        <f>ROUND(I808*H808,2)</f>
        <v>0</v>
      </c>
      <c r="BL808" s="18" t="s">
        <v>321</v>
      </c>
      <c r="BM808" s="190" t="s">
        <v>1103</v>
      </c>
    </row>
    <row r="809" spans="1:47" s="2" customFormat="1" ht="29.25">
      <c r="A809" s="35"/>
      <c r="B809" s="36"/>
      <c r="C809" s="37"/>
      <c r="D809" s="192" t="s">
        <v>200</v>
      </c>
      <c r="E809" s="37"/>
      <c r="F809" s="193" t="s">
        <v>1104</v>
      </c>
      <c r="G809" s="37"/>
      <c r="H809" s="37"/>
      <c r="I809" s="194"/>
      <c r="J809" s="37"/>
      <c r="K809" s="37"/>
      <c r="L809" s="40"/>
      <c r="M809" s="195"/>
      <c r="N809" s="196"/>
      <c r="O809" s="65"/>
      <c r="P809" s="65"/>
      <c r="Q809" s="65"/>
      <c r="R809" s="65"/>
      <c r="S809" s="65"/>
      <c r="T809" s="66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T809" s="18" t="s">
        <v>200</v>
      </c>
      <c r="AU809" s="18" t="s">
        <v>82</v>
      </c>
    </row>
    <row r="810" spans="1:47" s="2" customFormat="1" ht="11.25">
      <c r="A810" s="35"/>
      <c r="B810" s="36"/>
      <c r="C810" s="37"/>
      <c r="D810" s="197" t="s">
        <v>202</v>
      </c>
      <c r="E810" s="37"/>
      <c r="F810" s="198" t="s">
        <v>1105</v>
      </c>
      <c r="G810" s="37"/>
      <c r="H810" s="37"/>
      <c r="I810" s="194"/>
      <c r="J810" s="37"/>
      <c r="K810" s="37"/>
      <c r="L810" s="40"/>
      <c r="M810" s="195"/>
      <c r="N810" s="196"/>
      <c r="O810" s="65"/>
      <c r="P810" s="65"/>
      <c r="Q810" s="65"/>
      <c r="R810" s="65"/>
      <c r="S810" s="65"/>
      <c r="T810" s="66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T810" s="18" t="s">
        <v>202</v>
      </c>
      <c r="AU810" s="18" t="s">
        <v>82</v>
      </c>
    </row>
    <row r="811" spans="2:63" s="12" customFormat="1" ht="22.9" customHeight="1">
      <c r="B811" s="163"/>
      <c r="C811" s="164"/>
      <c r="D811" s="165" t="s">
        <v>71</v>
      </c>
      <c r="E811" s="177" t="s">
        <v>1106</v>
      </c>
      <c r="F811" s="177" t="s">
        <v>1107</v>
      </c>
      <c r="G811" s="164"/>
      <c r="H811" s="164"/>
      <c r="I811" s="167"/>
      <c r="J811" s="178">
        <f>BK811</f>
        <v>0</v>
      </c>
      <c r="K811" s="164"/>
      <c r="L811" s="169"/>
      <c r="M811" s="170"/>
      <c r="N811" s="171"/>
      <c r="O811" s="171"/>
      <c r="P811" s="172">
        <f>SUM(P812:P818)</f>
        <v>0</v>
      </c>
      <c r="Q811" s="171"/>
      <c r="R811" s="172">
        <f>SUM(R812:R818)</f>
        <v>0</v>
      </c>
      <c r="S811" s="171"/>
      <c r="T811" s="173">
        <f>SUM(T812:T818)</f>
        <v>0.0329</v>
      </c>
      <c r="AR811" s="174" t="s">
        <v>82</v>
      </c>
      <c r="AT811" s="175" t="s">
        <v>71</v>
      </c>
      <c r="AU811" s="175" t="s">
        <v>80</v>
      </c>
      <c r="AY811" s="174" t="s">
        <v>191</v>
      </c>
      <c r="BK811" s="176">
        <f>SUM(BK812:BK818)</f>
        <v>0</v>
      </c>
    </row>
    <row r="812" spans="1:65" s="2" customFormat="1" ht="21.75" customHeight="1">
      <c r="A812" s="35"/>
      <c r="B812" s="36"/>
      <c r="C812" s="179" t="s">
        <v>1108</v>
      </c>
      <c r="D812" s="179" t="s">
        <v>193</v>
      </c>
      <c r="E812" s="180" t="s">
        <v>1109</v>
      </c>
      <c r="F812" s="181" t="s">
        <v>1110</v>
      </c>
      <c r="G812" s="182" t="s">
        <v>1111</v>
      </c>
      <c r="H812" s="183">
        <v>1</v>
      </c>
      <c r="I812" s="184"/>
      <c r="J812" s="185">
        <f>ROUND(I812*H812,2)</f>
        <v>0</v>
      </c>
      <c r="K812" s="181" t="s">
        <v>21</v>
      </c>
      <c r="L812" s="40"/>
      <c r="M812" s="186" t="s">
        <v>21</v>
      </c>
      <c r="N812" s="187" t="s">
        <v>43</v>
      </c>
      <c r="O812" s="65"/>
      <c r="P812" s="188">
        <f>O812*H812</f>
        <v>0</v>
      </c>
      <c r="Q812" s="188">
        <v>0</v>
      </c>
      <c r="R812" s="188">
        <f>Q812*H812</f>
        <v>0</v>
      </c>
      <c r="S812" s="188">
        <v>0.0329</v>
      </c>
      <c r="T812" s="189">
        <f>S812*H812</f>
        <v>0.0329</v>
      </c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R812" s="190" t="s">
        <v>321</v>
      </c>
      <c r="AT812" s="190" t="s">
        <v>193</v>
      </c>
      <c r="AU812" s="190" t="s">
        <v>82</v>
      </c>
      <c r="AY812" s="18" t="s">
        <v>191</v>
      </c>
      <c r="BE812" s="191">
        <f>IF(N812="základní",J812,0)</f>
        <v>0</v>
      </c>
      <c r="BF812" s="191">
        <f>IF(N812="snížená",J812,0)</f>
        <v>0</v>
      </c>
      <c r="BG812" s="191">
        <f>IF(N812="zákl. přenesená",J812,0)</f>
        <v>0</v>
      </c>
      <c r="BH812" s="191">
        <f>IF(N812="sníž. přenesená",J812,0)</f>
        <v>0</v>
      </c>
      <c r="BI812" s="191">
        <f>IF(N812="nulová",J812,0)</f>
        <v>0</v>
      </c>
      <c r="BJ812" s="18" t="s">
        <v>80</v>
      </c>
      <c r="BK812" s="191">
        <f>ROUND(I812*H812,2)</f>
        <v>0</v>
      </c>
      <c r="BL812" s="18" t="s">
        <v>321</v>
      </c>
      <c r="BM812" s="190" t="s">
        <v>1112</v>
      </c>
    </row>
    <row r="813" spans="1:47" s="2" customFormat="1" ht="11.25">
      <c r="A813" s="35"/>
      <c r="B813" s="36"/>
      <c r="C813" s="37"/>
      <c r="D813" s="192" t="s">
        <v>200</v>
      </c>
      <c r="E813" s="37"/>
      <c r="F813" s="193" t="s">
        <v>1110</v>
      </c>
      <c r="G813" s="37"/>
      <c r="H813" s="37"/>
      <c r="I813" s="194"/>
      <c r="J813" s="37"/>
      <c r="K813" s="37"/>
      <c r="L813" s="40"/>
      <c r="M813" s="195"/>
      <c r="N813" s="196"/>
      <c r="O813" s="65"/>
      <c r="P813" s="65"/>
      <c r="Q813" s="65"/>
      <c r="R813" s="65"/>
      <c r="S813" s="65"/>
      <c r="T813" s="66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T813" s="18" t="s">
        <v>200</v>
      </c>
      <c r="AU813" s="18" t="s">
        <v>82</v>
      </c>
    </row>
    <row r="814" spans="2:51" s="13" customFormat="1" ht="11.25">
      <c r="B814" s="199"/>
      <c r="C814" s="200"/>
      <c r="D814" s="192" t="s">
        <v>204</v>
      </c>
      <c r="E814" s="201" t="s">
        <v>21</v>
      </c>
      <c r="F814" s="202" t="s">
        <v>277</v>
      </c>
      <c r="G814" s="200"/>
      <c r="H814" s="201" t="s">
        <v>21</v>
      </c>
      <c r="I814" s="203"/>
      <c r="J814" s="200"/>
      <c r="K814" s="200"/>
      <c r="L814" s="204"/>
      <c r="M814" s="205"/>
      <c r="N814" s="206"/>
      <c r="O814" s="206"/>
      <c r="P814" s="206"/>
      <c r="Q814" s="206"/>
      <c r="R814" s="206"/>
      <c r="S814" s="206"/>
      <c r="T814" s="207"/>
      <c r="AT814" s="208" t="s">
        <v>204</v>
      </c>
      <c r="AU814" s="208" t="s">
        <v>82</v>
      </c>
      <c r="AV814" s="13" t="s">
        <v>80</v>
      </c>
      <c r="AW814" s="13" t="s">
        <v>34</v>
      </c>
      <c r="AX814" s="13" t="s">
        <v>72</v>
      </c>
      <c r="AY814" s="208" t="s">
        <v>191</v>
      </c>
    </row>
    <row r="815" spans="2:51" s="14" customFormat="1" ht="11.25">
      <c r="B815" s="209"/>
      <c r="C815" s="210"/>
      <c r="D815" s="192" t="s">
        <v>204</v>
      </c>
      <c r="E815" s="211" t="s">
        <v>21</v>
      </c>
      <c r="F815" s="212" t="s">
        <v>1113</v>
      </c>
      <c r="G815" s="210"/>
      <c r="H815" s="213">
        <v>1</v>
      </c>
      <c r="I815" s="214"/>
      <c r="J815" s="210"/>
      <c r="K815" s="210"/>
      <c r="L815" s="215"/>
      <c r="M815" s="216"/>
      <c r="N815" s="217"/>
      <c r="O815" s="217"/>
      <c r="P815" s="217"/>
      <c r="Q815" s="217"/>
      <c r="R815" s="217"/>
      <c r="S815" s="217"/>
      <c r="T815" s="218"/>
      <c r="AT815" s="219" t="s">
        <v>204</v>
      </c>
      <c r="AU815" s="219" t="s">
        <v>82</v>
      </c>
      <c r="AV815" s="14" t="s">
        <v>82</v>
      </c>
      <c r="AW815" s="14" t="s">
        <v>34</v>
      </c>
      <c r="AX815" s="14" t="s">
        <v>72</v>
      </c>
      <c r="AY815" s="219" t="s">
        <v>191</v>
      </c>
    </row>
    <row r="816" spans="1:65" s="2" customFormat="1" ht="24.2" customHeight="1">
      <c r="A816" s="35"/>
      <c r="B816" s="36"/>
      <c r="C816" s="179" t="s">
        <v>1114</v>
      </c>
      <c r="D816" s="179" t="s">
        <v>193</v>
      </c>
      <c r="E816" s="180" t="s">
        <v>1115</v>
      </c>
      <c r="F816" s="181" t="s">
        <v>1116</v>
      </c>
      <c r="G816" s="182" t="s">
        <v>1018</v>
      </c>
      <c r="H816" s="230"/>
      <c r="I816" s="184"/>
      <c r="J816" s="185">
        <f>ROUND(I816*H816,2)</f>
        <v>0</v>
      </c>
      <c r="K816" s="181" t="s">
        <v>197</v>
      </c>
      <c r="L816" s="40"/>
      <c r="M816" s="186" t="s">
        <v>21</v>
      </c>
      <c r="N816" s="187" t="s">
        <v>43</v>
      </c>
      <c r="O816" s="65"/>
      <c r="P816" s="188">
        <f>O816*H816</f>
        <v>0</v>
      </c>
      <c r="Q816" s="188">
        <v>0</v>
      </c>
      <c r="R816" s="188">
        <f>Q816*H816</f>
        <v>0</v>
      </c>
      <c r="S816" s="188">
        <v>0</v>
      </c>
      <c r="T816" s="189">
        <f>S816*H816</f>
        <v>0</v>
      </c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R816" s="190" t="s">
        <v>321</v>
      </c>
      <c r="AT816" s="190" t="s">
        <v>193</v>
      </c>
      <c r="AU816" s="190" t="s">
        <v>82</v>
      </c>
      <c r="AY816" s="18" t="s">
        <v>191</v>
      </c>
      <c r="BE816" s="191">
        <f>IF(N816="základní",J816,0)</f>
        <v>0</v>
      </c>
      <c r="BF816" s="191">
        <f>IF(N816="snížená",J816,0)</f>
        <v>0</v>
      </c>
      <c r="BG816" s="191">
        <f>IF(N816="zákl. přenesená",J816,0)</f>
        <v>0</v>
      </c>
      <c r="BH816" s="191">
        <f>IF(N816="sníž. přenesená",J816,0)</f>
        <v>0</v>
      </c>
      <c r="BI816" s="191">
        <f>IF(N816="nulová",J816,0)</f>
        <v>0</v>
      </c>
      <c r="BJ816" s="18" t="s">
        <v>80</v>
      </c>
      <c r="BK816" s="191">
        <f>ROUND(I816*H816,2)</f>
        <v>0</v>
      </c>
      <c r="BL816" s="18" t="s">
        <v>321</v>
      </c>
      <c r="BM816" s="190" t="s">
        <v>1117</v>
      </c>
    </row>
    <row r="817" spans="1:47" s="2" customFormat="1" ht="29.25">
      <c r="A817" s="35"/>
      <c r="B817" s="36"/>
      <c r="C817" s="37"/>
      <c r="D817" s="192" t="s">
        <v>200</v>
      </c>
      <c r="E817" s="37"/>
      <c r="F817" s="193" t="s">
        <v>1118</v>
      </c>
      <c r="G817" s="37"/>
      <c r="H817" s="37"/>
      <c r="I817" s="194"/>
      <c r="J817" s="37"/>
      <c r="K817" s="37"/>
      <c r="L817" s="40"/>
      <c r="M817" s="195"/>
      <c r="N817" s="196"/>
      <c r="O817" s="65"/>
      <c r="P817" s="65"/>
      <c r="Q817" s="65"/>
      <c r="R817" s="65"/>
      <c r="S817" s="65"/>
      <c r="T817" s="66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T817" s="18" t="s">
        <v>200</v>
      </c>
      <c r="AU817" s="18" t="s">
        <v>82</v>
      </c>
    </row>
    <row r="818" spans="1:47" s="2" customFormat="1" ht="11.25">
      <c r="A818" s="35"/>
      <c r="B818" s="36"/>
      <c r="C818" s="37"/>
      <c r="D818" s="197" t="s">
        <v>202</v>
      </c>
      <c r="E818" s="37"/>
      <c r="F818" s="198" t="s">
        <v>1119</v>
      </c>
      <c r="G818" s="37"/>
      <c r="H818" s="37"/>
      <c r="I818" s="194"/>
      <c r="J818" s="37"/>
      <c r="K818" s="37"/>
      <c r="L818" s="40"/>
      <c r="M818" s="195"/>
      <c r="N818" s="196"/>
      <c r="O818" s="65"/>
      <c r="P818" s="65"/>
      <c r="Q818" s="65"/>
      <c r="R818" s="65"/>
      <c r="S818" s="65"/>
      <c r="T818" s="66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T818" s="18" t="s">
        <v>202</v>
      </c>
      <c r="AU818" s="18" t="s">
        <v>82</v>
      </c>
    </row>
    <row r="819" spans="2:63" s="12" customFormat="1" ht="22.9" customHeight="1">
      <c r="B819" s="163"/>
      <c r="C819" s="164"/>
      <c r="D819" s="165" t="s">
        <v>71</v>
      </c>
      <c r="E819" s="177" t="s">
        <v>1120</v>
      </c>
      <c r="F819" s="177" t="s">
        <v>1121</v>
      </c>
      <c r="G819" s="164"/>
      <c r="H819" s="164"/>
      <c r="I819" s="167"/>
      <c r="J819" s="178">
        <f>BK819</f>
        <v>0</v>
      </c>
      <c r="K819" s="164"/>
      <c r="L819" s="169"/>
      <c r="M819" s="170"/>
      <c r="N819" s="171"/>
      <c r="O819" s="171"/>
      <c r="P819" s="172">
        <f>SUM(P820:P826)</f>
        <v>0</v>
      </c>
      <c r="Q819" s="171"/>
      <c r="R819" s="172">
        <f>SUM(R820:R826)</f>
        <v>0</v>
      </c>
      <c r="S819" s="171"/>
      <c r="T819" s="173">
        <f>SUM(T820:T826)</f>
        <v>0.0035</v>
      </c>
      <c r="AR819" s="174" t="s">
        <v>82</v>
      </c>
      <c r="AT819" s="175" t="s">
        <v>71</v>
      </c>
      <c r="AU819" s="175" t="s">
        <v>80</v>
      </c>
      <c r="AY819" s="174" t="s">
        <v>191</v>
      </c>
      <c r="BK819" s="176">
        <f>SUM(BK820:BK826)</f>
        <v>0</v>
      </c>
    </row>
    <row r="820" spans="1:65" s="2" customFormat="1" ht="33" customHeight="1">
      <c r="A820" s="35"/>
      <c r="B820" s="36"/>
      <c r="C820" s="179" t="s">
        <v>1122</v>
      </c>
      <c r="D820" s="179" t="s">
        <v>193</v>
      </c>
      <c r="E820" s="180" t="s">
        <v>1123</v>
      </c>
      <c r="F820" s="181" t="s">
        <v>1124</v>
      </c>
      <c r="G820" s="182" t="s">
        <v>265</v>
      </c>
      <c r="H820" s="183">
        <v>1</v>
      </c>
      <c r="I820" s="184"/>
      <c r="J820" s="185">
        <f>ROUND(I820*H820,2)</f>
        <v>0</v>
      </c>
      <c r="K820" s="181" t="s">
        <v>197</v>
      </c>
      <c r="L820" s="40"/>
      <c r="M820" s="186" t="s">
        <v>21</v>
      </c>
      <c r="N820" s="187" t="s">
        <v>43</v>
      </c>
      <c r="O820" s="65"/>
      <c r="P820" s="188">
        <f>O820*H820</f>
        <v>0</v>
      </c>
      <c r="Q820" s="188">
        <v>0</v>
      </c>
      <c r="R820" s="188">
        <f>Q820*H820</f>
        <v>0</v>
      </c>
      <c r="S820" s="188">
        <v>0.0035</v>
      </c>
      <c r="T820" s="189">
        <f>S820*H820</f>
        <v>0.0035</v>
      </c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R820" s="190" t="s">
        <v>321</v>
      </c>
      <c r="AT820" s="190" t="s">
        <v>193</v>
      </c>
      <c r="AU820" s="190" t="s">
        <v>82</v>
      </c>
      <c r="AY820" s="18" t="s">
        <v>191</v>
      </c>
      <c r="BE820" s="191">
        <f>IF(N820="základní",J820,0)</f>
        <v>0</v>
      </c>
      <c r="BF820" s="191">
        <f>IF(N820="snížená",J820,0)</f>
        <v>0</v>
      </c>
      <c r="BG820" s="191">
        <f>IF(N820="zákl. přenesená",J820,0)</f>
        <v>0</v>
      </c>
      <c r="BH820" s="191">
        <f>IF(N820="sníž. přenesená",J820,0)</f>
        <v>0</v>
      </c>
      <c r="BI820" s="191">
        <f>IF(N820="nulová",J820,0)</f>
        <v>0</v>
      </c>
      <c r="BJ820" s="18" t="s">
        <v>80</v>
      </c>
      <c r="BK820" s="191">
        <f>ROUND(I820*H820,2)</f>
        <v>0</v>
      </c>
      <c r="BL820" s="18" t="s">
        <v>321</v>
      </c>
      <c r="BM820" s="190" t="s">
        <v>1125</v>
      </c>
    </row>
    <row r="821" spans="1:47" s="2" customFormat="1" ht="19.5">
      <c r="A821" s="35"/>
      <c r="B821" s="36"/>
      <c r="C821" s="37"/>
      <c r="D821" s="192" t="s">
        <v>200</v>
      </c>
      <c r="E821" s="37"/>
      <c r="F821" s="193" t="s">
        <v>1126</v>
      </c>
      <c r="G821" s="37"/>
      <c r="H821" s="37"/>
      <c r="I821" s="194"/>
      <c r="J821" s="37"/>
      <c r="K821" s="37"/>
      <c r="L821" s="40"/>
      <c r="M821" s="195"/>
      <c r="N821" s="196"/>
      <c r="O821" s="65"/>
      <c r="P821" s="65"/>
      <c r="Q821" s="65"/>
      <c r="R821" s="65"/>
      <c r="S821" s="65"/>
      <c r="T821" s="66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T821" s="18" t="s">
        <v>200</v>
      </c>
      <c r="AU821" s="18" t="s">
        <v>82</v>
      </c>
    </row>
    <row r="822" spans="1:47" s="2" customFormat="1" ht="11.25">
      <c r="A822" s="35"/>
      <c r="B822" s="36"/>
      <c r="C822" s="37"/>
      <c r="D822" s="197" t="s">
        <v>202</v>
      </c>
      <c r="E822" s="37"/>
      <c r="F822" s="198" t="s">
        <v>1127</v>
      </c>
      <c r="G822" s="37"/>
      <c r="H822" s="37"/>
      <c r="I822" s="194"/>
      <c r="J822" s="37"/>
      <c r="K822" s="37"/>
      <c r="L822" s="40"/>
      <c r="M822" s="195"/>
      <c r="N822" s="196"/>
      <c r="O822" s="65"/>
      <c r="P822" s="65"/>
      <c r="Q822" s="65"/>
      <c r="R822" s="65"/>
      <c r="S822" s="65"/>
      <c r="T822" s="66"/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T822" s="18" t="s">
        <v>202</v>
      </c>
      <c r="AU822" s="18" t="s">
        <v>82</v>
      </c>
    </row>
    <row r="823" spans="2:51" s="14" customFormat="1" ht="11.25">
      <c r="B823" s="209"/>
      <c r="C823" s="210"/>
      <c r="D823" s="192" t="s">
        <v>204</v>
      </c>
      <c r="E823" s="211" t="s">
        <v>21</v>
      </c>
      <c r="F823" s="212" t="s">
        <v>1128</v>
      </c>
      <c r="G823" s="210"/>
      <c r="H823" s="213">
        <v>1</v>
      </c>
      <c r="I823" s="214"/>
      <c r="J823" s="210"/>
      <c r="K823" s="210"/>
      <c r="L823" s="215"/>
      <c r="M823" s="216"/>
      <c r="N823" s="217"/>
      <c r="O823" s="217"/>
      <c r="P823" s="217"/>
      <c r="Q823" s="217"/>
      <c r="R823" s="217"/>
      <c r="S823" s="217"/>
      <c r="T823" s="218"/>
      <c r="AT823" s="219" t="s">
        <v>204</v>
      </c>
      <c r="AU823" s="219" t="s">
        <v>82</v>
      </c>
      <c r="AV823" s="14" t="s">
        <v>82</v>
      </c>
      <c r="AW823" s="14" t="s">
        <v>34</v>
      </c>
      <c r="AX823" s="14" t="s">
        <v>72</v>
      </c>
      <c r="AY823" s="219" t="s">
        <v>191</v>
      </c>
    </row>
    <row r="824" spans="1:65" s="2" customFormat="1" ht="24.2" customHeight="1">
      <c r="A824" s="35"/>
      <c r="B824" s="36"/>
      <c r="C824" s="179" t="s">
        <v>1129</v>
      </c>
      <c r="D824" s="179" t="s">
        <v>193</v>
      </c>
      <c r="E824" s="180" t="s">
        <v>1130</v>
      </c>
      <c r="F824" s="181" t="s">
        <v>1131</v>
      </c>
      <c r="G824" s="182" t="s">
        <v>1018</v>
      </c>
      <c r="H824" s="230"/>
      <c r="I824" s="184"/>
      <c r="J824" s="185">
        <f>ROUND(I824*H824,2)</f>
        <v>0</v>
      </c>
      <c r="K824" s="181" t="s">
        <v>197</v>
      </c>
      <c r="L824" s="40"/>
      <c r="M824" s="186" t="s">
        <v>21</v>
      </c>
      <c r="N824" s="187" t="s">
        <v>43</v>
      </c>
      <c r="O824" s="65"/>
      <c r="P824" s="188">
        <f>O824*H824</f>
        <v>0</v>
      </c>
      <c r="Q824" s="188">
        <v>0</v>
      </c>
      <c r="R824" s="188">
        <f>Q824*H824</f>
        <v>0</v>
      </c>
      <c r="S824" s="188">
        <v>0</v>
      </c>
      <c r="T824" s="189">
        <f>S824*H824</f>
        <v>0</v>
      </c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R824" s="190" t="s">
        <v>321</v>
      </c>
      <c r="AT824" s="190" t="s">
        <v>193</v>
      </c>
      <c r="AU824" s="190" t="s">
        <v>82</v>
      </c>
      <c r="AY824" s="18" t="s">
        <v>191</v>
      </c>
      <c r="BE824" s="191">
        <f>IF(N824="základní",J824,0)</f>
        <v>0</v>
      </c>
      <c r="BF824" s="191">
        <f>IF(N824="snížená",J824,0)</f>
        <v>0</v>
      </c>
      <c r="BG824" s="191">
        <f>IF(N824="zákl. přenesená",J824,0)</f>
        <v>0</v>
      </c>
      <c r="BH824" s="191">
        <f>IF(N824="sníž. přenesená",J824,0)</f>
        <v>0</v>
      </c>
      <c r="BI824" s="191">
        <f>IF(N824="nulová",J824,0)</f>
        <v>0</v>
      </c>
      <c r="BJ824" s="18" t="s">
        <v>80</v>
      </c>
      <c r="BK824" s="191">
        <f>ROUND(I824*H824,2)</f>
        <v>0</v>
      </c>
      <c r="BL824" s="18" t="s">
        <v>321</v>
      </c>
      <c r="BM824" s="190" t="s">
        <v>1132</v>
      </c>
    </row>
    <row r="825" spans="1:47" s="2" customFormat="1" ht="29.25">
      <c r="A825" s="35"/>
      <c r="B825" s="36"/>
      <c r="C825" s="37"/>
      <c r="D825" s="192" t="s">
        <v>200</v>
      </c>
      <c r="E825" s="37"/>
      <c r="F825" s="193" t="s">
        <v>1133</v>
      </c>
      <c r="G825" s="37"/>
      <c r="H825" s="37"/>
      <c r="I825" s="194"/>
      <c r="J825" s="37"/>
      <c r="K825" s="37"/>
      <c r="L825" s="40"/>
      <c r="M825" s="195"/>
      <c r="N825" s="196"/>
      <c r="O825" s="65"/>
      <c r="P825" s="65"/>
      <c r="Q825" s="65"/>
      <c r="R825" s="65"/>
      <c r="S825" s="65"/>
      <c r="T825" s="66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T825" s="18" t="s">
        <v>200</v>
      </c>
      <c r="AU825" s="18" t="s">
        <v>82</v>
      </c>
    </row>
    <row r="826" spans="1:47" s="2" customFormat="1" ht="11.25">
      <c r="A826" s="35"/>
      <c r="B826" s="36"/>
      <c r="C826" s="37"/>
      <c r="D826" s="197" t="s">
        <v>202</v>
      </c>
      <c r="E826" s="37"/>
      <c r="F826" s="198" t="s">
        <v>1134</v>
      </c>
      <c r="G826" s="37"/>
      <c r="H826" s="37"/>
      <c r="I826" s="194"/>
      <c r="J826" s="37"/>
      <c r="K826" s="37"/>
      <c r="L826" s="40"/>
      <c r="M826" s="195"/>
      <c r="N826" s="196"/>
      <c r="O826" s="65"/>
      <c r="P826" s="65"/>
      <c r="Q826" s="65"/>
      <c r="R826" s="65"/>
      <c r="S826" s="65"/>
      <c r="T826" s="66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T826" s="18" t="s">
        <v>202</v>
      </c>
      <c r="AU826" s="18" t="s">
        <v>82</v>
      </c>
    </row>
    <row r="827" spans="2:63" s="12" customFormat="1" ht="22.9" customHeight="1">
      <c r="B827" s="163"/>
      <c r="C827" s="164"/>
      <c r="D827" s="165" t="s">
        <v>71</v>
      </c>
      <c r="E827" s="177" t="s">
        <v>1135</v>
      </c>
      <c r="F827" s="177" t="s">
        <v>1136</v>
      </c>
      <c r="G827" s="164"/>
      <c r="H827" s="164"/>
      <c r="I827" s="167"/>
      <c r="J827" s="178">
        <f>BK827</f>
        <v>0</v>
      </c>
      <c r="K827" s="164"/>
      <c r="L827" s="169"/>
      <c r="M827" s="170"/>
      <c r="N827" s="171"/>
      <c r="O827" s="171"/>
      <c r="P827" s="172">
        <f>SUM(P828:P919)</f>
        <v>0</v>
      </c>
      <c r="Q827" s="171"/>
      <c r="R827" s="172">
        <f>SUM(R828:R919)</f>
        <v>8.42090312</v>
      </c>
      <c r="S827" s="171"/>
      <c r="T827" s="173">
        <f>SUM(T828:T919)</f>
        <v>0</v>
      </c>
      <c r="AR827" s="174" t="s">
        <v>82</v>
      </c>
      <c r="AT827" s="175" t="s">
        <v>71</v>
      </c>
      <c r="AU827" s="175" t="s">
        <v>80</v>
      </c>
      <c r="AY827" s="174" t="s">
        <v>191</v>
      </c>
      <c r="BK827" s="176">
        <f>SUM(BK828:BK919)</f>
        <v>0</v>
      </c>
    </row>
    <row r="828" spans="1:65" s="2" customFormat="1" ht="24.2" customHeight="1">
      <c r="A828" s="35"/>
      <c r="B828" s="36"/>
      <c r="C828" s="179" t="s">
        <v>1137</v>
      </c>
      <c r="D828" s="179" t="s">
        <v>193</v>
      </c>
      <c r="E828" s="180" t="s">
        <v>1138</v>
      </c>
      <c r="F828" s="181" t="s">
        <v>1139</v>
      </c>
      <c r="G828" s="182" t="s">
        <v>293</v>
      </c>
      <c r="H828" s="183">
        <v>19.093</v>
      </c>
      <c r="I828" s="184"/>
      <c r="J828" s="185">
        <f>ROUND(I828*H828,2)</f>
        <v>0</v>
      </c>
      <c r="K828" s="181" t="s">
        <v>197</v>
      </c>
      <c r="L828" s="40"/>
      <c r="M828" s="186" t="s">
        <v>21</v>
      </c>
      <c r="N828" s="187" t="s">
        <v>43</v>
      </c>
      <c r="O828" s="65"/>
      <c r="P828" s="188">
        <f>O828*H828</f>
        <v>0</v>
      </c>
      <c r="Q828" s="188">
        <v>0.04428</v>
      </c>
      <c r="R828" s="188">
        <f>Q828*H828</f>
        <v>0.84543804</v>
      </c>
      <c r="S828" s="188">
        <v>0</v>
      </c>
      <c r="T828" s="189">
        <f>S828*H828</f>
        <v>0</v>
      </c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R828" s="190" t="s">
        <v>321</v>
      </c>
      <c r="AT828" s="190" t="s">
        <v>193</v>
      </c>
      <c r="AU828" s="190" t="s">
        <v>82</v>
      </c>
      <c r="AY828" s="18" t="s">
        <v>191</v>
      </c>
      <c r="BE828" s="191">
        <f>IF(N828="základní",J828,0)</f>
        <v>0</v>
      </c>
      <c r="BF828" s="191">
        <f>IF(N828="snížená",J828,0)</f>
        <v>0</v>
      </c>
      <c r="BG828" s="191">
        <f>IF(N828="zákl. přenesená",J828,0)</f>
        <v>0</v>
      </c>
      <c r="BH828" s="191">
        <f>IF(N828="sníž. přenesená",J828,0)</f>
        <v>0</v>
      </c>
      <c r="BI828" s="191">
        <f>IF(N828="nulová",J828,0)</f>
        <v>0</v>
      </c>
      <c r="BJ828" s="18" t="s">
        <v>80</v>
      </c>
      <c r="BK828" s="191">
        <f>ROUND(I828*H828,2)</f>
        <v>0</v>
      </c>
      <c r="BL828" s="18" t="s">
        <v>321</v>
      </c>
      <c r="BM828" s="190" t="s">
        <v>1140</v>
      </c>
    </row>
    <row r="829" spans="1:47" s="2" customFormat="1" ht="39">
      <c r="A829" s="35"/>
      <c r="B829" s="36"/>
      <c r="C829" s="37"/>
      <c r="D829" s="192" t="s">
        <v>200</v>
      </c>
      <c r="E829" s="37"/>
      <c r="F829" s="193" t="s">
        <v>1141</v>
      </c>
      <c r="G829" s="37"/>
      <c r="H829" s="37"/>
      <c r="I829" s="194"/>
      <c r="J829" s="37"/>
      <c r="K829" s="37"/>
      <c r="L829" s="40"/>
      <c r="M829" s="195"/>
      <c r="N829" s="196"/>
      <c r="O829" s="65"/>
      <c r="P829" s="65"/>
      <c r="Q829" s="65"/>
      <c r="R829" s="65"/>
      <c r="S829" s="65"/>
      <c r="T829" s="66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T829" s="18" t="s">
        <v>200</v>
      </c>
      <c r="AU829" s="18" t="s">
        <v>82</v>
      </c>
    </row>
    <row r="830" spans="1:47" s="2" customFormat="1" ht="11.25">
      <c r="A830" s="35"/>
      <c r="B830" s="36"/>
      <c r="C830" s="37"/>
      <c r="D830" s="197" t="s">
        <v>202</v>
      </c>
      <c r="E830" s="37"/>
      <c r="F830" s="198" t="s">
        <v>1142</v>
      </c>
      <c r="G830" s="37"/>
      <c r="H830" s="37"/>
      <c r="I830" s="194"/>
      <c r="J830" s="37"/>
      <c r="K830" s="37"/>
      <c r="L830" s="40"/>
      <c r="M830" s="195"/>
      <c r="N830" s="196"/>
      <c r="O830" s="65"/>
      <c r="P830" s="65"/>
      <c r="Q830" s="65"/>
      <c r="R830" s="65"/>
      <c r="S830" s="65"/>
      <c r="T830" s="66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T830" s="18" t="s">
        <v>202</v>
      </c>
      <c r="AU830" s="18" t="s">
        <v>82</v>
      </c>
    </row>
    <row r="831" spans="2:51" s="13" customFormat="1" ht="11.25">
      <c r="B831" s="199"/>
      <c r="C831" s="200"/>
      <c r="D831" s="192" t="s">
        <v>204</v>
      </c>
      <c r="E831" s="201" t="s">
        <v>21</v>
      </c>
      <c r="F831" s="202" t="s">
        <v>250</v>
      </c>
      <c r="G831" s="200"/>
      <c r="H831" s="201" t="s">
        <v>21</v>
      </c>
      <c r="I831" s="203"/>
      <c r="J831" s="200"/>
      <c r="K831" s="200"/>
      <c r="L831" s="204"/>
      <c r="M831" s="205"/>
      <c r="N831" s="206"/>
      <c r="O831" s="206"/>
      <c r="P831" s="206"/>
      <c r="Q831" s="206"/>
      <c r="R831" s="206"/>
      <c r="S831" s="206"/>
      <c r="T831" s="207"/>
      <c r="AT831" s="208" t="s">
        <v>204</v>
      </c>
      <c r="AU831" s="208" t="s">
        <v>82</v>
      </c>
      <c r="AV831" s="13" t="s">
        <v>80</v>
      </c>
      <c r="AW831" s="13" t="s">
        <v>34</v>
      </c>
      <c r="AX831" s="13" t="s">
        <v>72</v>
      </c>
      <c r="AY831" s="208" t="s">
        <v>191</v>
      </c>
    </row>
    <row r="832" spans="2:51" s="14" customFormat="1" ht="11.25">
      <c r="B832" s="209"/>
      <c r="C832" s="210"/>
      <c r="D832" s="192" t="s">
        <v>204</v>
      </c>
      <c r="E832" s="211" t="s">
        <v>21</v>
      </c>
      <c r="F832" s="212" t="s">
        <v>1143</v>
      </c>
      <c r="G832" s="210"/>
      <c r="H832" s="213">
        <v>11.959</v>
      </c>
      <c r="I832" s="214"/>
      <c r="J832" s="210"/>
      <c r="K832" s="210"/>
      <c r="L832" s="215"/>
      <c r="M832" s="216"/>
      <c r="N832" s="217"/>
      <c r="O832" s="217"/>
      <c r="P832" s="217"/>
      <c r="Q832" s="217"/>
      <c r="R832" s="217"/>
      <c r="S832" s="217"/>
      <c r="T832" s="218"/>
      <c r="AT832" s="219" t="s">
        <v>204</v>
      </c>
      <c r="AU832" s="219" t="s">
        <v>82</v>
      </c>
      <c r="AV832" s="14" t="s">
        <v>82</v>
      </c>
      <c r="AW832" s="14" t="s">
        <v>34</v>
      </c>
      <c r="AX832" s="14" t="s">
        <v>72</v>
      </c>
      <c r="AY832" s="219" t="s">
        <v>191</v>
      </c>
    </row>
    <row r="833" spans="2:51" s="14" customFormat="1" ht="11.25">
      <c r="B833" s="209"/>
      <c r="C833" s="210"/>
      <c r="D833" s="192" t="s">
        <v>204</v>
      </c>
      <c r="E833" s="211" t="s">
        <v>21</v>
      </c>
      <c r="F833" s="212" t="s">
        <v>1144</v>
      </c>
      <c r="G833" s="210"/>
      <c r="H833" s="213">
        <v>7.134</v>
      </c>
      <c r="I833" s="214"/>
      <c r="J833" s="210"/>
      <c r="K833" s="210"/>
      <c r="L833" s="215"/>
      <c r="M833" s="216"/>
      <c r="N833" s="217"/>
      <c r="O833" s="217"/>
      <c r="P833" s="217"/>
      <c r="Q833" s="217"/>
      <c r="R833" s="217"/>
      <c r="S833" s="217"/>
      <c r="T833" s="218"/>
      <c r="AT833" s="219" t="s">
        <v>204</v>
      </c>
      <c r="AU833" s="219" t="s">
        <v>82</v>
      </c>
      <c r="AV833" s="14" t="s">
        <v>82</v>
      </c>
      <c r="AW833" s="14" t="s">
        <v>34</v>
      </c>
      <c r="AX833" s="14" t="s">
        <v>72</v>
      </c>
      <c r="AY833" s="219" t="s">
        <v>191</v>
      </c>
    </row>
    <row r="834" spans="1:65" s="2" customFormat="1" ht="24.2" customHeight="1">
      <c r="A834" s="35"/>
      <c r="B834" s="36"/>
      <c r="C834" s="179" t="s">
        <v>1145</v>
      </c>
      <c r="D834" s="179" t="s">
        <v>193</v>
      </c>
      <c r="E834" s="180" t="s">
        <v>1146</v>
      </c>
      <c r="F834" s="181" t="s">
        <v>1147</v>
      </c>
      <c r="G834" s="182" t="s">
        <v>293</v>
      </c>
      <c r="H834" s="183">
        <v>60.591</v>
      </c>
      <c r="I834" s="184"/>
      <c r="J834" s="185">
        <f>ROUND(I834*H834,2)</f>
        <v>0</v>
      </c>
      <c r="K834" s="181" t="s">
        <v>197</v>
      </c>
      <c r="L834" s="40"/>
      <c r="M834" s="186" t="s">
        <v>21</v>
      </c>
      <c r="N834" s="187" t="s">
        <v>43</v>
      </c>
      <c r="O834" s="65"/>
      <c r="P834" s="188">
        <f>O834*H834</f>
        <v>0</v>
      </c>
      <c r="Q834" s="188">
        <v>0.0457</v>
      </c>
      <c r="R834" s="188">
        <f>Q834*H834</f>
        <v>2.7690087</v>
      </c>
      <c r="S834" s="188">
        <v>0</v>
      </c>
      <c r="T834" s="189">
        <f>S834*H834</f>
        <v>0</v>
      </c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R834" s="190" t="s">
        <v>321</v>
      </c>
      <c r="AT834" s="190" t="s">
        <v>193</v>
      </c>
      <c r="AU834" s="190" t="s">
        <v>82</v>
      </c>
      <c r="AY834" s="18" t="s">
        <v>191</v>
      </c>
      <c r="BE834" s="191">
        <f>IF(N834="základní",J834,0)</f>
        <v>0</v>
      </c>
      <c r="BF834" s="191">
        <f>IF(N834="snížená",J834,0)</f>
        <v>0</v>
      </c>
      <c r="BG834" s="191">
        <f>IF(N834="zákl. přenesená",J834,0)</f>
        <v>0</v>
      </c>
      <c r="BH834" s="191">
        <f>IF(N834="sníž. přenesená",J834,0)</f>
        <v>0</v>
      </c>
      <c r="BI834" s="191">
        <f>IF(N834="nulová",J834,0)</f>
        <v>0</v>
      </c>
      <c r="BJ834" s="18" t="s">
        <v>80</v>
      </c>
      <c r="BK834" s="191">
        <f>ROUND(I834*H834,2)</f>
        <v>0</v>
      </c>
      <c r="BL834" s="18" t="s">
        <v>321</v>
      </c>
      <c r="BM834" s="190" t="s">
        <v>1148</v>
      </c>
    </row>
    <row r="835" spans="1:47" s="2" customFormat="1" ht="39">
      <c r="A835" s="35"/>
      <c r="B835" s="36"/>
      <c r="C835" s="37"/>
      <c r="D835" s="192" t="s">
        <v>200</v>
      </c>
      <c r="E835" s="37"/>
      <c r="F835" s="193" t="s">
        <v>1149</v>
      </c>
      <c r="G835" s="37"/>
      <c r="H835" s="37"/>
      <c r="I835" s="194"/>
      <c r="J835" s="37"/>
      <c r="K835" s="37"/>
      <c r="L835" s="40"/>
      <c r="M835" s="195"/>
      <c r="N835" s="196"/>
      <c r="O835" s="65"/>
      <c r="P835" s="65"/>
      <c r="Q835" s="65"/>
      <c r="R835" s="65"/>
      <c r="S835" s="65"/>
      <c r="T835" s="66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T835" s="18" t="s">
        <v>200</v>
      </c>
      <c r="AU835" s="18" t="s">
        <v>82</v>
      </c>
    </row>
    <row r="836" spans="1:47" s="2" customFormat="1" ht="11.25">
      <c r="A836" s="35"/>
      <c r="B836" s="36"/>
      <c r="C836" s="37"/>
      <c r="D836" s="197" t="s">
        <v>202</v>
      </c>
      <c r="E836" s="37"/>
      <c r="F836" s="198" t="s">
        <v>1150</v>
      </c>
      <c r="G836" s="37"/>
      <c r="H836" s="37"/>
      <c r="I836" s="194"/>
      <c r="J836" s="37"/>
      <c r="K836" s="37"/>
      <c r="L836" s="40"/>
      <c r="M836" s="195"/>
      <c r="N836" s="196"/>
      <c r="O836" s="65"/>
      <c r="P836" s="65"/>
      <c r="Q836" s="65"/>
      <c r="R836" s="65"/>
      <c r="S836" s="65"/>
      <c r="T836" s="66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T836" s="18" t="s">
        <v>202</v>
      </c>
      <c r="AU836" s="18" t="s">
        <v>82</v>
      </c>
    </row>
    <row r="837" spans="2:51" s="13" customFormat="1" ht="11.25">
      <c r="B837" s="199"/>
      <c r="C837" s="200"/>
      <c r="D837" s="192" t="s">
        <v>204</v>
      </c>
      <c r="E837" s="201" t="s">
        <v>21</v>
      </c>
      <c r="F837" s="202" t="s">
        <v>250</v>
      </c>
      <c r="G837" s="200"/>
      <c r="H837" s="201" t="s">
        <v>21</v>
      </c>
      <c r="I837" s="203"/>
      <c r="J837" s="200"/>
      <c r="K837" s="200"/>
      <c r="L837" s="204"/>
      <c r="M837" s="205"/>
      <c r="N837" s="206"/>
      <c r="O837" s="206"/>
      <c r="P837" s="206"/>
      <c r="Q837" s="206"/>
      <c r="R837" s="206"/>
      <c r="S837" s="206"/>
      <c r="T837" s="207"/>
      <c r="AT837" s="208" t="s">
        <v>204</v>
      </c>
      <c r="AU837" s="208" t="s">
        <v>82</v>
      </c>
      <c r="AV837" s="13" t="s">
        <v>80</v>
      </c>
      <c r="AW837" s="13" t="s">
        <v>34</v>
      </c>
      <c r="AX837" s="13" t="s">
        <v>72</v>
      </c>
      <c r="AY837" s="208" t="s">
        <v>191</v>
      </c>
    </row>
    <row r="838" spans="2:51" s="14" customFormat="1" ht="11.25">
      <c r="B838" s="209"/>
      <c r="C838" s="210"/>
      <c r="D838" s="192" t="s">
        <v>204</v>
      </c>
      <c r="E838" s="211" t="s">
        <v>21</v>
      </c>
      <c r="F838" s="212" t="s">
        <v>1151</v>
      </c>
      <c r="G838" s="210"/>
      <c r="H838" s="213">
        <v>56.193</v>
      </c>
      <c r="I838" s="214"/>
      <c r="J838" s="210"/>
      <c r="K838" s="210"/>
      <c r="L838" s="215"/>
      <c r="M838" s="216"/>
      <c r="N838" s="217"/>
      <c r="O838" s="217"/>
      <c r="P838" s="217"/>
      <c r="Q838" s="217"/>
      <c r="R838" s="217"/>
      <c r="S838" s="217"/>
      <c r="T838" s="218"/>
      <c r="AT838" s="219" t="s">
        <v>204</v>
      </c>
      <c r="AU838" s="219" t="s">
        <v>82</v>
      </c>
      <c r="AV838" s="14" t="s">
        <v>82</v>
      </c>
      <c r="AW838" s="14" t="s">
        <v>34</v>
      </c>
      <c r="AX838" s="14" t="s">
        <v>72</v>
      </c>
      <c r="AY838" s="219" t="s">
        <v>191</v>
      </c>
    </row>
    <row r="839" spans="2:51" s="14" customFormat="1" ht="11.25">
      <c r="B839" s="209"/>
      <c r="C839" s="210"/>
      <c r="D839" s="192" t="s">
        <v>204</v>
      </c>
      <c r="E839" s="211" t="s">
        <v>21</v>
      </c>
      <c r="F839" s="212" t="s">
        <v>1152</v>
      </c>
      <c r="G839" s="210"/>
      <c r="H839" s="213">
        <v>4.398</v>
      </c>
      <c r="I839" s="214"/>
      <c r="J839" s="210"/>
      <c r="K839" s="210"/>
      <c r="L839" s="215"/>
      <c r="M839" s="216"/>
      <c r="N839" s="217"/>
      <c r="O839" s="217"/>
      <c r="P839" s="217"/>
      <c r="Q839" s="217"/>
      <c r="R839" s="217"/>
      <c r="S839" s="217"/>
      <c r="T839" s="218"/>
      <c r="AT839" s="219" t="s">
        <v>204</v>
      </c>
      <c r="AU839" s="219" t="s">
        <v>82</v>
      </c>
      <c r="AV839" s="14" t="s">
        <v>82</v>
      </c>
      <c r="AW839" s="14" t="s">
        <v>34</v>
      </c>
      <c r="AX839" s="14" t="s">
        <v>72</v>
      </c>
      <c r="AY839" s="219" t="s">
        <v>191</v>
      </c>
    </row>
    <row r="840" spans="1:65" s="2" customFormat="1" ht="24.2" customHeight="1">
      <c r="A840" s="35"/>
      <c r="B840" s="36"/>
      <c r="C840" s="179" t="s">
        <v>1153</v>
      </c>
      <c r="D840" s="179" t="s">
        <v>193</v>
      </c>
      <c r="E840" s="180" t="s">
        <v>1154</v>
      </c>
      <c r="F840" s="181" t="s">
        <v>1155</v>
      </c>
      <c r="G840" s="182" t="s">
        <v>293</v>
      </c>
      <c r="H840" s="183">
        <v>38.675</v>
      </c>
      <c r="I840" s="184"/>
      <c r="J840" s="185">
        <f>ROUND(I840*H840,2)</f>
        <v>0</v>
      </c>
      <c r="K840" s="181" t="s">
        <v>197</v>
      </c>
      <c r="L840" s="40"/>
      <c r="M840" s="186" t="s">
        <v>21</v>
      </c>
      <c r="N840" s="187" t="s">
        <v>43</v>
      </c>
      <c r="O840" s="65"/>
      <c r="P840" s="188">
        <f>O840*H840</f>
        <v>0</v>
      </c>
      <c r="Q840" s="188">
        <v>0.04696</v>
      </c>
      <c r="R840" s="188">
        <f>Q840*H840</f>
        <v>1.8161779999999998</v>
      </c>
      <c r="S840" s="188">
        <v>0</v>
      </c>
      <c r="T840" s="189">
        <f>S840*H840</f>
        <v>0</v>
      </c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R840" s="190" t="s">
        <v>321</v>
      </c>
      <c r="AT840" s="190" t="s">
        <v>193</v>
      </c>
      <c r="AU840" s="190" t="s">
        <v>82</v>
      </c>
      <c r="AY840" s="18" t="s">
        <v>191</v>
      </c>
      <c r="BE840" s="191">
        <f>IF(N840="základní",J840,0)</f>
        <v>0</v>
      </c>
      <c r="BF840" s="191">
        <f>IF(N840="snížená",J840,0)</f>
        <v>0</v>
      </c>
      <c r="BG840" s="191">
        <f>IF(N840="zákl. přenesená",J840,0)</f>
        <v>0</v>
      </c>
      <c r="BH840" s="191">
        <f>IF(N840="sníž. přenesená",J840,0)</f>
        <v>0</v>
      </c>
      <c r="BI840" s="191">
        <f>IF(N840="nulová",J840,0)</f>
        <v>0</v>
      </c>
      <c r="BJ840" s="18" t="s">
        <v>80</v>
      </c>
      <c r="BK840" s="191">
        <f>ROUND(I840*H840,2)</f>
        <v>0</v>
      </c>
      <c r="BL840" s="18" t="s">
        <v>321</v>
      </c>
      <c r="BM840" s="190" t="s">
        <v>1156</v>
      </c>
    </row>
    <row r="841" spans="1:47" s="2" customFormat="1" ht="39">
      <c r="A841" s="35"/>
      <c r="B841" s="36"/>
      <c r="C841" s="37"/>
      <c r="D841" s="192" t="s">
        <v>200</v>
      </c>
      <c r="E841" s="37"/>
      <c r="F841" s="193" t="s">
        <v>1157</v>
      </c>
      <c r="G841" s="37"/>
      <c r="H841" s="37"/>
      <c r="I841" s="194"/>
      <c r="J841" s="37"/>
      <c r="K841" s="37"/>
      <c r="L841" s="40"/>
      <c r="M841" s="195"/>
      <c r="N841" s="196"/>
      <c r="O841" s="65"/>
      <c r="P841" s="65"/>
      <c r="Q841" s="65"/>
      <c r="R841" s="65"/>
      <c r="S841" s="65"/>
      <c r="T841" s="66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T841" s="18" t="s">
        <v>200</v>
      </c>
      <c r="AU841" s="18" t="s">
        <v>82</v>
      </c>
    </row>
    <row r="842" spans="1:47" s="2" customFormat="1" ht="11.25">
      <c r="A842" s="35"/>
      <c r="B842" s="36"/>
      <c r="C842" s="37"/>
      <c r="D842" s="197" t="s">
        <v>202</v>
      </c>
      <c r="E842" s="37"/>
      <c r="F842" s="198" t="s">
        <v>1158</v>
      </c>
      <c r="G842" s="37"/>
      <c r="H842" s="37"/>
      <c r="I842" s="194"/>
      <c r="J842" s="37"/>
      <c r="K842" s="37"/>
      <c r="L842" s="40"/>
      <c r="M842" s="195"/>
      <c r="N842" s="196"/>
      <c r="O842" s="65"/>
      <c r="P842" s="65"/>
      <c r="Q842" s="65"/>
      <c r="R842" s="65"/>
      <c r="S842" s="65"/>
      <c r="T842" s="66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T842" s="18" t="s">
        <v>202</v>
      </c>
      <c r="AU842" s="18" t="s">
        <v>82</v>
      </c>
    </row>
    <row r="843" spans="2:51" s="13" customFormat="1" ht="11.25">
      <c r="B843" s="199"/>
      <c r="C843" s="200"/>
      <c r="D843" s="192" t="s">
        <v>204</v>
      </c>
      <c r="E843" s="201" t="s">
        <v>21</v>
      </c>
      <c r="F843" s="202" t="s">
        <v>250</v>
      </c>
      <c r="G843" s="200"/>
      <c r="H843" s="201" t="s">
        <v>21</v>
      </c>
      <c r="I843" s="203"/>
      <c r="J843" s="200"/>
      <c r="K843" s="200"/>
      <c r="L843" s="204"/>
      <c r="M843" s="205"/>
      <c r="N843" s="206"/>
      <c r="O843" s="206"/>
      <c r="P843" s="206"/>
      <c r="Q843" s="206"/>
      <c r="R843" s="206"/>
      <c r="S843" s="206"/>
      <c r="T843" s="207"/>
      <c r="AT843" s="208" t="s">
        <v>204</v>
      </c>
      <c r="AU843" s="208" t="s">
        <v>82</v>
      </c>
      <c r="AV843" s="13" t="s">
        <v>80</v>
      </c>
      <c r="AW843" s="13" t="s">
        <v>34</v>
      </c>
      <c r="AX843" s="13" t="s">
        <v>72</v>
      </c>
      <c r="AY843" s="208" t="s">
        <v>191</v>
      </c>
    </row>
    <row r="844" spans="2:51" s="14" customFormat="1" ht="11.25">
      <c r="B844" s="209"/>
      <c r="C844" s="210"/>
      <c r="D844" s="192" t="s">
        <v>204</v>
      </c>
      <c r="E844" s="211" t="s">
        <v>21</v>
      </c>
      <c r="F844" s="212" t="s">
        <v>1159</v>
      </c>
      <c r="G844" s="210"/>
      <c r="H844" s="213">
        <v>38.675</v>
      </c>
      <c r="I844" s="214"/>
      <c r="J844" s="210"/>
      <c r="K844" s="210"/>
      <c r="L844" s="215"/>
      <c r="M844" s="216"/>
      <c r="N844" s="217"/>
      <c r="O844" s="217"/>
      <c r="P844" s="217"/>
      <c r="Q844" s="217"/>
      <c r="R844" s="217"/>
      <c r="S844" s="217"/>
      <c r="T844" s="218"/>
      <c r="AT844" s="219" t="s">
        <v>204</v>
      </c>
      <c r="AU844" s="219" t="s">
        <v>82</v>
      </c>
      <c r="AV844" s="14" t="s">
        <v>82</v>
      </c>
      <c r="AW844" s="14" t="s">
        <v>34</v>
      </c>
      <c r="AX844" s="14" t="s">
        <v>72</v>
      </c>
      <c r="AY844" s="219" t="s">
        <v>191</v>
      </c>
    </row>
    <row r="845" spans="1:65" s="2" customFormat="1" ht="21.75" customHeight="1">
      <c r="A845" s="35"/>
      <c r="B845" s="36"/>
      <c r="C845" s="179" t="s">
        <v>1160</v>
      </c>
      <c r="D845" s="179" t="s">
        <v>193</v>
      </c>
      <c r="E845" s="180" t="s">
        <v>1161</v>
      </c>
      <c r="F845" s="181" t="s">
        <v>1162</v>
      </c>
      <c r="G845" s="182" t="s">
        <v>293</v>
      </c>
      <c r="H845" s="183">
        <v>151.087</v>
      </c>
      <c r="I845" s="184"/>
      <c r="J845" s="185">
        <f>ROUND(I845*H845,2)</f>
        <v>0</v>
      </c>
      <c r="K845" s="181" t="s">
        <v>197</v>
      </c>
      <c r="L845" s="40"/>
      <c r="M845" s="186" t="s">
        <v>21</v>
      </c>
      <c r="N845" s="187" t="s">
        <v>43</v>
      </c>
      <c r="O845" s="65"/>
      <c r="P845" s="188">
        <f>O845*H845</f>
        <v>0</v>
      </c>
      <c r="Q845" s="188">
        <v>0.0002</v>
      </c>
      <c r="R845" s="188">
        <f>Q845*H845</f>
        <v>0.0302174</v>
      </c>
      <c r="S845" s="188">
        <v>0</v>
      </c>
      <c r="T845" s="189">
        <f>S845*H845</f>
        <v>0</v>
      </c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R845" s="190" t="s">
        <v>321</v>
      </c>
      <c r="AT845" s="190" t="s">
        <v>193</v>
      </c>
      <c r="AU845" s="190" t="s">
        <v>82</v>
      </c>
      <c r="AY845" s="18" t="s">
        <v>191</v>
      </c>
      <c r="BE845" s="191">
        <f>IF(N845="základní",J845,0)</f>
        <v>0</v>
      </c>
      <c r="BF845" s="191">
        <f>IF(N845="snížená",J845,0)</f>
        <v>0</v>
      </c>
      <c r="BG845" s="191">
        <f>IF(N845="zákl. přenesená",J845,0)</f>
        <v>0</v>
      </c>
      <c r="BH845" s="191">
        <f>IF(N845="sníž. přenesená",J845,0)</f>
        <v>0</v>
      </c>
      <c r="BI845" s="191">
        <f>IF(N845="nulová",J845,0)</f>
        <v>0</v>
      </c>
      <c r="BJ845" s="18" t="s">
        <v>80</v>
      </c>
      <c r="BK845" s="191">
        <f>ROUND(I845*H845,2)</f>
        <v>0</v>
      </c>
      <c r="BL845" s="18" t="s">
        <v>321</v>
      </c>
      <c r="BM845" s="190" t="s">
        <v>1163</v>
      </c>
    </row>
    <row r="846" spans="1:47" s="2" customFormat="1" ht="29.25">
      <c r="A846" s="35"/>
      <c r="B846" s="36"/>
      <c r="C846" s="37"/>
      <c r="D846" s="192" t="s">
        <v>200</v>
      </c>
      <c r="E846" s="37"/>
      <c r="F846" s="193" t="s">
        <v>1164</v>
      </c>
      <c r="G846" s="37"/>
      <c r="H846" s="37"/>
      <c r="I846" s="194"/>
      <c r="J846" s="37"/>
      <c r="K846" s="37"/>
      <c r="L846" s="40"/>
      <c r="M846" s="195"/>
      <c r="N846" s="196"/>
      <c r="O846" s="65"/>
      <c r="P846" s="65"/>
      <c r="Q846" s="65"/>
      <c r="R846" s="65"/>
      <c r="S846" s="65"/>
      <c r="T846" s="66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T846" s="18" t="s">
        <v>200</v>
      </c>
      <c r="AU846" s="18" t="s">
        <v>82</v>
      </c>
    </row>
    <row r="847" spans="1:47" s="2" customFormat="1" ht="11.25">
      <c r="A847" s="35"/>
      <c r="B847" s="36"/>
      <c r="C847" s="37"/>
      <c r="D847" s="197" t="s">
        <v>202</v>
      </c>
      <c r="E847" s="37"/>
      <c r="F847" s="198" t="s">
        <v>1165</v>
      </c>
      <c r="G847" s="37"/>
      <c r="H847" s="37"/>
      <c r="I847" s="194"/>
      <c r="J847" s="37"/>
      <c r="K847" s="37"/>
      <c r="L847" s="40"/>
      <c r="M847" s="195"/>
      <c r="N847" s="196"/>
      <c r="O847" s="65"/>
      <c r="P847" s="65"/>
      <c r="Q847" s="65"/>
      <c r="R847" s="65"/>
      <c r="S847" s="65"/>
      <c r="T847" s="66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T847" s="18" t="s">
        <v>202</v>
      </c>
      <c r="AU847" s="18" t="s">
        <v>82</v>
      </c>
    </row>
    <row r="848" spans="2:51" s="14" customFormat="1" ht="11.25">
      <c r="B848" s="209"/>
      <c r="C848" s="210"/>
      <c r="D848" s="192" t="s">
        <v>204</v>
      </c>
      <c r="E848" s="211" t="s">
        <v>21</v>
      </c>
      <c r="F848" s="212" t="s">
        <v>1166</v>
      </c>
      <c r="G848" s="210"/>
      <c r="H848" s="213">
        <v>151.087</v>
      </c>
      <c r="I848" s="214"/>
      <c r="J848" s="210"/>
      <c r="K848" s="210"/>
      <c r="L848" s="215"/>
      <c r="M848" s="216"/>
      <c r="N848" s="217"/>
      <c r="O848" s="217"/>
      <c r="P848" s="217"/>
      <c r="Q848" s="217"/>
      <c r="R848" s="217"/>
      <c r="S848" s="217"/>
      <c r="T848" s="218"/>
      <c r="AT848" s="219" t="s">
        <v>204</v>
      </c>
      <c r="AU848" s="219" t="s">
        <v>82</v>
      </c>
      <c r="AV848" s="14" t="s">
        <v>82</v>
      </c>
      <c r="AW848" s="14" t="s">
        <v>34</v>
      </c>
      <c r="AX848" s="14" t="s">
        <v>72</v>
      </c>
      <c r="AY848" s="219" t="s">
        <v>191</v>
      </c>
    </row>
    <row r="849" spans="1:65" s="2" customFormat="1" ht="16.5" customHeight="1">
      <c r="A849" s="35"/>
      <c r="B849" s="36"/>
      <c r="C849" s="179" t="s">
        <v>1167</v>
      </c>
      <c r="D849" s="179" t="s">
        <v>193</v>
      </c>
      <c r="E849" s="180" t="s">
        <v>1168</v>
      </c>
      <c r="F849" s="181" t="s">
        <v>1169</v>
      </c>
      <c r="G849" s="182" t="s">
        <v>293</v>
      </c>
      <c r="H849" s="183">
        <v>151.087</v>
      </c>
      <c r="I849" s="184"/>
      <c r="J849" s="185">
        <f>ROUND(I849*H849,2)</f>
        <v>0</v>
      </c>
      <c r="K849" s="181" t="s">
        <v>197</v>
      </c>
      <c r="L849" s="40"/>
      <c r="M849" s="186" t="s">
        <v>21</v>
      </c>
      <c r="N849" s="187" t="s">
        <v>43</v>
      </c>
      <c r="O849" s="65"/>
      <c r="P849" s="188">
        <f>O849*H849</f>
        <v>0</v>
      </c>
      <c r="Q849" s="188">
        <v>0.0032</v>
      </c>
      <c r="R849" s="188">
        <f>Q849*H849</f>
        <v>0.4834784</v>
      </c>
      <c r="S849" s="188">
        <v>0</v>
      </c>
      <c r="T849" s="189">
        <f>S849*H849</f>
        <v>0</v>
      </c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R849" s="190" t="s">
        <v>321</v>
      </c>
      <c r="AT849" s="190" t="s">
        <v>193</v>
      </c>
      <c r="AU849" s="190" t="s">
        <v>82</v>
      </c>
      <c r="AY849" s="18" t="s">
        <v>191</v>
      </c>
      <c r="BE849" s="191">
        <f>IF(N849="základní",J849,0)</f>
        <v>0</v>
      </c>
      <c r="BF849" s="191">
        <f>IF(N849="snížená",J849,0)</f>
        <v>0</v>
      </c>
      <c r="BG849" s="191">
        <f>IF(N849="zákl. přenesená",J849,0)</f>
        <v>0</v>
      </c>
      <c r="BH849" s="191">
        <f>IF(N849="sníž. přenesená",J849,0)</f>
        <v>0</v>
      </c>
      <c r="BI849" s="191">
        <f>IF(N849="nulová",J849,0)</f>
        <v>0</v>
      </c>
      <c r="BJ849" s="18" t="s">
        <v>80</v>
      </c>
      <c r="BK849" s="191">
        <f>ROUND(I849*H849,2)</f>
        <v>0</v>
      </c>
      <c r="BL849" s="18" t="s">
        <v>321</v>
      </c>
      <c r="BM849" s="190" t="s">
        <v>1170</v>
      </c>
    </row>
    <row r="850" spans="1:47" s="2" customFormat="1" ht="19.5">
      <c r="A850" s="35"/>
      <c r="B850" s="36"/>
      <c r="C850" s="37"/>
      <c r="D850" s="192" t="s">
        <v>200</v>
      </c>
      <c r="E850" s="37"/>
      <c r="F850" s="193" t="s">
        <v>1171</v>
      </c>
      <c r="G850" s="37"/>
      <c r="H850" s="37"/>
      <c r="I850" s="194"/>
      <c r="J850" s="37"/>
      <c r="K850" s="37"/>
      <c r="L850" s="40"/>
      <c r="M850" s="195"/>
      <c r="N850" s="196"/>
      <c r="O850" s="65"/>
      <c r="P850" s="65"/>
      <c r="Q850" s="65"/>
      <c r="R850" s="65"/>
      <c r="S850" s="65"/>
      <c r="T850" s="66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T850" s="18" t="s">
        <v>200</v>
      </c>
      <c r="AU850" s="18" t="s">
        <v>82</v>
      </c>
    </row>
    <row r="851" spans="1:47" s="2" customFormat="1" ht="11.25">
      <c r="A851" s="35"/>
      <c r="B851" s="36"/>
      <c r="C851" s="37"/>
      <c r="D851" s="197" t="s">
        <v>202</v>
      </c>
      <c r="E851" s="37"/>
      <c r="F851" s="198" t="s">
        <v>1172</v>
      </c>
      <c r="G851" s="37"/>
      <c r="H851" s="37"/>
      <c r="I851" s="194"/>
      <c r="J851" s="37"/>
      <c r="K851" s="37"/>
      <c r="L851" s="40"/>
      <c r="M851" s="195"/>
      <c r="N851" s="196"/>
      <c r="O851" s="65"/>
      <c r="P851" s="65"/>
      <c r="Q851" s="65"/>
      <c r="R851" s="65"/>
      <c r="S851" s="65"/>
      <c r="T851" s="66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T851" s="18" t="s">
        <v>202</v>
      </c>
      <c r="AU851" s="18" t="s">
        <v>82</v>
      </c>
    </row>
    <row r="852" spans="2:51" s="14" customFormat="1" ht="11.25">
      <c r="B852" s="209"/>
      <c r="C852" s="210"/>
      <c r="D852" s="192" t="s">
        <v>204</v>
      </c>
      <c r="E852" s="211" t="s">
        <v>21</v>
      </c>
      <c r="F852" s="212" t="s">
        <v>1166</v>
      </c>
      <c r="G852" s="210"/>
      <c r="H852" s="213">
        <v>151.087</v>
      </c>
      <c r="I852" s="214"/>
      <c r="J852" s="210"/>
      <c r="K852" s="210"/>
      <c r="L852" s="215"/>
      <c r="M852" s="216"/>
      <c r="N852" s="217"/>
      <c r="O852" s="217"/>
      <c r="P852" s="217"/>
      <c r="Q852" s="217"/>
      <c r="R852" s="217"/>
      <c r="S852" s="217"/>
      <c r="T852" s="218"/>
      <c r="AT852" s="219" t="s">
        <v>204</v>
      </c>
      <c r="AU852" s="219" t="s">
        <v>82</v>
      </c>
      <c r="AV852" s="14" t="s">
        <v>82</v>
      </c>
      <c r="AW852" s="14" t="s">
        <v>34</v>
      </c>
      <c r="AX852" s="14" t="s">
        <v>72</v>
      </c>
      <c r="AY852" s="219" t="s">
        <v>191</v>
      </c>
    </row>
    <row r="853" spans="1:65" s="2" customFormat="1" ht="37.9" customHeight="1">
      <c r="A853" s="35"/>
      <c r="B853" s="36"/>
      <c r="C853" s="179" t="s">
        <v>1173</v>
      </c>
      <c r="D853" s="179" t="s">
        <v>193</v>
      </c>
      <c r="E853" s="180" t="s">
        <v>1174</v>
      </c>
      <c r="F853" s="181" t="s">
        <v>1175</v>
      </c>
      <c r="G853" s="182" t="s">
        <v>293</v>
      </c>
      <c r="H853" s="183">
        <v>19.728</v>
      </c>
      <c r="I853" s="184"/>
      <c r="J853" s="185">
        <f>ROUND(I853*H853,2)</f>
        <v>0</v>
      </c>
      <c r="K853" s="181" t="s">
        <v>197</v>
      </c>
      <c r="L853" s="40"/>
      <c r="M853" s="186" t="s">
        <v>21</v>
      </c>
      <c r="N853" s="187" t="s">
        <v>43</v>
      </c>
      <c r="O853" s="65"/>
      <c r="P853" s="188">
        <f>O853*H853</f>
        <v>0</v>
      </c>
      <c r="Q853" s="188">
        <v>0.0477</v>
      </c>
      <c r="R853" s="188">
        <f>Q853*H853</f>
        <v>0.9410256</v>
      </c>
      <c r="S853" s="188">
        <v>0</v>
      </c>
      <c r="T853" s="189">
        <f>S853*H853</f>
        <v>0</v>
      </c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R853" s="190" t="s">
        <v>321</v>
      </c>
      <c r="AT853" s="190" t="s">
        <v>193</v>
      </c>
      <c r="AU853" s="190" t="s">
        <v>82</v>
      </c>
      <c r="AY853" s="18" t="s">
        <v>191</v>
      </c>
      <c r="BE853" s="191">
        <f>IF(N853="základní",J853,0)</f>
        <v>0</v>
      </c>
      <c r="BF853" s="191">
        <f>IF(N853="snížená",J853,0)</f>
        <v>0</v>
      </c>
      <c r="BG853" s="191">
        <f>IF(N853="zákl. přenesená",J853,0)</f>
        <v>0</v>
      </c>
      <c r="BH853" s="191">
        <f>IF(N853="sníž. přenesená",J853,0)</f>
        <v>0</v>
      </c>
      <c r="BI853" s="191">
        <f>IF(N853="nulová",J853,0)</f>
        <v>0</v>
      </c>
      <c r="BJ853" s="18" t="s">
        <v>80</v>
      </c>
      <c r="BK853" s="191">
        <f>ROUND(I853*H853,2)</f>
        <v>0</v>
      </c>
      <c r="BL853" s="18" t="s">
        <v>321</v>
      </c>
      <c r="BM853" s="190" t="s">
        <v>1176</v>
      </c>
    </row>
    <row r="854" spans="1:47" s="2" customFormat="1" ht="39">
      <c r="A854" s="35"/>
      <c r="B854" s="36"/>
      <c r="C854" s="37"/>
      <c r="D854" s="192" t="s">
        <v>200</v>
      </c>
      <c r="E854" s="37"/>
      <c r="F854" s="193" t="s">
        <v>1177</v>
      </c>
      <c r="G854" s="37"/>
      <c r="H854" s="37"/>
      <c r="I854" s="194"/>
      <c r="J854" s="37"/>
      <c r="K854" s="37"/>
      <c r="L854" s="40"/>
      <c r="M854" s="195"/>
      <c r="N854" s="196"/>
      <c r="O854" s="65"/>
      <c r="P854" s="65"/>
      <c r="Q854" s="65"/>
      <c r="R854" s="65"/>
      <c r="S854" s="65"/>
      <c r="T854" s="66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T854" s="18" t="s">
        <v>200</v>
      </c>
      <c r="AU854" s="18" t="s">
        <v>82</v>
      </c>
    </row>
    <row r="855" spans="1:47" s="2" customFormat="1" ht="11.25">
      <c r="A855" s="35"/>
      <c r="B855" s="36"/>
      <c r="C855" s="37"/>
      <c r="D855" s="197" t="s">
        <v>202</v>
      </c>
      <c r="E855" s="37"/>
      <c r="F855" s="198" t="s">
        <v>1178</v>
      </c>
      <c r="G855" s="37"/>
      <c r="H855" s="37"/>
      <c r="I855" s="194"/>
      <c r="J855" s="37"/>
      <c r="K855" s="37"/>
      <c r="L855" s="40"/>
      <c r="M855" s="195"/>
      <c r="N855" s="196"/>
      <c r="O855" s="65"/>
      <c r="P855" s="65"/>
      <c r="Q855" s="65"/>
      <c r="R855" s="65"/>
      <c r="S855" s="65"/>
      <c r="T855" s="66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T855" s="18" t="s">
        <v>202</v>
      </c>
      <c r="AU855" s="18" t="s">
        <v>82</v>
      </c>
    </row>
    <row r="856" spans="2:51" s="13" customFormat="1" ht="11.25">
      <c r="B856" s="199"/>
      <c r="C856" s="200"/>
      <c r="D856" s="192" t="s">
        <v>204</v>
      </c>
      <c r="E856" s="201" t="s">
        <v>21</v>
      </c>
      <c r="F856" s="202" t="s">
        <v>250</v>
      </c>
      <c r="G856" s="200"/>
      <c r="H856" s="201" t="s">
        <v>21</v>
      </c>
      <c r="I856" s="203"/>
      <c r="J856" s="200"/>
      <c r="K856" s="200"/>
      <c r="L856" s="204"/>
      <c r="M856" s="205"/>
      <c r="N856" s="206"/>
      <c r="O856" s="206"/>
      <c r="P856" s="206"/>
      <c r="Q856" s="206"/>
      <c r="R856" s="206"/>
      <c r="S856" s="206"/>
      <c r="T856" s="207"/>
      <c r="AT856" s="208" t="s">
        <v>204</v>
      </c>
      <c r="AU856" s="208" t="s">
        <v>82</v>
      </c>
      <c r="AV856" s="13" t="s">
        <v>80</v>
      </c>
      <c r="AW856" s="13" t="s">
        <v>34</v>
      </c>
      <c r="AX856" s="13" t="s">
        <v>72</v>
      </c>
      <c r="AY856" s="208" t="s">
        <v>191</v>
      </c>
    </row>
    <row r="857" spans="2:51" s="14" customFormat="1" ht="11.25">
      <c r="B857" s="209"/>
      <c r="C857" s="210"/>
      <c r="D857" s="192" t="s">
        <v>204</v>
      </c>
      <c r="E857" s="211" t="s">
        <v>21</v>
      </c>
      <c r="F857" s="212" t="s">
        <v>1179</v>
      </c>
      <c r="G857" s="210"/>
      <c r="H857" s="213">
        <v>19.728</v>
      </c>
      <c r="I857" s="214"/>
      <c r="J857" s="210"/>
      <c r="K857" s="210"/>
      <c r="L857" s="215"/>
      <c r="M857" s="216"/>
      <c r="N857" s="217"/>
      <c r="O857" s="217"/>
      <c r="P857" s="217"/>
      <c r="Q857" s="217"/>
      <c r="R857" s="217"/>
      <c r="S857" s="217"/>
      <c r="T857" s="218"/>
      <c r="AT857" s="219" t="s">
        <v>204</v>
      </c>
      <c r="AU857" s="219" t="s">
        <v>82</v>
      </c>
      <c r="AV857" s="14" t="s">
        <v>82</v>
      </c>
      <c r="AW857" s="14" t="s">
        <v>34</v>
      </c>
      <c r="AX857" s="14" t="s">
        <v>72</v>
      </c>
      <c r="AY857" s="219" t="s">
        <v>191</v>
      </c>
    </row>
    <row r="858" spans="1:65" s="2" customFormat="1" ht="33" customHeight="1">
      <c r="A858" s="35"/>
      <c r="B858" s="36"/>
      <c r="C858" s="179" t="s">
        <v>1180</v>
      </c>
      <c r="D858" s="179" t="s">
        <v>193</v>
      </c>
      <c r="E858" s="180" t="s">
        <v>1181</v>
      </c>
      <c r="F858" s="181" t="s">
        <v>1182</v>
      </c>
      <c r="G858" s="182" t="s">
        <v>293</v>
      </c>
      <c r="H858" s="183">
        <v>13</v>
      </c>
      <c r="I858" s="184"/>
      <c r="J858" s="185">
        <f>ROUND(I858*H858,2)</f>
        <v>0</v>
      </c>
      <c r="K858" s="181" t="s">
        <v>197</v>
      </c>
      <c r="L858" s="40"/>
      <c r="M858" s="186" t="s">
        <v>21</v>
      </c>
      <c r="N858" s="187" t="s">
        <v>43</v>
      </c>
      <c r="O858" s="65"/>
      <c r="P858" s="188">
        <f>O858*H858</f>
        <v>0</v>
      </c>
      <c r="Q858" s="188">
        <v>0.0473</v>
      </c>
      <c r="R858" s="188">
        <f>Q858*H858</f>
        <v>0.6149</v>
      </c>
      <c r="S858" s="188">
        <v>0</v>
      </c>
      <c r="T858" s="189">
        <f>S858*H858</f>
        <v>0</v>
      </c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R858" s="190" t="s">
        <v>321</v>
      </c>
      <c r="AT858" s="190" t="s">
        <v>193</v>
      </c>
      <c r="AU858" s="190" t="s">
        <v>82</v>
      </c>
      <c r="AY858" s="18" t="s">
        <v>191</v>
      </c>
      <c r="BE858" s="191">
        <f>IF(N858="základní",J858,0)</f>
        <v>0</v>
      </c>
      <c r="BF858" s="191">
        <f>IF(N858="snížená",J858,0)</f>
        <v>0</v>
      </c>
      <c r="BG858" s="191">
        <f>IF(N858="zákl. přenesená",J858,0)</f>
        <v>0</v>
      </c>
      <c r="BH858" s="191">
        <f>IF(N858="sníž. přenesená",J858,0)</f>
        <v>0</v>
      </c>
      <c r="BI858" s="191">
        <f>IF(N858="nulová",J858,0)</f>
        <v>0</v>
      </c>
      <c r="BJ858" s="18" t="s">
        <v>80</v>
      </c>
      <c r="BK858" s="191">
        <f>ROUND(I858*H858,2)</f>
        <v>0</v>
      </c>
      <c r="BL858" s="18" t="s">
        <v>321</v>
      </c>
      <c r="BM858" s="190" t="s">
        <v>1183</v>
      </c>
    </row>
    <row r="859" spans="1:47" s="2" customFormat="1" ht="48.75">
      <c r="A859" s="35"/>
      <c r="B859" s="36"/>
      <c r="C859" s="37"/>
      <c r="D859" s="192" t="s">
        <v>200</v>
      </c>
      <c r="E859" s="37"/>
      <c r="F859" s="193" t="s">
        <v>1184</v>
      </c>
      <c r="G859" s="37"/>
      <c r="H859" s="37"/>
      <c r="I859" s="194"/>
      <c r="J859" s="37"/>
      <c r="K859" s="37"/>
      <c r="L859" s="40"/>
      <c r="M859" s="195"/>
      <c r="N859" s="196"/>
      <c r="O859" s="65"/>
      <c r="P859" s="65"/>
      <c r="Q859" s="65"/>
      <c r="R859" s="65"/>
      <c r="S859" s="65"/>
      <c r="T859" s="66"/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T859" s="18" t="s">
        <v>200</v>
      </c>
      <c r="AU859" s="18" t="s">
        <v>82</v>
      </c>
    </row>
    <row r="860" spans="1:47" s="2" customFormat="1" ht="11.25">
      <c r="A860" s="35"/>
      <c r="B860" s="36"/>
      <c r="C860" s="37"/>
      <c r="D860" s="197" t="s">
        <v>202</v>
      </c>
      <c r="E860" s="37"/>
      <c r="F860" s="198" t="s">
        <v>1185</v>
      </c>
      <c r="G860" s="37"/>
      <c r="H860" s="37"/>
      <c r="I860" s="194"/>
      <c r="J860" s="37"/>
      <c r="K860" s="37"/>
      <c r="L860" s="40"/>
      <c r="M860" s="195"/>
      <c r="N860" s="196"/>
      <c r="O860" s="65"/>
      <c r="P860" s="65"/>
      <c r="Q860" s="65"/>
      <c r="R860" s="65"/>
      <c r="S860" s="65"/>
      <c r="T860" s="66"/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T860" s="18" t="s">
        <v>202</v>
      </c>
      <c r="AU860" s="18" t="s">
        <v>82</v>
      </c>
    </row>
    <row r="861" spans="2:51" s="13" customFormat="1" ht="11.25">
      <c r="B861" s="199"/>
      <c r="C861" s="200"/>
      <c r="D861" s="192" t="s">
        <v>204</v>
      </c>
      <c r="E861" s="201" t="s">
        <v>21</v>
      </c>
      <c r="F861" s="202" t="s">
        <v>250</v>
      </c>
      <c r="G861" s="200"/>
      <c r="H861" s="201" t="s">
        <v>21</v>
      </c>
      <c r="I861" s="203"/>
      <c r="J861" s="200"/>
      <c r="K861" s="200"/>
      <c r="L861" s="204"/>
      <c r="M861" s="205"/>
      <c r="N861" s="206"/>
      <c r="O861" s="206"/>
      <c r="P861" s="206"/>
      <c r="Q861" s="206"/>
      <c r="R861" s="206"/>
      <c r="S861" s="206"/>
      <c r="T861" s="207"/>
      <c r="AT861" s="208" t="s">
        <v>204</v>
      </c>
      <c r="AU861" s="208" t="s">
        <v>82</v>
      </c>
      <c r="AV861" s="13" t="s">
        <v>80</v>
      </c>
      <c r="AW861" s="13" t="s">
        <v>34</v>
      </c>
      <c r="AX861" s="13" t="s">
        <v>72</v>
      </c>
      <c r="AY861" s="208" t="s">
        <v>191</v>
      </c>
    </row>
    <row r="862" spans="2:51" s="14" customFormat="1" ht="11.25">
      <c r="B862" s="209"/>
      <c r="C862" s="210"/>
      <c r="D862" s="192" t="s">
        <v>204</v>
      </c>
      <c r="E862" s="211" t="s">
        <v>21</v>
      </c>
      <c r="F862" s="212" t="s">
        <v>1186</v>
      </c>
      <c r="G862" s="210"/>
      <c r="H862" s="213">
        <v>13</v>
      </c>
      <c r="I862" s="214"/>
      <c r="J862" s="210"/>
      <c r="K862" s="210"/>
      <c r="L862" s="215"/>
      <c r="M862" s="216"/>
      <c r="N862" s="217"/>
      <c r="O862" s="217"/>
      <c r="P862" s="217"/>
      <c r="Q862" s="217"/>
      <c r="R862" s="217"/>
      <c r="S862" s="217"/>
      <c r="T862" s="218"/>
      <c r="AT862" s="219" t="s">
        <v>204</v>
      </c>
      <c r="AU862" s="219" t="s">
        <v>82</v>
      </c>
      <c r="AV862" s="14" t="s">
        <v>82</v>
      </c>
      <c r="AW862" s="14" t="s">
        <v>34</v>
      </c>
      <c r="AX862" s="14" t="s">
        <v>72</v>
      </c>
      <c r="AY862" s="219" t="s">
        <v>191</v>
      </c>
    </row>
    <row r="863" spans="1:65" s="2" customFormat="1" ht="37.9" customHeight="1">
      <c r="A863" s="35"/>
      <c r="B863" s="36"/>
      <c r="C863" s="179" t="s">
        <v>1187</v>
      </c>
      <c r="D863" s="179" t="s">
        <v>193</v>
      </c>
      <c r="E863" s="180" t="s">
        <v>1188</v>
      </c>
      <c r="F863" s="181" t="s">
        <v>1189</v>
      </c>
      <c r="G863" s="182" t="s">
        <v>293</v>
      </c>
      <c r="H863" s="183">
        <v>3.48</v>
      </c>
      <c r="I863" s="184"/>
      <c r="J863" s="185">
        <f>ROUND(I863*H863,2)</f>
        <v>0</v>
      </c>
      <c r="K863" s="181" t="s">
        <v>197</v>
      </c>
      <c r="L863" s="40"/>
      <c r="M863" s="186" t="s">
        <v>21</v>
      </c>
      <c r="N863" s="187" t="s">
        <v>43</v>
      </c>
      <c r="O863" s="65"/>
      <c r="P863" s="188">
        <f>O863*H863</f>
        <v>0</v>
      </c>
      <c r="Q863" s="188">
        <v>0.02963</v>
      </c>
      <c r="R863" s="188">
        <f>Q863*H863</f>
        <v>0.10311239999999999</v>
      </c>
      <c r="S863" s="188">
        <v>0</v>
      </c>
      <c r="T863" s="189">
        <f>S863*H863</f>
        <v>0</v>
      </c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R863" s="190" t="s">
        <v>321</v>
      </c>
      <c r="AT863" s="190" t="s">
        <v>193</v>
      </c>
      <c r="AU863" s="190" t="s">
        <v>82</v>
      </c>
      <c r="AY863" s="18" t="s">
        <v>191</v>
      </c>
      <c r="BE863" s="191">
        <f>IF(N863="základní",J863,0)</f>
        <v>0</v>
      </c>
      <c r="BF863" s="191">
        <f>IF(N863="snížená",J863,0)</f>
        <v>0</v>
      </c>
      <c r="BG863" s="191">
        <f>IF(N863="zákl. přenesená",J863,0)</f>
        <v>0</v>
      </c>
      <c r="BH863" s="191">
        <f>IF(N863="sníž. přenesená",J863,0)</f>
        <v>0</v>
      </c>
      <c r="BI863" s="191">
        <f>IF(N863="nulová",J863,0)</f>
        <v>0</v>
      </c>
      <c r="BJ863" s="18" t="s">
        <v>80</v>
      </c>
      <c r="BK863" s="191">
        <f>ROUND(I863*H863,2)</f>
        <v>0</v>
      </c>
      <c r="BL863" s="18" t="s">
        <v>321</v>
      </c>
      <c r="BM863" s="190" t="s">
        <v>1190</v>
      </c>
    </row>
    <row r="864" spans="1:47" s="2" customFormat="1" ht="39">
      <c r="A864" s="35"/>
      <c r="B864" s="36"/>
      <c r="C864" s="37"/>
      <c r="D864" s="192" t="s">
        <v>200</v>
      </c>
      <c r="E864" s="37"/>
      <c r="F864" s="193" t="s">
        <v>1191</v>
      </c>
      <c r="G864" s="37"/>
      <c r="H864" s="37"/>
      <c r="I864" s="194"/>
      <c r="J864" s="37"/>
      <c r="K864" s="37"/>
      <c r="L864" s="40"/>
      <c r="M864" s="195"/>
      <c r="N864" s="196"/>
      <c r="O864" s="65"/>
      <c r="P864" s="65"/>
      <c r="Q864" s="65"/>
      <c r="R864" s="65"/>
      <c r="S864" s="65"/>
      <c r="T864" s="66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T864" s="18" t="s">
        <v>200</v>
      </c>
      <c r="AU864" s="18" t="s">
        <v>82</v>
      </c>
    </row>
    <row r="865" spans="1:47" s="2" customFormat="1" ht="11.25">
      <c r="A865" s="35"/>
      <c r="B865" s="36"/>
      <c r="C865" s="37"/>
      <c r="D865" s="197" t="s">
        <v>202</v>
      </c>
      <c r="E865" s="37"/>
      <c r="F865" s="198" t="s">
        <v>1192</v>
      </c>
      <c r="G865" s="37"/>
      <c r="H865" s="37"/>
      <c r="I865" s="194"/>
      <c r="J865" s="37"/>
      <c r="K865" s="37"/>
      <c r="L865" s="40"/>
      <c r="M865" s="195"/>
      <c r="N865" s="196"/>
      <c r="O865" s="65"/>
      <c r="P865" s="65"/>
      <c r="Q865" s="65"/>
      <c r="R865" s="65"/>
      <c r="S865" s="65"/>
      <c r="T865" s="66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T865" s="18" t="s">
        <v>202</v>
      </c>
      <c r="AU865" s="18" t="s">
        <v>82</v>
      </c>
    </row>
    <row r="866" spans="2:51" s="13" customFormat="1" ht="11.25">
      <c r="B866" s="199"/>
      <c r="C866" s="200"/>
      <c r="D866" s="192" t="s">
        <v>204</v>
      </c>
      <c r="E866" s="201" t="s">
        <v>21</v>
      </c>
      <c r="F866" s="202" t="s">
        <v>250</v>
      </c>
      <c r="G866" s="200"/>
      <c r="H866" s="201" t="s">
        <v>21</v>
      </c>
      <c r="I866" s="203"/>
      <c r="J866" s="200"/>
      <c r="K866" s="200"/>
      <c r="L866" s="204"/>
      <c r="M866" s="205"/>
      <c r="N866" s="206"/>
      <c r="O866" s="206"/>
      <c r="P866" s="206"/>
      <c r="Q866" s="206"/>
      <c r="R866" s="206"/>
      <c r="S866" s="206"/>
      <c r="T866" s="207"/>
      <c r="AT866" s="208" t="s">
        <v>204</v>
      </c>
      <c r="AU866" s="208" t="s">
        <v>82</v>
      </c>
      <c r="AV866" s="13" t="s">
        <v>80</v>
      </c>
      <c r="AW866" s="13" t="s">
        <v>34</v>
      </c>
      <c r="AX866" s="13" t="s">
        <v>72</v>
      </c>
      <c r="AY866" s="208" t="s">
        <v>191</v>
      </c>
    </row>
    <row r="867" spans="2:51" s="14" customFormat="1" ht="11.25">
      <c r="B867" s="209"/>
      <c r="C867" s="210"/>
      <c r="D867" s="192" t="s">
        <v>204</v>
      </c>
      <c r="E867" s="211" t="s">
        <v>21</v>
      </c>
      <c r="F867" s="212" t="s">
        <v>1193</v>
      </c>
      <c r="G867" s="210"/>
      <c r="H867" s="213">
        <v>3.48</v>
      </c>
      <c r="I867" s="214"/>
      <c r="J867" s="210"/>
      <c r="K867" s="210"/>
      <c r="L867" s="215"/>
      <c r="M867" s="216"/>
      <c r="N867" s="217"/>
      <c r="O867" s="217"/>
      <c r="P867" s="217"/>
      <c r="Q867" s="217"/>
      <c r="R867" s="217"/>
      <c r="S867" s="217"/>
      <c r="T867" s="218"/>
      <c r="AT867" s="219" t="s">
        <v>204</v>
      </c>
      <c r="AU867" s="219" t="s">
        <v>82</v>
      </c>
      <c r="AV867" s="14" t="s">
        <v>82</v>
      </c>
      <c r="AW867" s="14" t="s">
        <v>34</v>
      </c>
      <c r="AX867" s="14" t="s">
        <v>72</v>
      </c>
      <c r="AY867" s="219" t="s">
        <v>191</v>
      </c>
    </row>
    <row r="868" spans="1:65" s="2" customFormat="1" ht="24.2" customHeight="1">
      <c r="A868" s="35"/>
      <c r="B868" s="36"/>
      <c r="C868" s="179" t="s">
        <v>1194</v>
      </c>
      <c r="D868" s="179" t="s">
        <v>193</v>
      </c>
      <c r="E868" s="180" t="s">
        <v>1195</v>
      </c>
      <c r="F868" s="181" t="s">
        <v>1196</v>
      </c>
      <c r="G868" s="182" t="s">
        <v>293</v>
      </c>
      <c r="H868" s="183">
        <v>1.812</v>
      </c>
      <c r="I868" s="184"/>
      <c r="J868" s="185">
        <f>ROUND(I868*H868,2)</f>
        <v>0</v>
      </c>
      <c r="K868" s="181" t="s">
        <v>197</v>
      </c>
      <c r="L868" s="40"/>
      <c r="M868" s="186" t="s">
        <v>21</v>
      </c>
      <c r="N868" s="187" t="s">
        <v>43</v>
      </c>
      <c r="O868" s="65"/>
      <c r="P868" s="188">
        <f>O868*H868</f>
        <v>0</v>
      </c>
      <c r="Q868" s="188">
        <v>0.00062</v>
      </c>
      <c r="R868" s="188">
        <f>Q868*H868</f>
        <v>0.00112344</v>
      </c>
      <c r="S868" s="188">
        <v>0</v>
      </c>
      <c r="T868" s="189">
        <f>S868*H868</f>
        <v>0</v>
      </c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R868" s="190" t="s">
        <v>321</v>
      </c>
      <c r="AT868" s="190" t="s">
        <v>193</v>
      </c>
      <c r="AU868" s="190" t="s">
        <v>82</v>
      </c>
      <c r="AY868" s="18" t="s">
        <v>191</v>
      </c>
      <c r="BE868" s="191">
        <f>IF(N868="základní",J868,0)</f>
        <v>0</v>
      </c>
      <c r="BF868" s="191">
        <f>IF(N868="snížená",J868,0)</f>
        <v>0</v>
      </c>
      <c r="BG868" s="191">
        <f>IF(N868="zákl. přenesená",J868,0)</f>
        <v>0</v>
      </c>
      <c r="BH868" s="191">
        <f>IF(N868="sníž. přenesená",J868,0)</f>
        <v>0</v>
      </c>
      <c r="BI868" s="191">
        <f>IF(N868="nulová",J868,0)</f>
        <v>0</v>
      </c>
      <c r="BJ868" s="18" t="s">
        <v>80</v>
      </c>
      <c r="BK868" s="191">
        <f>ROUND(I868*H868,2)</f>
        <v>0</v>
      </c>
      <c r="BL868" s="18" t="s">
        <v>321</v>
      </c>
      <c r="BM868" s="190" t="s">
        <v>1197</v>
      </c>
    </row>
    <row r="869" spans="1:47" s="2" customFormat="1" ht="19.5">
      <c r="A869" s="35"/>
      <c r="B869" s="36"/>
      <c r="C869" s="37"/>
      <c r="D869" s="192" t="s">
        <v>200</v>
      </c>
      <c r="E869" s="37"/>
      <c r="F869" s="193" t="s">
        <v>1198</v>
      </c>
      <c r="G869" s="37"/>
      <c r="H869" s="37"/>
      <c r="I869" s="194"/>
      <c r="J869" s="37"/>
      <c r="K869" s="37"/>
      <c r="L869" s="40"/>
      <c r="M869" s="195"/>
      <c r="N869" s="196"/>
      <c r="O869" s="65"/>
      <c r="P869" s="65"/>
      <c r="Q869" s="65"/>
      <c r="R869" s="65"/>
      <c r="S869" s="65"/>
      <c r="T869" s="66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T869" s="18" t="s">
        <v>200</v>
      </c>
      <c r="AU869" s="18" t="s">
        <v>82</v>
      </c>
    </row>
    <row r="870" spans="1:47" s="2" customFormat="1" ht="11.25">
      <c r="A870" s="35"/>
      <c r="B870" s="36"/>
      <c r="C870" s="37"/>
      <c r="D870" s="197" t="s">
        <v>202</v>
      </c>
      <c r="E870" s="37"/>
      <c r="F870" s="198" t="s">
        <v>1199</v>
      </c>
      <c r="G870" s="37"/>
      <c r="H870" s="37"/>
      <c r="I870" s="194"/>
      <c r="J870" s="37"/>
      <c r="K870" s="37"/>
      <c r="L870" s="40"/>
      <c r="M870" s="195"/>
      <c r="N870" s="196"/>
      <c r="O870" s="65"/>
      <c r="P870" s="65"/>
      <c r="Q870" s="65"/>
      <c r="R870" s="65"/>
      <c r="S870" s="65"/>
      <c r="T870" s="66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T870" s="18" t="s">
        <v>202</v>
      </c>
      <c r="AU870" s="18" t="s">
        <v>82</v>
      </c>
    </row>
    <row r="871" spans="2:51" s="13" customFormat="1" ht="11.25">
      <c r="B871" s="199"/>
      <c r="C871" s="200"/>
      <c r="D871" s="192" t="s">
        <v>204</v>
      </c>
      <c r="E871" s="201" t="s">
        <v>21</v>
      </c>
      <c r="F871" s="202" t="s">
        <v>250</v>
      </c>
      <c r="G871" s="200"/>
      <c r="H871" s="201" t="s">
        <v>21</v>
      </c>
      <c r="I871" s="203"/>
      <c r="J871" s="200"/>
      <c r="K871" s="200"/>
      <c r="L871" s="204"/>
      <c r="M871" s="205"/>
      <c r="N871" s="206"/>
      <c r="O871" s="206"/>
      <c r="P871" s="206"/>
      <c r="Q871" s="206"/>
      <c r="R871" s="206"/>
      <c r="S871" s="206"/>
      <c r="T871" s="207"/>
      <c r="AT871" s="208" t="s">
        <v>204</v>
      </c>
      <c r="AU871" s="208" t="s">
        <v>82</v>
      </c>
      <c r="AV871" s="13" t="s">
        <v>80</v>
      </c>
      <c r="AW871" s="13" t="s">
        <v>34</v>
      </c>
      <c r="AX871" s="13" t="s">
        <v>72</v>
      </c>
      <c r="AY871" s="208" t="s">
        <v>191</v>
      </c>
    </row>
    <row r="872" spans="2:51" s="14" customFormat="1" ht="11.25">
      <c r="B872" s="209"/>
      <c r="C872" s="210"/>
      <c r="D872" s="192" t="s">
        <v>204</v>
      </c>
      <c r="E872" s="211" t="s">
        <v>21</v>
      </c>
      <c r="F872" s="212" t="s">
        <v>1200</v>
      </c>
      <c r="G872" s="210"/>
      <c r="H872" s="213">
        <v>0.325</v>
      </c>
      <c r="I872" s="214"/>
      <c r="J872" s="210"/>
      <c r="K872" s="210"/>
      <c r="L872" s="215"/>
      <c r="M872" s="216"/>
      <c r="N872" s="217"/>
      <c r="O872" s="217"/>
      <c r="P872" s="217"/>
      <c r="Q872" s="217"/>
      <c r="R872" s="217"/>
      <c r="S872" s="217"/>
      <c r="T872" s="218"/>
      <c r="AT872" s="219" t="s">
        <v>204</v>
      </c>
      <c r="AU872" s="219" t="s">
        <v>82</v>
      </c>
      <c r="AV872" s="14" t="s">
        <v>82</v>
      </c>
      <c r="AW872" s="14" t="s">
        <v>34</v>
      </c>
      <c r="AX872" s="14" t="s">
        <v>72</v>
      </c>
      <c r="AY872" s="219" t="s">
        <v>191</v>
      </c>
    </row>
    <row r="873" spans="2:51" s="14" customFormat="1" ht="11.25">
      <c r="B873" s="209"/>
      <c r="C873" s="210"/>
      <c r="D873" s="192" t="s">
        <v>204</v>
      </c>
      <c r="E873" s="211" t="s">
        <v>21</v>
      </c>
      <c r="F873" s="212" t="s">
        <v>1201</v>
      </c>
      <c r="G873" s="210"/>
      <c r="H873" s="213">
        <v>1.487</v>
      </c>
      <c r="I873" s="214"/>
      <c r="J873" s="210"/>
      <c r="K873" s="210"/>
      <c r="L873" s="215"/>
      <c r="M873" s="216"/>
      <c r="N873" s="217"/>
      <c r="O873" s="217"/>
      <c r="P873" s="217"/>
      <c r="Q873" s="217"/>
      <c r="R873" s="217"/>
      <c r="S873" s="217"/>
      <c r="T873" s="218"/>
      <c r="AT873" s="219" t="s">
        <v>204</v>
      </c>
      <c r="AU873" s="219" t="s">
        <v>82</v>
      </c>
      <c r="AV873" s="14" t="s">
        <v>82</v>
      </c>
      <c r="AW873" s="14" t="s">
        <v>34</v>
      </c>
      <c r="AX873" s="14" t="s">
        <v>72</v>
      </c>
      <c r="AY873" s="219" t="s">
        <v>191</v>
      </c>
    </row>
    <row r="874" spans="1:65" s="2" customFormat="1" ht="16.5" customHeight="1">
      <c r="A874" s="35"/>
      <c r="B874" s="36"/>
      <c r="C874" s="220" t="s">
        <v>1202</v>
      </c>
      <c r="D874" s="220" t="s">
        <v>893</v>
      </c>
      <c r="E874" s="221" t="s">
        <v>1203</v>
      </c>
      <c r="F874" s="222" t="s">
        <v>1204</v>
      </c>
      <c r="G874" s="223" t="s">
        <v>293</v>
      </c>
      <c r="H874" s="224">
        <v>3.805</v>
      </c>
      <c r="I874" s="225"/>
      <c r="J874" s="226">
        <f>ROUND(I874*H874,2)</f>
        <v>0</v>
      </c>
      <c r="K874" s="222" t="s">
        <v>197</v>
      </c>
      <c r="L874" s="227"/>
      <c r="M874" s="228" t="s">
        <v>21</v>
      </c>
      <c r="N874" s="229" t="s">
        <v>43</v>
      </c>
      <c r="O874" s="65"/>
      <c r="P874" s="188">
        <f>O874*H874</f>
        <v>0</v>
      </c>
      <c r="Q874" s="188">
        <v>0.009</v>
      </c>
      <c r="R874" s="188">
        <f>Q874*H874</f>
        <v>0.034245</v>
      </c>
      <c r="S874" s="188">
        <v>0</v>
      </c>
      <c r="T874" s="189">
        <f>S874*H874</f>
        <v>0</v>
      </c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R874" s="190" t="s">
        <v>480</v>
      </c>
      <c r="AT874" s="190" t="s">
        <v>893</v>
      </c>
      <c r="AU874" s="190" t="s">
        <v>82</v>
      </c>
      <c r="AY874" s="18" t="s">
        <v>191</v>
      </c>
      <c r="BE874" s="191">
        <f>IF(N874="základní",J874,0)</f>
        <v>0</v>
      </c>
      <c r="BF874" s="191">
        <f>IF(N874="snížená",J874,0)</f>
        <v>0</v>
      </c>
      <c r="BG874" s="191">
        <f>IF(N874="zákl. přenesená",J874,0)</f>
        <v>0</v>
      </c>
      <c r="BH874" s="191">
        <f>IF(N874="sníž. přenesená",J874,0)</f>
        <v>0</v>
      </c>
      <c r="BI874" s="191">
        <f>IF(N874="nulová",J874,0)</f>
        <v>0</v>
      </c>
      <c r="BJ874" s="18" t="s">
        <v>80</v>
      </c>
      <c r="BK874" s="191">
        <f>ROUND(I874*H874,2)</f>
        <v>0</v>
      </c>
      <c r="BL874" s="18" t="s">
        <v>321</v>
      </c>
      <c r="BM874" s="190" t="s">
        <v>1205</v>
      </c>
    </row>
    <row r="875" spans="1:47" s="2" customFormat="1" ht="11.25">
      <c r="A875" s="35"/>
      <c r="B875" s="36"/>
      <c r="C875" s="37"/>
      <c r="D875" s="192" t="s">
        <v>200</v>
      </c>
      <c r="E875" s="37"/>
      <c r="F875" s="193" t="s">
        <v>1204</v>
      </c>
      <c r="G875" s="37"/>
      <c r="H875" s="37"/>
      <c r="I875" s="194"/>
      <c r="J875" s="37"/>
      <c r="K875" s="37"/>
      <c r="L875" s="40"/>
      <c r="M875" s="195"/>
      <c r="N875" s="196"/>
      <c r="O875" s="65"/>
      <c r="P875" s="65"/>
      <c r="Q875" s="65"/>
      <c r="R875" s="65"/>
      <c r="S875" s="65"/>
      <c r="T875" s="66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T875" s="18" t="s">
        <v>200</v>
      </c>
      <c r="AU875" s="18" t="s">
        <v>82</v>
      </c>
    </row>
    <row r="876" spans="2:51" s="14" customFormat="1" ht="11.25">
      <c r="B876" s="209"/>
      <c r="C876" s="210"/>
      <c r="D876" s="192" t="s">
        <v>204</v>
      </c>
      <c r="E876" s="210"/>
      <c r="F876" s="212" t="s">
        <v>1206</v>
      </c>
      <c r="G876" s="210"/>
      <c r="H876" s="213">
        <v>3.805</v>
      </c>
      <c r="I876" s="214"/>
      <c r="J876" s="210"/>
      <c r="K876" s="210"/>
      <c r="L876" s="215"/>
      <c r="M876" s="216"/>
      <c r="N876" s="217"/>
      <c r="O876" s="217"/>
      <c r="P876" s="217"/>
      <c r="Q876" s="217"/>
      <c r="R876" s="217"/>
      <c r="S876" s="217"/>
      <c r="T876" s="218"/>
      <c r="AT876" s="219" t="s">
        <v>204</v>
      </c>
      <c r="AU876" s="219" t="s">
        <v>82</v>
      </c>
      <c r="AV876" s="14" t="s">
        <v>82</v>
      </c>
      <c r="AW876" s="14" t="s">
        <v>4</v>
      </c>
      <c r="AX876" s="14" t="s">
        <v>80</v>
      </c>
      <c r="AY876" s="219" t="s">
        <v>191</v>
      </c>
    </row>
    <row r="877" spans="1:65" s="2" customFormat="1" ht="16.5" customHeight="1">
      <c r="A877" s="35"/>
      <c r="B877" s="36"/>
      <c r="C877" s="179" t="s">
        <v>1207</v>
      </c>
      <c r="D877" s="179" t="s">
        <v>193</v>
      </c>
      <c r="E877" s="180" t="s">
        <v>1208</v>
      </c>
      <c r="F877" s="181" t="s">
        <v>1209</v>
      </c>
      <c r="G877" s="182" t="s">
        <v>293</v>
      </c>
      <c r="H877" s="183">
        <v>13.645</v>
      </c>
      <c r="I877" s="184"/>
      <c r="J877" s="185">
        <f>ROUND(I877*H877,2)</f>
        <v>0</v>
      </c>
      <c r="K877" s="181" t="s">
        <v>197</v>
      </c>
      <c r="L877" s="40"/>
      <c r="M877" s="186" t="s">
        <v>21</v>
      </c>
      <c r="N877" s="187" t="s">
        <v>43</v>
      </c>
      <c r="O877" s="65"/>
      <c r="P877" s="188">
        <f>O877*H877</f>
        <v>0</v>
      </c>
      <c r="Q877" s="188">
        <v>0.0001</v>
      </c>
      <c r="R877" s="188">
        <f>Q877*H877</f>
        <v>0.0013645</v>
      </c>
      <c r="S877" s="188">
        <v>0</v>
      </c>
      <c r="T877" s="189">
        <f>S877*H877</f>
        <v>0</v>
      </c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R877" s="190" t="s">
        <v>321</v>
      </c>
      <c r="AT877" s="190" t="s">
        <v>193</v>
      </c>
      <c r="AU877" s="190" t="s">
        <v>82</v>
      </c>
      <c r="AY877" s="18" t="s">
        <v>191</v>
      </c>
      <c r="BE877" s="191">
        <f>IF(N877="základní",J877,0)</f>
        <v>0</v>
      </c>
      <c r="BF877" s="191">
        <f>IF(N877="snížená",J877,0)</f>
        <v>0</v>
      </c>
      <c r="BG877" s="191">
        <f>IF(N877="zákl. přenesená",J877,0)</f>
        <v>0</v>
      </c>
      <c r="BH877" s="191">
        <f>IF(N877="sníž. přenesená",J877,0)</f>
        <v>0</v>
      </c>
      <c r="BI877" s="191">
        <f>IF(N877="nulová",J877,0)</f>
        <v>0</v>
      </c>
      <c r="BJ877" s="18" t="s">
        <v>80</v>
      </c>
      <c r="BK877" s="191">
        <f>ROUND(I877*H877,2)</f>
        <v>0</v>
      </c>
      <c r="BL877" s="18" t="s">
        <v>321</v>
      </c>
      <c r="BM877" s="190" t="s">
        <v>1210</v>
      </c>
    </row>
    <row r="878" spans="1:47" s="2" customFormat="1" ht="29.25">
      <c r="A878" s="35"/>
      <c r="B878" s="36"/>
      <c r="C878" s="37"/>
      <c r="D878" s="192" t="s">
        <v>200</v>
      </c>
      <c r="E878" s="37"/>
      <c r="F878" s="193" t="s">
        <v>1211</v>
      </c>
      <c r="G878" s="37"/>
      <c r="H878" s="37"/>
      <c r="I878" s="194"/>
      <c r="J878" s="37"/>
      <c r="K878" s="37"/>
      <c r="L878" s="40"/>
      <c r="M878" s="195"/>
      <c r="N878" s="196"/>
      <c r="O878" s="65"/>
      <c r="P878" s="65"/>
      <c r="Q878" s="65"/>
      <c r="R878" s="65"/>
      <c r="S878" s="65"/>
      <c r="T878" s="66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T878" s="18" t="s">
        <v>200</v>
      </c>
      <c r="AU878" s="18" t="s">
        <v>82</v>
      </c>
    </row>
    <row r="879" spans="1:47" s="2" customFormat="1" ht="11.25">
      <c r="A879" s="35"/>
      <c r="B879" s="36"/>
      <c r="C879" s="37"/>
      <c r="D879" s="197" t="s">
        <v>202</v>
      </c>
      <c r="E879" s="37"/>
      <c r="F879" s="198" t="s">
        <v>1212</v>
      </c>
      <c r="G879" s="37"/>
      <c r="H879" s="37"/>
      <c r="I879" s="194"/>
      <c r="J879" s="37"/>
      <c r="K879" s="37"/>
      <c r="L879" s="40"/>
      <c r="M879" s="195"/>
      <c r="N879" s="196"/>
      <c r="O879" s="65"/>
      <c r="P879" s="65"/>
      <c r="Q879" s="65"/>
      <c r="R879" s="65"/>
      <c r="S879" s="65"/>
      <c r="T879" s="66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T879" s="18" t="s">
        <v>202</v>
      </c>
      <c r="AU879" s="18" t="s">
        <v>82</v>
      </c>
    </row>
    <row r="880" spans="2:51" s="14" customFormat="1" ht="11.25">
      <c r="B880" s="209"/>
      <c r="C880" s="210"/>
      <c r="D880" s="192" t="s">
        <v>204</v>
      </c>
      <c r="E880" s="211" t="s">
        <v>21</v>
      </c>
      <c r="F880" s="212" t="s">
        <v>1213</v>
      </c>
      <c r="G880" s="210"/>
      <c r="H880" s="213">
        <v>13.645</v>
      </c>
      <c r="I880" s="214"/>
      <c r="J880" s="210"/>
      <c r="K880" s="210"/>
      <c r="L880" s="215"/>
      <c r="M880" s="216"/>
      <c r="N880" s="217"/>
      <c r="O880" s="217"/>
      <c r="P880" s="217"/>
      <c r="Q880" s="217"/>
      <c r="R880" s="217"/>
      <c r="S880" s="217"/>
      <c r="T880" s="218"/>
      <c r="AT880" s="219" t="s">
        <v>204</v>
      </c>
      <c r="AU880" s="219" t="s">
        <v>82</v>
      </c>
      <c r="AV880" s="14" t="s">
        <v>82</v>
      </c>
      <c r="AW880" s="14" t="s">
        <v>34</v>
      </c>
      <c r="AX880" s="14" t="s">
        <v>72</v>
      </c>
      <c r="AY880" s="219" t="s">
        <v>191</v>
      </c>
    </row>
    <row r="881" spans="1:65" s="2" customFormat="1" ht="24.2" customHeight="1">
      <c r="A881" s="35"/>
      <c r="B881" s="36"/>
      <c r="C881" s="179" t="s">
        <v>1214</v>
      </c>
      <c r="D881" s="179" t="s">
        <v>193</v>
      </c>
      <c r="E881" s="180" t="s">
        <v>1215</v>
      </c>
      <c r="F881" s="181" t="s">
        <v>1216</v>
      </c>
      <c r="G881" s="182" t="s">
        <v>293</v>
      </c>
      <c r="H881" s="183">
        <v>13.645</v>
      </c>
      <c r="I881" s="184"/>
      <c r="J881" s="185">
        <f>ROUND(I881*H881,2)</f>
        <v>0</v>
      </c>
      <c r="K881" s="181" t="s">
        <v>197</v>
      </c>
      <c r="L881" s="40"/>
      <c r="M881" s="186" t="s">
        <v>21</v>
      </c>
      <c r="N881" s="187" t="s">
        <v>43</v>
      </c>
      <c r="O881" s="65"/>
      <c r="P881" s="188">
        <f>O881*H881</f>
        <v>0</v>
      </c>
      <c r="Q881" s="188">
        <v>0.0016</v>
      </c>
      <c r="R881" s="188">
        <f>Q881*H881</f>
        <v>0.021832</v>
      </c>
      <c r="S881" s="188">
        <v>0</v>
      </c>
      <c r="T881" s="189">
        <f>S881*H881</f>
        <v>0</v>
      </c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R881" s="190" t="s">
        <v>321</v>
      </c>
      <c r="AT881" s="190" t="s">
        <v>193</v>
      </c>
      <c r="AU881" s="190" t="s">
        <v>82</v>
      </c>
      <c r="AY881" s="18" t="s">
        <v>191</v>
      </c>
      <c r="BE881" s="191">
        <f>IF(N881="základní",J881,0)</f>
        <v>0</v>
      </c>
      <c r="BF881" s="191">
        <f>IF(N881="snížená",J881,0)</f>
        <v>0</v>
      </c>
      <c r="BG881" s="191">
        <f>IF(N881="zákl. přenesená",J881,0)</f>
        <v>0</v>
      </c>
      <c r="BH881" s="191">
        <f>IF(N881="sníž. přenesená",J881,0)</f>
        <v>0</v>
      </c>
      <c r="BI881" s="191">
        <f>IF(N881="nulová",J881,0)</f>
        <v>0</v>
      </c>
      <c r="BJ881" s="18" t="s">
        <v>80</v>
      </c>
      <c r="BK881" s="191">
        <f>ROUND(I881*H881,2)</f>
        <v>0</v>
      </c>
      <c r="BL881" s="18" t="s">
        <v>321</v>
      </c>
      <c r="BM881" s="190" t="s">
        <v>1217</v>
      </c>
    </row>
    <row r="882" spans="1:47" s="2" customFormat="1" ht="19.5">
      <c r="A882" s="35"/>
      <c r="B882" s="36"/>
      <c r="C882" s="37"/>
      <c r="D882" s="192" t="s">
        <v>200</v>
      </c>
      <c r="E882" s="37"/>
      <c r="F882" s="193" t="s">
        <v>1218</v>
      </c>
      <c r="G882" s="37"/>
      <c r="H882" s="37"/>
      <c r="I882" s="194"/>
      <c r="J882" s="37"/>
      <c r="K882" s="37"/>
      <c r="L882" s="40"/>
      <c r="M882" s="195"/>
      <c r="N882" s="196"/>
      <c r="O882" s="65"/>
      <c r="P882" s="65"/>
      <c r="Q882" s="65"/>
      <c r="R882" s="65"/>
      <c r="S882" s="65"/>
      <c r="T882" s="66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T882" s="18" t="s">
        <v>200</v>
      </c>
      <c r="AU882" s="18" t="s">
        <v>82</v>
      </c>
    </row>
    <row r="883" spans="1:47" s="2" customFormat="1" ht="11.25">
      <c r="A883" s="35"/>
      <c r="B883" s="36"/>
      <c r="C883" s="37"/>
      <c r="D883" s="197" t="s">
        <v>202</v>
      </c>
      <c r="E883" s="37"/>
      <c r="F883" s="198" t="s">
        <v>1219</v>
      </c>
      <c r="G883" s="37"/>
      <c r="H883" s="37"/>
      <c r="I883" s="194"/>
      <c r="J883" s="37"/>
      <c r="K883" s="37"/>
      <c r="L883" s="40"/>
      <c r="M883" s="195"/>
      <c r="N883" s="196"/>
      <c r="O883" s="65"/>
      <c r="P883" s="65"/>
      <c r="Q883" s="65"/>
      <c r="R883" s="65"/>
      <c r="S883" s="65"/>
      <c r="T883" s="66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T883" s="18" t="s">
        <v>202</v>
      </c>
      <c r="AU883" s="18" t="s">
        <v>82</v>
      </c>
    </row>
    <row r="884" spans="2:51" s="14" customFormat="1" ht="11.25">
      <c r="B884" s="209"/>
      <c r="C884" s="210"/>
      <c r="D884" s="192" t="s">
        <v>204</v>
      </c>
      <c r="E884" s="211" t="s">
        <v>21</v>
      </c>
      <c r="F884" s="212" t="s">
        <v>1213</v>
      </c>
      <c r="G884" s="210"/>
      <c r="H884" s="213">
        <v>13.645</v>
      </c>
      <c r="I884" s="214"/>
      <c r="J884" s="210"/>
      <c r="K884" s="210"/>
      <c r="L884" s="215"/>
      <c r="M884" s="216"/>
      <c r="N884" s="217"/>
      <c r="O884" s="217"/>
      <c r="P884" s="217"/>
      <c r="Q884" s="217"/>
      <c r="R884" s="217"/>
      <c r="S884" s="217"/>
      <c r="T884" s="218"/>
      <c r="AT884" s="219" t="s">
        <v>204</v>
      </c>
      <c r="AU884" s="219" t="s">
        <v>82</v>
      </c>
      <c r="AV884" s="14" t="s">
        <v>82</v>
      </c>
      <c r="AW884" s="14" t="s">
        <v>34</v>
      </c>
      <c r="AX884" s="14" t="s">
        <v>72</v>
      </c>
      <c r="AY884" s="219" t="s">
        <v>191</v>
      </c>
    </row>
    <row r="885" spans="1:65" s="2" customFormat="1" ht="24.2" customHeight="1">
      <c r="A885" s="35"/>
      <c r="B885" s="36"/>
      <c r="C885" s="179" t="s">
        <v>1220</v>
      </c>
      <c r="D885" s="179" t="s">
        <v>193</v>
      </c>
      <c r="E885" s="180" t="s">
        <v>1221</v>
      </c>
      <c r="F885" s="181" t="s">
        <v>1222</v>
      </c>
      <c r="G885" s="182" t="s">
        <v>293</v>
      </c>
      <c r="H885" s="183">
        <v>8.353</v>
      </c>
      <c r="I885" s="184"/>
      <c r="J885" s="185">
        <f>ROUND(I885*H885,2)</f>
        <v>0</v>
      </c>
      <c r="K885" s="181" t="s">
        <v>197</v>
      </c>
      <c r="L885" s="40"/>
      <c r="M885" s="186" t="s">
        <v>21</v>
      </c>
      <c r="N885" s="187" t="s">
        <v>43</v>
      </c>
      <c r="O885" s="65"/>
      <c r="P885" s="188">
        <f>O885*H885</f>
        <v>0</v>
      </c>
      <c r="Q885" s="188">
        <v>0.03171</v>
      </c>
      <c r="R885" s="188">
        <f>Q885*H885</f>
        <v>0.26487363</v>
      </c>
      <c r="S885" s="188">
        <v>0</v>
      </c>
      <c r="T885" s="189">
        <f>S885*H885</f>
        <v>0</v>
      </c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R885" s="190" t="s">
        <v>321</v>
      </c>
      <c r="AT885" s="190" t="s">
        <v>193</v>
      </c>
      <c r="AU885" s="190" t="s">
        <v>82</v>
      </c>
      <c r="AY885" s="18" t="s">
        <v>191</v>
      </c>
      <c r="BE885" s="191">
        <f>IF(N885="základní",J885,0)</f>
        <v>0</v>
      </c>
      <c r="BF885" s="191">
        <f>IF(N885="snížená",J885,0)</f>
        <v>0</v>
      </c>
      <c r="BG885" s="191">
        <f>IF(N885="zákl. přenesená",J885,0)</f>
        <v>0</v>
      </c>
      <c r="BH885" s="191">
        <f>IF(N885="sníž. přenesená",J885,0)</f>
        <v>0</v>
      </c>
      <c r="BI885" s="191">
        <f>IF(N885="nulová",J885,0)</f>
        <v>0</v>
      </c>
      <c r="BJ885" s="18" t="s">
        <v>80</v>
      </c>
      <c r="BK885" s="191">
        <f>ROUND(I885*H885,2)</f>
        <v>0</v>
      </c>
      <c r="BL885" s="18" t="s">
        <v>321</v>
      </c>
      <c r="BM885" s="190" t="s">
        <v>1223</v>
      </c>
    </row>
    <row r="886" spans="1:47" s="2" customFormat="1" ht="39">
      <c r="A886" s="35"/>
      <c r="B886" s="36"/>
      <c r="C886" s="37"/>
      <c r="D886" s="192" t="s">
        <v>200</v>
      </c>
      <c r="E886" s="37"/>
      <c r="F886" s="193" t="s">
        <v>1224</v>
      </c>
      <c r="G886" s="37"/>
      <c r="H886" s="37"/>
      <c r="I886" s="194"/>
      <c r="J886" s="37"/>
      <c r="K886" s="37"/>
      <c r="L886" s="40"/>
      <c r="M886" s="195"/>
      <c r="N886" s="196"/>
      <c r="O886" s="65"/>
      <c r="P886" s="65"/>
      <c r="Q886" s="65"/>
      <c r="R886" s="65"/>
      <c r="S886" s="65"/>
      <c r="T886" s="66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T886" s="18" t="s">
        <v>200</v>
      </c>
      <c r="AU886" s="18" t="s">
        <v>82</v>
      </c>
    </row>
    <row r="887" spans="1:47" s="2" customFormat="1" ht="11.25">
      <c r="A887" s="35"/>
      <c r="B887" s="36"/>
      <c r="C887" s="37"/>
      <c r="D887" s="197" t="s">
        <v>202</v>
      </c>
      <c r="E887" s="37"/>
      <c r="F887" s="198" t="s">
        <v>1225</v>
      </c>
      <c r="G887" s="37"/>
      <c r="H887" s="37"/>
      <c r="I887" s="194"/>
      <c r="J887" s="37"/>
      <c r="K887" s="37"/>
      <c r="L887" s="40"/>
      <c r="M887" s="195"/>
      <c r="N887" s="196"/>
      <c r="O887" s="65"/>
      <c r="P887" s="65"/>
      <c r="Q887" s="65"/>
      <c r="R887" s="65"/>
      <c r="S887" s="65"/>
      <c r="T887" s="66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T887" s="18" t="s">
        <v>202</v>
      </c>
      <c r="AU887" s="18" t="s">
        <v>82</v>
      </c>
    </row>
    <row r="888" spans="2:51" s="13" customFormat="1" ht="11.25">
      <c r="B888" s="199"/>
      <c r="C888" s="200"/>
      <c r="D888" s="192" t="s">
        <v>204</v>
      </c>
      <c r="E888" s="201" t="s">
        <v>21</v>
      </c>
      <c r="F888" s="202" t="s">
        <v>250</v>
      </c>
      <c r="G888" s="200"/>
      <c r="H888" s="201" t="s">
        <v>21</v>
      </c>
      <c r="I888" s="203"/>
      <c r="J888" s="200"/>
      <c r="K888" s="200"/>
      <c r="L888" s="204"/>
      <c r="M888" s="205"/>
      <c r="N888" s="206"/>
      <c r="O888" s="206"/>
      <c r="P888" s="206"/>
      <c r="Q888" s="206"/>
      <c r="R888" s="206"/>
      <c r="S888" s="206"/>
      <c r="T888" s="207"/>
      <c r="AT888" s="208" t="s">
        <v>204</v>
      </c>
      <c r="AU888" s="208" t="s">
        <v>82</v>
      </c>
      <c r="AV888" s="13" t="s">
        <v>80</v>
      </c>
      <c r="AW888" s="13" t="s">
        <v>34</v>
      </c>
      <c r="AX888" s="13" t="s">
        <v>72</v>
      </c>
      <c r="AY888" s="208" t="s">
        <v>191</v>
      </c>
    </row>
    <row r="889" spans="2:51" s="14" customFormat="1" ht="11.25">
      <c r="B889" s="209"/>
      <c r="C889" s="210"/>
      <c r="D889" s="192" t="s">
        <v>204</v>
      </c>
      <c r="E889" s="211" t="s">
        <v>21</v>
      </c>
      <c r="F889" s="212" t="s">
        <v>1226</v>
      </c>
      <c r="G889" s="210"/>
      <c r="H889" s="213">
        <v>8.353</v>
      </c>
      <c r="I889" s="214"/>
      <c r="J889" s="210"/>
      <c r="K889" s="210"/>
      <c r="L889" s="215"/>
      <c r="M889" s="216"/>
      <c r="N889" s="217"/>
      <c r="O889" s="217"/>
      <c r="P889" s="217"/>
      <c r="Q889" s="217"/>
      <c r="R889" s="217"/>
      <c r="S889" s="217"/>
      <c r="T889" s="218"/>
      <c r="AT889" s="219" t="s">
        <v>204</v>
      </c>
      <c r="AU889" s="219" t="s">
        <v>82</v>
      </c>
      <c r="AV889" s="14" t="s">
        <v>82</v>
      </c>
      <c r="AW889" s="14" t="s">
        <v>34</v>
      </c>
      <c r="AX889" s="14" t="s">
        <v>72</v>
      </c>
      <c r="AY889" s="219" t="s">
        <v>191</v>
      </c>
    </row>
    <row r="890" spans="1:65" s="2" customFormat="1" ht="33" customHeight="1">
      <c r="A890" s="35"/>
      <c r="B890" s="36"/>
      <c r="C890" s="179" t="s">
        <v>1227</v>
      </c>
      <c r="D890" s="179" t="s">
        <v>193</v>
      </c>
      <c r="E890" s="180" t="s">
        <v>1228</v>
      </c>
      <c r="F890" s="181" t="s">
        <v>1229</v>
      </c>
      <c r="G890" s="182" t="s">
        <v>293</v>
      </c>
      <c r="H890" s="183">
        <v>168.973</v>
      </c>
      <c r="I890" s="184"/>
      <c r="J890" s="185">
        <f>ROUND(I890*H890,2)</f>
        <v>0</v>
      </c>
      <c r="K890" s="181" t="s">
        <v>197</v>
      </c>
      <c r="L890" s="40"/>
      <c r="M890" s="186" t="s">
        <v>21</v>
      </c>
      <c r="N890" s="187" t="s">
        <v>43</v>
      </c>
      <c r="O890" s="65"/>
      <c r="P890" s="188">
        <f>O890*H890</f>
        <v>0</v>
      </c>
      <c r="Q890" s="188">
        <v>0.00117</v>
      </c>
      <c r="R890" s="188">
        <f>Q890*H890</f>
        <v>0.19769841000000002</v>
      </c>
      <c r="S890" s="188">
        <v>0</v>
      </c>
      <c r="T890" s="189">
        <f>S890*H890</f>
        <v>0</v>
      </c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R890" s="190" t="s">
        <v>321</v>
      </c>
      <c r="AT890" s="190" t="s">
        <v>193</v>
      </c>
      <c r="AU890" s="190" t="s">
        <v>82</v>
      </c>
      <c r="AY890" s="18" t="s">
        <v>191</v>
      </c>
      <c r="BE890" s="191">
        <f>IF(N890="základní",J890,0)</f>
        <v>0</v>
      </c>
      <c r="BF890" s="191">
        <f>IF(N890="snížená",J890,0)</f>
        <v>0</v>
      </c>
      <c r="BG890" s="191">
        <f>IF(N890="zákl. přenesená",J890,0)</f>
        <v>0</v>
      </c>
      <c r="BH890" s="191">
        <f>IF(N890="sníž. přenesená",J890,0)</f>
        <v>0</v>
      </c>
      <c r="BI890" s="191">
        <f>IF(N890="nulová",J890,0)</f>
        <v>0</v>
      </c>
      <c r="BJ890" s="18" t="s">
        <v>80</v>
      </c>
      <c r="BK890" s="191">
        <f>ROUND(I890*H890,2)</f>
        <v>0</v>
      </c>
      <c r="BL890" s="18" t="s">
        <v>321</v>
      </c>
      <c r="BM890" s="190" t="s">
        <v>1230</v>
      </c>
    </row>
    <row r="891" spans="1:47" s="2" customFormat="1" ht="29.25">
      <c r="A891" s="35"/>
      <c r="B891" s="36"/>
      <c r="C891" s="37"/>
      <c r="D891" s="192" t="s">
        <v>200</v>
      </c>
      <c r="E891" s="37"/>
      <c r="F891" s="193" t="s">
        <v>1231</v>
      </c>
      <c r="G891" s="37"/>
      <c r="H891" s="37"/>
      <c r="I891" s="194"/>
      <c r="J891" s="37"/>
      <c r="K891" s="37"/>
      <c r="L891" s="40"/>
      <c r="M891" s="195"/>
      <c r="N891" s="196"/>
      <c r="O891" s="65"/>
      <c r="P891" s="65"/>
      <c r="Q891" s="65"/>
      <c r="R891" s="65"/>
      <c r="S891" s="65"/>
      <c r="T891" s="66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T891" s="18" t="s">
        <v>200</v>
      </c>
      <c r="AU891" s="18" t="s">
        <v>82</v>
      </c>
    </row>
    <row r="892" spans="1:47" s="2" customFormat="1" ht="11.25">
      <c r="A892" s="35"/>
      <c r="B892" s="36"/>
      <c r="C892" s="37"/>
      <c r="D892" s="197" t="s">
        <v>202</v>
      </c>
      <c r="E892" s="37"/>
      <c r="F892" s="198" t="s">
        <v>1232</v>
      </c>
      <c r="G892" s="37"/>
      <c r="H892" s="37"/>
      <c r="I892" s="194"/>
      <c r="J892" s="37"/>
      <c r="K892" s="37"/>
      <c r="L892" s="40"/>
      <c r="M892" s="195"/>
      <c r="N892" s="196"/>
      <c r="O892" s="65"/>
      <c r="P892" s="65"/>
      <c r="Q892" s="65"/>
      <c r="R892" s="65"/>
      <c r="S892" s="65"/>
      <c r="T892" s="66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T892" s="18" t="s">
        <v>202</v>
      </c>
      <c r="AU892" s="18" t="s">
        <v>82</v>
      </c>
    </row>
    <row r="893" spans="2:51" s="13" customFormat="1" ht="11.25">
      <c r="B893" s="199"/>
      <c r="C893" s="200"/>
      <c r="D893" s="192" t="s">
        <v>204</v>
      </c>
      <c r="E893" s="201" t="s">
        <v>21</v>
      </c>
      <c r="F893" s="202" t="s">
        <v>250</v>
      </c>
      <c r="G893" s="200"/>
      <c r="H893" s="201" t="s">
        <v>21</v>
      </c>
      <c r="I893" s="203"/>
      <c r="J893" s="200"/>
      <c r="K893" s="200"/>
      <c r="L893" s="204"/>
      <c r="M893" s="205"/>
      <c r="N893" s="206"/>
      <c r="O893" s="206"/>
      <c r="P893" s="206"/>
      <c r="Q893" s="206"/>
      <c r="R893" s="206"/>
      <c r="S893" s="206"/>
      <c r="T893" s="207"/>
      <c r="AT893" s="208" t="s">
        <v>204</v>
      </c>
      <c r="AU893" s="208" t="s">
        <v>82</v>
      </c>
      <c r="AV893" s="13" t="s">
        <v>80</v>
      </c>
      <c r="AW893" s="13" t="s">
        <v>34</v>
      </c>
      <c r="AX893" s="13" t="s">
        <v>72</v>
      </c>
      <c r="AY893" s="208" t="s">
        <v>191</v>
      </c>
    </row>
    <row r="894" spans="2:51" s="14" customFormat="1" ht="11.25">
      <c r="B894" s="209"/>
      <c r="C894" s="210"/>
      <c r="D894" s="192" t="s">
        <v>204</v>
      </c>
      <c r="E894" s="211" t="s">
        <v>21</v>
      </c>
      <c r="F894" s="212" t="s">
        <v>1233</v>
      </c>
      <c r="G894" s="210"/>
      <c r="H894" s="213">
        <v>13.9</v>
      </c>
      <c r="I894" s="214"/>
      <c r="J894" s="210"/>
      <c r="K894" s="210"/>
      <c r="L894" s="215"/>
      <c r="M894" s="216"/>
      <c r="N894" s="217"/>
      <c r="O894" s="217"/>
      <c r="P894" s="217"/>
      <c r="Q894" s="217"/>
      <c r="R894" s="217"/>
      <c r="S894" s="217"/>
      <c r="T894" s="218"/>
      <c r="AT894" s="219" t="s">
        <v>204</v>
      </c>
      <c r="AU894" s="219" t="s">
        <v>82</v>
      </c>
      <c r="AV894" s="14" t="s">
        <v>82</v>
      </c>
      <c r="AW894" s="14" t="s">
        <v>34</v>
      </c>
      <c r="AX894" s="14" t="s">
        <v>72</v>
      </c>
      <c r="AY894" s="219" t="s">
        <v>191</v>
      </c>
    </row>
    <row r="895" spans="2:51" s="14" customFormat="1" ht="11.25">
      <c r="B895" s="209"/>
      <c r="C895" s="210"/>
      <c r="D895" s="192" t="s">
        <v>204</v>
      </c>
      <c r="E895" s="211" t="s">
        <v>21</v>
      </c>
      <c r="F895" s="212" t="s">
        <v>1234</v>
      </c>
      <c r="G895" s="210"/>
      <c r="H895" s="213">
        <v>1.4</v>
      </c>
      <c r="I895" s="214"/>
      <c r="J895" s="210"/>
      <c r="K895" s="210"/>
      <c r="L895" s="215"/>
      <c r="M895" s="216"/>
      <c r="N895" s="217"/>
      <c r="O895" s="217"/>
      <c r="P895" s="217"/>
      <c r="Q895" s="217"/>
      <c r="R895" s="217"/>
      <c r="S895" s="217"/>
      <c r="T895" s="218"/>
      <c r="AT895" s="219" t="s">
        <v>204</v>
      </c>
      <c r="AU895" s="219" t="s">
        <v>82</v>
      </c>
      <c r="AV895" s="14" t="s">
        <v>82</v>
      </c>
      <c r="AW895" s="14" t="s">
        <v>34</v>
      </c>
      <c r="AX895" s="14" t="s">
        <v>72</v>
      </c>
      <c r="AY895" s="219" t="s">
        <v>191</v>
      </c>
    </row>
    <row r="896" spans="2:51" s="14" customFormat="1" ht="11.25">
      <c r="B896" s="209"/>
      <c r="C896" s="210"/>
      <c r="D896" s="192" t="s">
        <v>204</v>
      </c>
      <c r="E896" s="211" t="s">
        <v>21</v>
      </c>
      <c r="F896" s="212" t="s">
        <v>1235</v>
      </c>
      <c r="G896" s="210"/>
      <c r="H896" s="213">
        <v>3.2</v>
      </c>
      <c r="I896" s="214"/>
      <c r="J896" s="210"/>
      <c r="K896" s="210"/>
      <c r="L896" s="215"/>
      <c r="M896" s="216"/>
      <c r="N896" s="217"/>
      <c r="O896" s="217"/>
      <c r="P896" s="217"/>
      <c r="Q896" s="217"/>
      <c r="R896" s="217"/>
      <c r="S896" s="217"/>
      <c r="T896" s="218"/>
      <c r="AT896" s="219" t="s">
        <v>204</v>
      </c>
      <c r="AU896" s="219" t="s">
        <v>82</v>
      </c>
      <c r="AV896" s="14" t="s">
        <v>82</v>
      </c>
      <c r="AW896" s="14" t="s">
        <v>34</v>
      </c>
      <c r="AX896" s="14" t="s">
        <v>72</v>
      </c>
      <c r="AY896" s="219" t="s">
        <v>191</v>
      </c>
    </row>
    <row r="897" spans="2:51" s="14" customFormat="1" ht="11.25">
      <c r="B897" s="209"/>
      <c r="C897" s="210"/>
      <c r="D897" s="192" t="s">
        <v>204</v>
      </c>
      <c r="E897" s="211" t="s">
        <v>21</v>
      </c>
      <c r="F897" s="212" t="s">
        <v>1236</v>
      </c>
      <c r="G897" s="210"/>
      <c r="H897" s="213">
        <v>30.7</v>
      </c>
      <c r="I897" s="214"/>
      <c r="J897" s="210"/>
      <c r="K897" s="210"/>
      <c r="L897" s="215"/>
      <c r="M897" s="216"/>
      <c r="N897" s="217"/>
      <c r="O897" s="217"/>
      <c r="P897" s="217"/>
      <c r="Q897" s="217"/>
      <c r="R897" s="217"/>
      <c r="S897" s="217"/>
      <c r="T897" s="218"/>
      <c r="AT897" s="219" t="s">
        <v>204</v>
      </c>
      <c r="AU897" s="219" t="s">
        <v>82</v>
      </c>
      <c r="AV897" s="14" t="s">
        <v>82</v>
      </c>
      <c r="AW897" s="14" t="s">
        <v>34</v>
      </c>
      <c r="AX897" s="14" t="s">
        <v>72</v>
      </c>
      <c r="AY897" s="219" t="s">
        <v>191</v>
      </c>
    </row>
    <row r="898" spans="2:51" s="14" customFormat="1" ht="11.25">
      <c r="B898" s="209"/>
      <c r="C898" s="210"/>
      <c r="D898" s="192" t="s">
        <v>204</v>
      </c>
      <c r="E898" s="211" t="s">
        <v>21</v>
      </c>
      <c r="F898" s="212" t="s">
        <v>1237</v>
      </c>
      <c r="G898" s="210"/>
      <c r="H898" s="213">
        <v>6.9</v>
      </c>
      <c r="I898" s="214"/>
      <c r="J898" s="210"/>
      <c r="K898" s="210"/>
      <c r="L898" s="215"/>
      <c r="M898" s="216"/>
      <c r="N898" s="217"/>
      <c r="O898" s="217"/>
      <c r="P898" s="217"/>
      <c r="Q898" s="217"/>
      <c r="R898" s="217"/>
      <c r="S898" s="217"/>
      <c r="T898" s="218"/>
      <c r="AT898" s="219" t="s">
        <v>204</v>
      </c>
      <c r="AU898" s="219" t="s">
        <v>82</v>
      </c>
      <c r="AV898" s="14" t="s">
        <v>82</v>
      </c>
      <c r="AW898" s="14" t="s">
        <v>34</v>
      </c>
      <c r="AX898" s="14" t="s">
        <v>72</v>
      </c>
      <c r="AY898" s="219" t="s">
        <v>191</v>
      </c>
    </row>
    <row r="899" spans="2:51" s="14" customFormat="1" ht="11.25">
      <c r="B899" s="209"/>
      <c r="C899" s="210"/>
      <c r="D899" s="192" t="s">
        <v>204</v>
      </c>
      <c r="E899" s="211" t="s">
        <v>21</v>
      </c>
      <c r="F899" s="212" t="s">
        <v>1238</v>
      </c>
      <c r="G899" s="210"/>
      <c r="H899" s="213">
        <v>2.6</v>
      </c>
      <c r="I899" s="214"/>
      <c r="J899" s="210"/>
      <c r="K899" s="210"/>
      <c r="L899" s="215"/>
      <c r="M899" s="216"/>
      <c r="N899" s="217"/>
      <c r="O899" s="217"/>
      <c r="P899" s="217"/>
      <c r="Q899" s="217"/>
      <c r="R899" s="217"/>
      <c r="S899" s="217"/>
      <c r="T899" s="218"/>
      <c r="AT899" s="219" t="s">
        <v>204</v>
      </c>
      <c r="AU899" s="219" t="s">
        <v>82</v>
      </c>
      <c r="AV899" s="14" t="s">
        <v>82</v>
      </c>
      <c r="AW899" s="14" t="s">
        <v>34</v>
      </c>
      <c r="AX899" s="14" t="s">
        <v>72</v>
      </c>
      <c r="AY899" s="219" t="s">
        <v>191</v>
      </c>
    </row>
    <row r="900" spans="2:51" s="14" customFormat="1" ht="11.25">
      <c r="B900" s="209"/>
      <c r="C900" s="210"/>
      <c r="D900" s="192" t="s">
        <v>204</v>
      </c>
      <c r="E900" s="211" t="s">
        <v>21</v>
      </c>
      <c r="F900" s="212" t="s">
        <v>1239</v>
      </c>
      <c r="G900" s="210"/>
      <c r="H900" s="213">
        <v>15.3</v>
      </c>
      <c r="I900" s="214"/>
      <c r="J900" s="210"/>
      <c r="K900" s="210"/>
      <c r="L900" s="215"/>
      <c r="M900" s="216"/>
      <c r="N900" s="217"/>
      <c r="O900" s="217"/>
      <c r="P900" s="217"/>
      <c r="Q900" s="217"/>
      <c r="R900" s="217"/>
      <c r="S900" s="217"/>
      <c r="T900" s="218"/>
      <c r="AT900" s="219" t="s">
        <v>204</v>
      </c>
      <c r="AU900" s="219" t="s">
        <v>82</v>
      </c>
      <c r="AV900" s="14" t="s">
        <v>82</v>
      </c>
      <c r="AW900" s="14" t="s">
        <v>34</v>
      </c>
      <c r="AX900" s="14" t="s">
        <v>72</v>
      </c>
      <c r="AY900" s="219" t="s">
        <v>191</v>
      </c>
    </row>
    <row r="901" spans="2:51" s="13" customFormat="1" ht="11.25">
      <c r="B901" s="199"/>
      <c r="C901" s="200"/>
      <c r="D901" s="192" t="s">
        <v>204</v>
      </c>
      <c r="E901" s="201" t="s">
        <v>21</v>
      </c>
      <c r="F901" s="202" t="s">
        <v>339</v>
      </c>
      <c r="G901" s="200"/>
      <c r="H901" s="201" t="s">
        <v>21</v>
      </c>
      <c r="I901" s="203"/>
      <c r="J901" s="200"/>
      <c r="K901" s="200"/>
      <c r="L901" s="204"/>
      <c r="M901" s="205"/>
      <c r="N901" s="206"/>
      <c r="O901" s="206"/>
      <c r="P901" s="206"/>
      <c r="Q901" s="206"/>
      <c r="R901" s="206"/>
      <c r="S901" s="206"/>
      <c r="T901" s="207"/>
      <c r="AT901" s="208" t="s">
        <v>204</v>
      </c>
      <c r="AU901" s="208" t="s">
        <v>82</v>
      </c>
      <c r="AV901" s="13" t="s">
        <v>80</v>
      </c>
      <c r="AW901" s="13" t="s">
        <v>34</v>
      </c>
      <c r="AX901" s="13" t="s">
        <v>72</v>
      </c>
      <c r="AY901" s="208" t="s">
        <v>191</v>
      </c>
    </row>
    <row r="902" spans="2:51" s="14" customFormat="1" ht="11.25">
      <c r="B902" s="209"/>
      <c r="C902" s="210"/>
      <c r="D902" s="192" t="s">
        <v>204</v>
      </c>
      <c r="E902" s="211" t="s">
        <v>21</v>
      </c>
      <c r="F902" s="212" t="s">
        <v>1240</v>
      </c>
      <c r="G902" s="210"/>
      <c r="H902" s="213">
        <v>94.973</v>
      </c>
      <c r="I902" s="214"/>
      <c r="J902" s="210"/>
      <c r="K902" s="210"/>
      <c r="L902" s="215"/>
      <c r="M902" s="216"/>
      <c r="N902" s="217"/>
      <c r="O902" s="217"/>
      <c r="P902" s="217"/>
      <c r="Q902" s="217"/>
      <c r="R902" s="217"/>
      <c r="S902" s="217"/>
      <c r="T902" s="218"/>
      <c r="AT902" s="219" t="s">
        <v>204</v>
      </c>
      <c r="AU902" s="219" t="s">
        <v>82</v>
      </c>
      <c r="AV902" s="14" t="s">
        <v>82</v>
      </c>
      <c r="AW902" s="14" t="s">
        <v>34</v>
      </c>
      <c r="AX902" s="14" t="s">
        <v>72</v>
      </c>
      <c r="AY902" s="219" t="s">
        <v>191</v>
      </c>
    </row>
    <row r="903" spans="1:65" s="2" customFormat="1" ht="44.25" customHeight="1">
      <c r="A903" s="35"/>
      <c r="B903" s="36"/>
      <c r="C903" s="220" t="s">
        <v>1241</v>
      </c>
      <c r="D903" s="220" t="s">
        <v>893</v>
      </c>
      <c r="E903" s="221" t="s">
        <v>1242</v>
      </c>
      <c r="F903" s="222" t="s">
        <v>1243</v>
      </c>
      <c r="G903" s="223" t="s">
        <v>293</v>
      </c>
      <c r="H903" s="224">
        <v>177.422</v>
      </c>
      <c r="I903" s="225"/>
      <c r="J903" s="226">
        <f>ROUND(I903*H903,2)</f>
        <v>0</v>
      </c>
      <c r="K903" s="222" t="s">
        <v>197</v>
      </c>
      <c r="L903" s="227"/>
      <c r="M903" s="228" t="s">
        <v>21</v>
      </c>
      <c r="N903" s="229" t="s">
        <v>43</v>
      </c>
      <c r="O903" s="65"/>
      <c r="P903" s="188">
        <f>O903*H903</f>
        <v>0</v>
      </c>
      <c r="Q903" s="188">
        <v>0.0016</v>
      </c>
      <c r="R903" s="188">
        <f>Q903*H903</f>
        <v>0.2838752</v>
      </c>
      <c r="S903" s="188">
        <v>0</v>
      </c>
      <c r="T903" s="189">
        <f>S903*H903</f>
        <v>0</v>
      </c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R903" s="190" t="s">
        <v>480</v>
      </c>
      <c r="AT903" s="190" t="s">
        <v>893</v>
      </c>
      <c r="AU903" s="190" t="s">
        <v>82</v>
      </c>
      <c r="AY903" s="18" t="s">
        <v>191</v>
      </c>
      <c r="BE903" s="191">
        <f>IF(N903="základní",J903,0)</f>
        <v>0</v>
      </c>
      <c r="BF903" s="191">
        <f>IF(N903="snížená",J903,0)</f>
        <v>0</v>
      </c>
      <c r="BG903" s="191">
        <f>IF(N903="zákl. přenesená",J903,0)</f>
        <v>0</v>
      </c>
      <c r="BH903" s="191">
        <f>IF(N903="sníž. přenesená",J903,0)</f>
        <v>0</v>
      </c>
      <c r="BI903" s="191">
        <f>IF(N903="nulová",J903,0)</f>
        <v>0</v>
      </c>
      <c r="BJ903" s="18" t="s">
        <v>80</v>
      </c>
      <c r="BK903" s="191">
        <f>ROUND(I903*H903,2)</f>
        <v>0</v>
      </c>
      <c r="BL903" s="18" t="s">
        <v>321</v>
      </c>
      <c r="BM903" s="190" t="s">
        <v>1244</v>
      </c>
    </row>
    <row r="904" spans="1:47" s="2" customFormat="1" ht="29.25">
      <c r="A904" s="35"/>
      <c r="B904" s="36"/>
      <c r="C904" s="37"/>
      <c r="D904" s="192" t="s">
        <v>200</v>
      </c>
      <c r="E904" s="37"/>
      <c r="F904" s="193" t="s">
        <v>1243</v>
      </c>
      <c r="G904" s="37"/>
      <c r="H904" s="37"/>
      <c r="I904" s="194"/>
      <c r="J904" s="37"/>
      <c r="K904" s="37"/>
      <c r="L904" s="40"/>
      <c r="M904" s="195"/>
      <c r="N904" s="196"/>
      <c r="O904" s="65"/>
      <c r="P904" s="65"/>
      <c r="Q904" s="65"/>
      <c r="R904" s="65"/>
      <c r="S904" s="65"/>
      <c r="T904" s="66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T904" s="18" t="s">
        <v>200</v>
      </c>
      <c r="AU904" s="18" t="s">
        <v>82</v>
      </c>
    </row>
    <row r="905" spans="2:51" s="14" customFormat="1" ht="11.25">
      <c r="B905" s="209"/>
      <c r="C905" s="210"/>
      <c r="D905" s="192" t="s">
        <v>204</v>
      </c>
      <c r="E905" s="210"/>
      <c r="F905" s="212" t="s">
        <v>1245</v>
      </c>
      <c r="G905" s="210"/>
      <c r="H905" s="213">
        <v>177.422</v>
      </c>
      <c r="I905" s="214"/>
      <c r="J905" s="210"/>
      <c r="K905" s="210"/>
      <c r="L905" s="215"/>
      <c r="M905" s="216"/>
      <c r="N905" s="217"/>
      <c r="O905" s="217"/>
      <c r="P905" s="217"/>
      <c r="Q905" s="217"/>
      <c r="R905" s="217"/>
      <c r="S905" s="217"/>
      <c r="T905" s="218"/>
      <c r="AT905" s="219" t="s">
        <v>204</v>
      </c>
      <c r="AU905" s="219" t="s">
        <v>82</v>
      </c>
      <c r="AV905" s="14" t="s">
        <v>82</v>
      </c>
      <c r="AW905" s="14" t="s">
        <v>4</v>
      </c>
      <c r="AX905" s="14" t="s">
        <v>80</v>
      </c>
      <c r="AY905" s="219" t="s">
        <v>191</v>
      </c>
    </row>
    <row r="906" spans="1:65" s="2" customFormat="1" ht="24.2" customHeight="1">
      <c r="A906" s="35"/>
      <c r="B906" s="36"/>
      <c r="C906" s="179" t="s">
        <v>1246</v>
      </c>
      <c r="D906" s="179" t="s">
        <v>193</v>
      </c>
      <c r="E906" s="180" t="s">
        <v>1247</v>
      </c>
      <c r="F906" s="181" t="s">
        <v>1248</v>
      </c>
      <c r="G906" s="182" t="s">
        <v>293</v>
      </c>
      <c r="H906" s="183">
        <v>6.41</v>
      </c>
      <c r="I906" s="184"/>
      <c r="J906" s="185">
        <f>ROUND(I906*H906,2)</f>
        <v>0</v>
      </c>
      <c r="K906" s="181" t="s">
        <v>197</v>
      </c>
      <c r="L906" s="40"/>
      <c r="M906" s="186" t="s">
        <v>21</v>
      </c>
      <c r="N906" s="187" t="s">
        <v>43</v>
      </c>
      <c r="O906" s="65"/>
      <c r="P906" s="188">
        <f>O906*H906</f>
        <v>0</v>
      </c>
      <c r="Q906" s="188">
        <v>0.00017</v>
      </c>
      <c r="R906" s="188">
        <f>Q906*H906</f>
        <v>0.0010897</v>
      </c>
      <c r="S906" s="188">
        <v>0</v>
      </c>
      <c r="T906" s="189">
        <f>S906*H906</f>
        <v>0</v>
      </c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R906" s="190" t="s">
        <v>321</v>
      </c>
      <c r="AT906" s="190" t="s">
        <v>193</v>
      </c>
      <c r="AU906" s="190" t="s">
        <v>82</v>
      </c>
      <c r="AY906" s="18" t="s">
        <v>191</v>
      </c>
      <c r="BE906" s="191">
        <f>IF(N906="základní",J906,0)</f>
        <v>0</v>
      </c>
      <c r="BF906" s="191">
        <f>IF(N906="snížená",J906,0)</f>
        <v>0</v>
      </c>
      <c r="BG906" s="191">
        <f>IF(N906="zákl. přenesená",J906,0)</f>
        <v>0</v>
      </c>
      <c r="BH906" s="191">
        <f>IF(N906="sníž. přenesená",J906,0)</f>
        <v>0</v>
      </c>
      <c r="BI906" s="191">
        <f>IF(N906="nulová",J906,0)</f>
        <v>0</v>
      </c>
      <c r="BJ906" s="18" t="s">
        <v>80</v>
      </c>
      <c r="BK906" s="191">
        <f>ROUND(I906*H906,2)</f>
        <v>0</v>
      </c>
      <c r="BL906" s="18" t="s">
        <v>321</v>
      </c>
      <c r="BM906" s="190" t="s">
        <v>1249</v>
      </c>
    </row>
    <row r="907" spans="1:47" s="2" customFormat="1" ht="19.5">
      <c r="A907" s="35"/>
      <c r="B907" s="36"/>
      <c r="C907" s="37"/>
      <c r="D907" s="192" t="s">
        <v>200</v>
      </c>
      <c r="E907" s="37"/>
      <c r="F907" s="193" t="s">
        <v>1250</v>
      </c>
      <c r="G907" s="37"/>
      <c r="H907" s="37"/>
      <c r="I907" s="194"/>
      <c r="J907" s="37"/>
      <c r="K907" s="37"/>
      <c r="L907" s="40"/>
      <c r="M907" s="195"/>
      <c r="N907" s="196"/>
      <c r="O907" s="65"/>
      <c r="P907" s="65"/>
      <c r="Q907" s="65"/>
      <c r="R907" s="65"/>
      <c r="S907" s="65"/>
      <c r="T907" s="66"/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T907" s="18" t="s">
        <v>200</v>
      </c>
      <c r="AU907" s="18" t="s">
        <v>82</v>
      </c>
    </row>
    <row r="908" spans="1:47" s="2" customFormat="1" ht="11.25">
      <c r="A908" s="35"/>
      <c r="B908" s="36"/>
      <c r="C908" s="37"/>
      <c r="D908" s="197" t="s">
        <v>202</v>
      </c>
      <c r="E908" s="37"/>
      <c r="F908" s="198" t="s">
        <v>1251</v>
      </c>
      <c r="G908" s="37"/>
      <c r="H908" s="37"/>
      <c r="I908" s="194"/>
      <c r="J908" s="37"/>
      <c r="K908" s="37"/>
      <c r="L908" s="40"/>
      <c r="M908" s="195"/>
      <c r="N908" s="196"/>
      <c r="O908" s="65"/>
      <c r="P908" s="65"/>
      <c r="Q908" s="65"/>
      <c r="R908" s="65"/>
      <c r="S908" s="65"/>
      <c r="T908" s="66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T908" s="18" t="s">
        <v>202</v>
      </c>
      <c r="AU908" s="18" t="s">
        <v>82</v>
      </c>
    </row>
    <row r="909" spans="2:51" s="13" customFormat="1" ht="11.25">
      <c r="B909" s="199"/>
      <c r="C909" s="200"/>
      <c r="D909" s="192" t="s">
        <v>204</v>
      </c>
      <c r="E909" s="201" t="s">
        <v>21</v>
      </c>
      <c r="F909" s="202" t="s">
        <v>1252</v>
      </c>
      <c r="G909" s="200"/>
      <c r="H909" s="201" t="s">
        <v>21</v>
      </c>
      <c r="I909" s="203"/>
      <c r="J909" s="200"/>
      <c r="K909" s="200"/>
      <c r="L909" s="204"/>
      <c r="M909" s="205"/>
      <c r="N909" s="206"/>
      <c r="O909" s="206"/>
      <c r="P909" s="206"/>
      <c r="Q909" s="206"/>
      <c r="R909" s="206"/>
      <c r="S909" s="206"/>
      <c r="T909" s="207"/>
      <c r="AT909" s="208" t="s">
        <v>204</v>
      </c>
      <c r="AU909" s="208" t="s">
        <v>82</v>
      </c>
      <c r="AV909" s="13" t="s">
        <v>80</v>
      </c>
      <c r="AW909" s="13" t="s">
        <v>34</v>
      </c>
      <c r="AX909" s="13" t="s">
        <v>72</v>
      </c>
      <c r="AY909" s="208" t="s">
        <v>191</v>
      </c>
    </row>
    <row r="910" spans="2:51" s="13" customFormat="1" ht="11.25">
      <c r="B910" s="199"/>
      <c r="C910" s="200"/>
      <c r="D910" s="192" t="s">
        <v>204</v>
      </c>
      <c r="E910" s="201" t="s">
        <v>21</v>
      </c>
      <c r="F910" s="202" t="s">
        <v>250</v>
      </c>
      <c r="G910" s="200"/>
      <c r="H910" s="201" t="s">
        <v>21</v>
      </c>
      <c r="I910" s="203"/>
      <c r="J910" s="200"/>
      <c r="K910" s="200"/>
      <c r="L910" s="204"/>
      <c r="M910" s="205"/>
      <c r="N910" s="206"/>
      <c r="O910" s="206"/>
      <c r="P910" s="206"/>
      <c r="Q910" s="206"/>
      <c r="R910" s="206"/>
      <c r="S910" s="206"/>
      <c r="T910" s="207"/>
      <c r="AT910" s="208" t="s">
        <v>204</v>
      </c>
      <c r="AU910" s="208" t="s">
        <v>82</v>
      </c>
      <c r="AV910" s="13" t="s">
        <v>80</v>
      </c>
      <c r="AW910" s="13" t="s">
        <v>34</v>
      </c>
      <c r="AX910" s="13" t="s">
        <v>72</v>
      </c>
      <c r="AY910" s="208" t="s">
        <v>191</v>
      </c>
    </row>
    <row r="911" spans="2:51" s="14" customFormat="1" ht="11.25">
      <c r="B911" s="209"/>
      <c r="C911" s="210"/>
      <c r="D911" s="192" t="s">
        <v>204</v>
      </c>
      <c r="E911" s="211" t="s">
        <v>21</v>
      </c>
      <c r="F911" s="212" t="s">
        <v>1253</v>
      </c>
      <c r="G911" s="210"/>
      <c r="H911" s="213">
        <v>0.835</v>
      </c>
      <c r="I911" s="214"/>
      <c r="J911" s="210"/>
      <c r="K911" s="210"/>
      <c r="L911" s="215"/>
      <c r="M911" s="216"/>
      <c r="N911" s="217"/>
      <c r="O911" s="217"/>
      <c r="P911" s="217"/>
      <c r="Q911" s="217"/>
      <c r="R911" s="217"/>
      <c r="S911" s="217"/>
      <c r="T911" s="218"/>
      <c r="AT911" s="219" t="s">
        <v>204</v>
      </c>
      <c r="AU911" s="219" t="s">
        <v>82</v>
      </c>
      <c r="AV911" s="14" t="s">
        <v>82</v>
      </c>
      <c r="AW911" s="14" t="s">
        <v>34</v>
      </c>
      <c r="AX911" s="14" t="s">
        <v>72</v>
      </c>
      <c r="AY911" s="219" t="s">
        <v>191</v>
      </c>
    </row>
    <row r="912" spans="2:51" s="13" customFormat="1" ht="11.25">
      <c r="B912" s="199"/>
      <c r="C912" s="200"/>
      <c r="D912" s="192" t="s">
        <v>204</v>
      </c>
      <c r="E912" s="201" t="s">
        <v>21</v>
      </c>
      <c r="F912" s="202" t="s">
        <v>339</v>
      </c>
      <c r="G912" s="200"/>
      <c r="H912" s="201" t="s">
        <v>21</v>
      </c>
      <c r="I912" s="203"/>
      <c r="J912" s="200"/>
      <c r="K912" s="200"/>
      <c r="L912" s="204"/>
      <c r="M912" s="205"/>
      <c r="N912" s="206"/>
      <c r="O912" s="206"/>
      <c r="P912" s="206"/>
      <c r="Q912" s="206"/>
      <c r="R912" s="206"/>
      <c r="S912" s="206"/>
      <c r="T912" s="207"/>
      <c r="AT912" s="208" t="s">
        <v>204</v>
      </c>
      <c r="AU912" s="208" t="s">
        <v>82</v>
      </c>
      <c r="AV912" s="13" t="s">
        <v>80</v>
      </c>
      <c r="AW912" s="13" t="s">
        <v>34</v>
      </c>
      <c r="AX912" s="13" t="s">
        <v>72</v>
      </c>
      <c r="AY912" s="208" t="s">
        <v>191</v>
      </c>
    </row>
    <row r="913" spans="2:51" s="14" customFormat="1" ht="11.25">
      <c r="B913" s="209"/>
      <c r="C913" s="210"/>
      <c r="D913" s="192" t="s">
        <v>204</v>
      </c>
      <c r="E913" s="211" t="s">
        <v>21</v>
      </c>
      <c r="F913" s="212" t="s">
        <v>1254</v>
      </c>
      <c r="G913" s="210"/>
      <c r="H913" s="213">
        <v>5.575</v>
      </c>
      <c r="I913" s="214"/>
      <c r="J913" s="210"/>
      <c r="K913" s="210"/>
      <c r="L913" s="215"/>
      <c r="M913" s="216"/>
      <c r="N913" s="217"/>
      <c r="O913" s="217"/>
      <c r="P913" s="217"/>
      <c r="Q913" s="217"/>
      <c r="R913" s="217"/>
      <c r="S913" s="217"/>
      <c r="T913" s="218"/>
      <c r="AT913" s="219" t="s">
        <v>204</v>
      </c>
      <c r="AU913" s="219" t="s">
        <v>82</v>
      </c>
      <c r="AV913" s="14" t="s">
        <v>82</v>
      </c>
      <c r="AW913" s="14" t="s">
        <v>34</v>
      </c>
      <c r="AX913" s="14" t="s">
        <v>72</v>
      </c>
      <c r="AY913" s="219" t="s">
        <v>191</v>
      </c>
    </row>
    <row r="914" spans="1:65" s="2" customFormat="1" ht="37.9" customHeight="1">
      <c r="A914" s="35"/>
      <c r="B914" s="36"/>
      <c r="C914" s="220" t="s">
        <v>1255</v>
      </c>
      <c r="D914" s="220" t="s">
        <v>893</v>
      </c>
      <c r="E914" s="221" t="s">
        <v>1256</v>
      </c>
      <c r="F914" s="222" t="s">
        <v>1257</v>
      </c>
      <c r="G914" s="223" t="s">
        <v>293</v>
      </c>
      <c r="H914" s="224">
        <v>6.731</v>
      </c>
      <c r="I914" s="225"/>
      <c r="J914" s="226">
        <f>ROUND(I914*H914,2)</f>
        <v>0</v>
      </c>
      <c r="K914" s="222" t="s">
        <v>197</v>
      </c>
      <c r="L914" s="227"/>
      <c r="M914" s="228" t="s">
        <v>21</v>
      </c>
      <c r="N914" s="229" t="s">
        <v>43</v>
      </c>
      <c r="O914" s="65"/>
      <c r="P914" s="188">
        <f>O914*H914</f>
        <v>0</v>
      </c>
      <c r="Q914" s="188">
        <v>0.0017</v>
      </c>
      <c r="R914" s="188">
        <f>Q914*H914</f>
        <v>0.011442699999999998</v>
      </c>
      <c r="S914" s="188">
        <v>0</v>
      </c>
      <c r="T914" s="189">
        <f>S914*H914</f>
        <v>0</v>
      </c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R914" s="190" t="s">
        <v>480</v>
      </c>
      <c r="AT914" s="190" t="s">
        <v>893</v>
      </c>
      <c r="AU914" s="190" t="s">
        <v>82</v>
      </c>
      <c r="AY914" s="18" t="s">
        <v>191</v>
      </c>
      <c r="BE914" s="191">
        <f>IF(N914="základní",J914,0)</f>
        <v>0</v>
      </c>
      <c r="BF914" s="191">
        <f>IF(N914="snížená",J914,0)</f>
        <v>0</v>
      </c>
      <c r="BG914" s="191">
        <f>IF(N914="zákl. přenesená",J914,0)</f>
        <v>0</v>
      </c>
      <c r="BH914" s="191">
        <f>IF(N914="sníž. přenesená",J914,0)</f>
        <v>0</v>
      </c>
      <c r="BI914" s="191">
        <f>IF(N914="nulová",J914,0)</f>
        <v>0</v>
      </c>
      <c r="BJ914" s="18" t="s">
        <v>80</v>
      </c>
      <c r="BK914" s="191">
        <f>ROUND(I914*H914,2)</f>
        <v>0</v>
      </c>
      <c r="BL914" s="18" t="s">
        <v>321</v>
      </c>
      <c r="BM914" s="190" t="s">
        <v>1258</v>
      </c>
    </row>
    <row r="915" spans="1:47" s="2" customFormat="1" ht="19.5">
      <c r="A915" s="35"/>
      <c r="B915" s="36"/>
      <c r="C915" s="37"/>
      <c r="D915" s="192" t="s">
        <v>200</v>
      </c>
      <c r="E915" s="37"/>
      <c r="F915" s="193" t="s">
        <v>1257</v>
      </c>
      <c r="G915" s="37"/>
      <c r="H915" s="37"/>
      <c r="I915" s="194"/>
      <c r="J915" s="37"/>
      <c r="K915" s="37"/>
      <c r="L915" s="40"/>
      <c r="M915" s="195"/>
      <c r="N915" s="196"/>
      <c r="O915" s="65"/>
      <c r="P915" s="65"/>
      <c r="Q915" s="65"/>
      <c r="R915" s="65"/>
      <c r="S915" s="65"/>
      <c r="T915" s="66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T915" s="18" t="s">
        <v>200</v>
      </c>
      <c r="AU915" s="18" t="s">
        <v>82</v>
      </c>
    </row>
    <row r="916" spans="2:51" s="14" customFormat="1" ht="11.25">
      <c r="B916" s="209"/>
      <c r="C916" s="210"/>
      <c r="D916" s="192" t="s">
        <v>204</v>
      </c>
      <c r="E916" s="210"/>
      <c r="F916" s="212" t="s">
        <v>1259</v>
      </c>
      <c r="G916" s="210"/>
      <c r="H916" s="213">
        <v>6.731</v>
      </c>
      <c r="I916" s="214"/>
      <c r="J916" s="210"/>
      <c r="K916" s="210"/>
      <c r="L916" s="215"/>
      <c r="M916" s="216"/>
      <c r="N916" s="217"/>
      <c r="O916" s="217"/>
      <c r="P916" s="217"/>
      <c r="Q916" s="217"/>
      <c r="R916" s="217"/>
      <c r="S916" s="217"/>
      <c r="T916" s="218"/>
      <c r="AT916" s="219" t="s">
        <v>204</v>
      </c>
      <c r="AU916" s="219" t="s">
        <v>82</v>
      </c>
      <c r="AV916" s="14" t="s">
        <v>82</v>
      </c>
      <c r="AW916" s="14" t="s">
        <v>4</v>
      </c>
      <c r="AX916" s="14" t="s">
        <v>80</v>
      </c>
      <c r="AY916" s="219" t="s">
        <v>191</v>
      </c>
    </row>
    <row r="917" spans="1:65" s="2" customFormat="1" ht="24.2" customHeight="1">
      <c r="A917" s="35"/>
      <c r="B917" s="36"/>
      <c r="C917" s="179" t="s">
        <v>1260</v>
      </c>
      <c r="D917" s="179" t="s">
        <v>193</v>
      </c>
      <c r="E917" s="180" t="s">
        <v>1261</v>
      </c>
      <c r="F917" s="181" t="s">
        <v>1262</v>
      </c>
      <c r="G917" s="182" t="s">
        <v>1018</v>
      </c>
      <c r="H917" s="230"/>
      <c r="I917" s="184"/>
      <c r="J917" s="185">
        <f>ROUND(I917*H917,2)</f>
        <v>0</v>
      </c>
      <c r="K917" s="181" t="s">
        <v>197</v>
      </c>
      <c r="L917" s="40"/>
      <c r="M917" s="186" t="s">
        <v>21</v>
      </c>
      <c r="N917" s="187" t="s">
        <v>43</v>
      </c>
      <c r="O917" s="65"/>
      <c r="P917" s="188">
        <f>O917*H917</f>
        <v>0</v>
      </c>
      <c r="Q917" s="188">
        <v>0</v>
      </c>
      <c r="R917" s="188">
        <f>Q917*H917</f>
        <v>0</v>
      </c>
      <c r="S917" s="188">
        <v>0</v>
      </c>
      <c r="T917" s="189">
        <f>S917*H917</f>
        <v>0</v>
      </c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R917" s="190" t="s">
        <v>321</v>
      </c>
      <c r="AT917" s="190" t="s">
        <v>193</v>
      </c>
      <c r="AU917" s="190" t="s">
        <v>82</v>
      </c>
      <c r="AY917" s="18" t="s">
        <v>191</v>
      </c>
      <c r="BE917" s="191">
        <f>IF(N917="základní",J917,0)</f>
        <v>0</v>
      </c>
      <c r="BF917" s="191">
        <f>IF(N917="snížená",J917,0)</f>
        <v>0</v>
      </c>
      <c r="BG917" s="191">
        <f>IF(N917="zákl. přenesená",J917,0)</f>
        <v>0</v>
      </c>
      <c r="BH917" s="191">
        <f>IF(N917="sníž. přenesená",J917,0)</f>
        <v>0</v>
      </c>
      <c r="BI917" s="191">
        <f>IF(N917="nulová",J917,0)</f>
        <v>0</v>
      </c>
      <c r="BJ917" s="18" t="s">
        <v>80</v>
      </c>
      <c r="BK917" s="191">
        <f>ROUND(I917*H917,2)</f>
        <v>0</v>
      </c>
      <c r="BL917" s="18" t="s">
        <v>321</v>
      </c>
      <c r="BM917" s="190" t="s">
        <v>1263</v>
      </c>
    </row>
    <row r="918" spans="1:47" s="2" customFormat="1" ht="29.25">
      <c r="A918" s="35"/>
      <c r="B918" s="36"/>
      <c r="C918" s="37"/>
      <c r="D918" s="192" t="s">
        <v>200</v>
      </c>
      <c r="E918" s="37"/>
      <c r="F918" s="193" t="s">
        <v>1264</v>
      </c>
      <c r="G918" s="37"/>
      <c r="H918" s="37"/>
      <c r="I918" s="194"/>
      <c r="J918" s="37"/>
      <c r="K918" s="37"/>
      <c r="L918" s="40"/>
      <c r="M918" s="195"/>
      <c r="N918" s="196"/>
      <c r="O918" s="65"/>
      <c r="P918" s="65"/>
      <c r="Q918" s="65"/>
      <c r="R918" s="65"/>
      <c r="S918" s="65"/>
      <c r="T918" s="66"/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T918" s="18" t="s">
        <v>200</v>
      </c>
      <c r="AU918" s="18" t="s">
        <v>82</v>
      </c>
    </row>
    <row r="919" spans="1:47" s="2" customFormat="1" ht="11.25">
      <c r="A919" s="35"/>
      <c r="B919" s="36"/>
      <c r="C919" s="37"/>
      <c r="D919" s="197" t="s">
        <v>202</v>
      </c>
      <c r="E919" s="37"/>
      <c r="F919" s="198" t="s">
        <v>1265</v>
      </c>
      <c r="G919" s="37"/>
      <c r="H919" s="37"/>
      <c r="I919" s="194"/>
      <c r="J919" s="37"/>
      <c r="K919" s="37"/>
      <c r="L919" s="40"/>
      <c r="M919" s="195"/>
      <c r="N919" s="196"/>
      <c r="O919" s="65"/>
      <c r="P919" s="65"/>
      <c r="Q919" s="65"/>
      <c r="R919" s="65"/>
      <c r="S919" s="65"/>
      <c r="T919" s="66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T919" s="18" t="s">
        <v>202</v>
      </c>
      <c r="AU919" s="18" t="s">
        <v>82</v>
      </c>
    </row>
    <row r="920" spans="2:63" s="12" customFormat="1" ht="22.9" customHeight="1">
      <c r="B920" s="163"/>
      <c r="C920" s="164"/>
      <c r="D920" s="165" t="s">
        <v>71</v>
      </c>
      <c r="E920" s="177" t="s">
        <v>1266</v>
      </c>
      <c r="F920" s="177" t="s">
        <v>1267</v>
      </c>
      <c r="G920" s="164"/>
      <c r="H920" s="164"/>
      <c r="I920" s="167"/>
      <c r="J920" s="178">
        <f>BK920</f>
        <v>0</v>
      </c>
      <c r="K920" s="164"/>
      <c r="L920" s="169"/>
      <c r="M920" s="170"/>
      <c r="N920" s="171"/>
      <c r="O920" s="171"/>
      <c r="P920" s="172">
        <f>SUM(P921:P927)</f>
        <v>0</v>
      </c>
      <c r="Q920" s="171"/>
      <c r="R920" s="172">
        <f>SUM(R921:R927)</f>
        <v>0</v>
      </c>
      <c r="S920" s="171"/>
      <c r="T920" s="173">
        <f>SUM(T921:T927)</f>
        <v>0</v>
      </c>
      <c r="AR920" s="174" t="s">
        <v>82</v>
      </c>
      <c r="AT920" s="175" t="s">
        <v>71</v>
      </c>
      <c r="AU920" s="175" t="s">
        <v>80</v>
      </c>
      <c r="AY920" s="174" t="s">
        <v>191</v>
      </c>
      <c r="BK920" s="176">
        <f>SUM(BK921:BK927)</f>
        <v>0</v>
      </c>
    </row>
    <row r="921" spans="1:65" s="2" customFormat="1" ht="55.5" customHeight="1">
      <c r="A921" s="35"/>
      <c r="B921" s="36"/>
      <c r="C921" s="179" t="s">
        <v>1268</v>
      </c>
      <c r="D921" s="179" t="s">
        <v>193</v>
      </c>
      <c r="E921" s="180" t="s">
        <v>1269</v>
      </c>
      <c r="F921" s="181" t="s">
        <v>1270</v>
      </c>
      <c r="G921" s="182" t="s">
        <v>265</v>
      </c>
      <c r="H921" s="183">
        <v>1</v>
      </c>
      <c r="I921" s="184"/>
      <c r="J921" s="185">
        <f>ROUND(I921*H921,2)</f>
        <v>0</v>
      </c>
      <c r="K921" s="181" t="s">
        <v>21</v>
      </c>
      <c r="L921" s="40"/>
      <c r="M921" s="186" t="s">
        <v>21</v>
      </c>
      <c r="N921" s="187" t="s">
        <v>43</v>
      </c>
      <c r="O921" s="65"/>
      <c r="P921" s="188">
        <f>O921*H921</f>
        <v>0</v>
      </c>
      <c r="Q921" s="188">
        <v>0</v>
      </c>
      <c r="R921" s="188">
        <f>Q921*H921</f>
        <v>0</v>
      </c>
      <c r="S921" s="188">
        <v>0</v>
      </c>
      <c r="T921" s="189">
        <f>S921*H921</f>
        <v>0</v>
      </c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R921" s="190" t="s">
        <v>321</v>
      </c>
      <c r="AT921" s="190" t="s">
        <v>193</v>
      </c>
      <c r="AU921" s="190" t="s">
        <v>82</v>
      </c>
      <c r="AY921" s="18" t="s">
        <v>191</v>
      </c>
      <c r="BE921" s="191">
        <f>IF(N921="základní",J921,0)</f>
        <v>0</v>
      </c>
      <c r="BF921" s="191">
        <f>IF(N921="snížená",J921,0)</f>
        <v>0</v>
      </c>
      <c r="BG921" s="191">
        <f>IF(N921="zákl. přenesená",J921,0)</f>
        <v>0</v>
      </c>
      <c r="BH921" s="191">
        <f>IF(N921="sníž. přenesená",J921,0)</f>
        <v>0</v>
      </c>
      <c r="BI921" s="191">
        <f>IF(N921="nulová",J921,0)</f>
        <v>0</v>
      </c>
      <c r="BJ921" s="18" t="s">
        <v>80</v>
      </c>
      <c r="BK921" s="191">
        <f>ROUND(I921*H921,2)</f>
        <v>0</v>
      </c>
      <c r="BL921" s="18" t="s">
        <v>321</v>
      </c>
      <c r="BM921" s="190" t="s">
        <v>1271</v>
      </c>
    </row>
    <row r="922" spans="1:47" s="2" customFormat="1" ht="39">
      <c r="A922" s="35"/>
      <c r="B922" s="36"/>
      <c r="C922" s="37"/>
      <c r="D922" s="192" t="s">
        <v>200</v>
      </c>
      <c r="E922" s="37"/>
      <c r="F922" s="193" t="s">
        <v>1270</v>
      </c>
      <c r="G922" s="37"/>
      <c r="H922" s="37"/>
      <c r="I922" s="194"/>
      <c r="J922" s="37"/>
      <c r="K922" s="37"/>
      <c r="L922" s="40"/>
      <c r="M922" s="195"/>
      <c r="N922" s="196"/>
      <c r="O922" s="65"/>
      <c r="P922" s="65"/>
      <c r="Q922" s="65"/>
      <c r="R922" s="65"/>
      <c r="S922" s="65"/>
      <c r="T922" s="66"/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T922" s="18" t="s">
        <v>200</v>
      </c>
      <c r="AU922" s="18" t="s">
        <v>82</v>
      </c>
    </row>
    <row r="923" spans="1:65" s="2" customFormat="1" ht="55.5" customHeight="1">
      <c r="A923" s="35"/>
      <c r="B923" s="36"/>
      <c r="C923" s="179" t="s">
        <v>1272</v>
      </c>
      <c r="D923" s="179" t="s">
        <v>193</v>
      </c>
      <c r="E923" s="180" t="s">
        <v>1273</v>
      </c>
      <c r="F923" s="181" t="s">
        <v>1274</v>
      </c>
      <c r="G923" s="182" t="s">
        <v>265</v>
      </c>
      <c r="H923" s="183">
        <v>1</v>
      </c>
      <c r="I923" s="184"/>
      <c r="J923" s="185">
        <f>ROUND(I923*H923,2)</f>
        <v>0</v>
      </c>
      <c r="K923" s="181" t="s">
        <v>21</v>
      </c>
      <c r="L923" s="40"/>
      <c r="M923" s="186" t="s">
        <v>21</v>
      </c>
      <c r="N923" s="187" t="s">
        <v>43</v>
      </c>
      <c r="O923" s="65"/>
      <c r="P923" s="188">
        <f>O923*H923</f>
        <v>0</v>
      </c>
      <c r="Q923" s="188">
        <v>0</v>
      </c>
      <c r="R923" s="188">
        <f>Q923*H923</f>
        <v>0</v>
      </c>
      <c r="S923" s="188">
        <v>0</v>
      </c>
      <c r="T923" s="189">
        <f>S923*H923</f>
        <v>0</v>
      </c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R923" s="190" t="s">
        <v>321</v>
      </c>
      <c r="AT923" s="190" t="s">
        <v>193</v>
      </c>
      <c r="AU923" s="190" t="s">
        <v>82</v>
      </c>
      <c r="AY923" s="18" t="s">
        <v>191</v>
      </c>
      <c r="BE923" s="191">
        <f>IF(N923="základní",J923,0)</f>
        <v>0</v>
      </c>
      <c r="BF923" s="191">
        <f>IF(N923="snížená",J923,0)</f>
        <v>0</v>
      </c>
      <c r="BG923" s="191">
        <f>IF(N923="zákl. přenesená",J923,0)</f>
        <v>0</v>
      </c>
      <c r="BH923" s="191">
        <f>IF(N923="sníž. přenesená",J923,0)</f>
        <v>0</v>
      </c>
      <c r="BI923" s="191">
        <f>IF(N923="nulová",J923,0)</f>
        <v>0</v>
      </c>
      <c r="BJ923" s="18" t="s">
        <v>80</v>
      </c>
      <c r="BK923" s="191">
        <f>ROUND(I923*H923,2)</f>
        <v>0</v>
      </c>
      <c r="BL923" s="18" t="s">
        <v>321</v>
      </c>
      <c r="BM923" s="190" t="s">
        <v>1275</v>
      </c>
    </row>
    <row r="924" spans="1:47" s="2" customFormat="1" ht="39">
      <c r="A924" s="35"/>
      <c r="B924" s="36"/>
      <c r="C924" s="37"/>
      <c r="D924" s="192" t="s">
        <v>200</v>
      </c>
      <c r="E924" s="37"/>
      <c r="F924" s="193" t="s">
        <v>1274</v>
      </c>
      <c r="G924" s="37"/>
      <c r="H924" s="37"/>
      <c r="I924" s="194"/>
      <c r="J924" s="37"/>
      <c r="K924" s="37"/>
      <c r="L924" s="40"/>
      <c r="M924" s="195"/>
      <c r="N924" s="196"/>
      <c r="O924" s="65"/>
      <c r="P924" s="65"/>
      <c r="Q924" s="65"/>
      <c r="R924" s="65"/>
      <c r="S924" s="65"/>
      <c r="T924" s="66"/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T924" s="18" t="s">
        <v>200</v>
      </c>
      <c r="AU924" s="18" t="s">
        <v>82</v>
      </c>
    </row>
    <row r="925" spans="1:65" s="2" customFormat="1" ht="24.2" customHeight="1">
      <c r="A925" s="35"/>
      <c r="B925" s="36"/>
      <c r="C925" s="179" t="s">
        <v>1276</v>
      </c>
      <c r="D925" s="179" t="s">
        <v>193</v>
      </c>
      <c r="E925" s="180" t="s">
        <v>1277</v>
      </c>
      <c r="F925" s="181" t="s">
        <v>1278</v>
      </c>
      <c r="G925" s="182" t="s">
        <v>1018</v>
      </c>
      <c r="H925" s="230"/>
      <c r="I925" s="184"/>
      <c r="J925" s="185">
        <f>ROUND(I925*H925,2)</f>
        <v>0</v>
      </c>
      <c r="K925" s="181" t="s">
        <v>197</v>
      </c>
      <c r="L925" s="40"/>
      <c r="M925" s="186" t="s">
        <v>21</v>
      </c>
      <c r="N925" s="187" t="s">
        <v>43</v>
      </c>
      <c r="O925" s="65"/>
      <c r="P925" s="188">
        <f>O925*H925</f>
        <v>0</v>
      </c>
      <c r="Q925" s="188">
        <v>0</v>
      </c>
      <c r="R925" s="188">
        <f>Q925*H925</f>
        <v>0</v>
      </c>
      <c r="S925" s="188">
        <v>0</v>
      </c>
      <c r="T925" s="189">
        <f>S925*H925</f>
        <v>0</v>
      </c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R925" s="190" t="s">
        <v>321</v>
      </c>
      <c r="AT925" s="190" t="s">
        <v>193</v>
      </c>
      <c r="AU925" s="190" t="s">
        <v>82</v>
      </c>
      <c r="AY925" s="18" t="s">
        <v>191</v>
      </c>
      <c r="BE925" s="191">
        <f>IF(N925="základní",J925,0)</f>
        <v>0</v>
      </c>
      <c r="BF925" s="191">
        <f>IF(N925="snížená",J925,0)</f>
        <v>0</v>
      </c>
      <c r="BG925" s="191">
        <f>IF(N925="zákl. přenesená",J925,0)</f>
        <v>0</v>
      </c>
      <c r="BH925" s="191">
        <f>IF(N925="sníž. přenesená",J925,0)</f>
        <v>0</v>
      </c>
      <c r="BI925" s="191">
        <f>IF(N925="nulová",J925,0)</f>
        <v>0</v>
      </c>
      <c r="BJ925" s="18" t="s">
        <v>80</v>
      </c>
      <c r="BK925" s="191">
        <f>ROUND(I925*H925,2)</f>
        <v>0</v>
      </c>
      <c r="BL925" s="18" t="s">
        <v>321</v>
      </c>
      <c r="BM925" s="190" t="s">
        <v>1279</v>
      </c>
    </row>
    <row r="926" spans="1:47" s="2" customFormat="1" ht="29.25">
      <c r="A926" s="35"/>
      <c r="B926" s="36"/>
      <c r="C926" s="37"/>
      <c r="D926" s="192" t="s">
        <v>200</v>
      </c>
      <c r="E926" s="37"/>
      <c r="F926" s="193" t="s">
        <v>1280</v>
      </c>
      <c r="G926" s="37"/>
      <c r="H926" s="37"/>
      <c r="I926" s="194"/>
      <c r="J926" s="37"/>
      <c r="K926" s="37"/>
      <c r="L926" s="40"/>
      <c r="M926" s="195"/>
      <c r="N926" s="196"/>
      <c r="O926" s="65"/>
      <c r="P926" s="65"/>
      <c r="Q926" s="65"/>
      <c r="R926" s="65"/>
      <c r="S926" s="65"/>
      <c r="T926" s="66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T926" s="18" t="s">
        <v>200</v>
      </c>
      <c r="AU926" s="18" t="s">
        <v>82</v>
      </c>
    </row>
    <row r="927" spans="1:47" s="2" customFormat="1" ht="11.25">
      <c r="A927" s="35"/>
      <c r="B927" s="36"/>
      <c r="C927" s="37"/>
      <c r="D927" s="197" t="s">
        <v>202</v>
      </c>
      <c r="E927" s="37"/>
      <c r="F927" s="198" t="s">
        <v>1281</v>
      </c>
      <c r="G927" s="37"/>
      <c r="H927" s="37"/>
      <c r="I927" s="194"/>
      <c r="J927" s="37"/>
      <c r="K927" s="37"/>
      <c r="L927" s="40"/>
      <c r="M927" s="195"/>
      <c r="N927" s="196"/>
      <c r="O927" s="65"/>
      <c r="P927" s="65"/>
      <c r="Q927" s="65"/>
      <c r="R927" s="65"/>
      <c r="S927" s="65"/>
      <c r="T927" s="66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T927" s="18" t="s">
        <v>202</v>
      </c>
      <c r="AU927" s="18" t="s">
        <v>82</v>
      </c>
    </row>
    <row r="928" spans="2:63" s="12" customFormat="1" ht="22.9" customHeight="1">
      <c r="B928" s="163"/>
      <c r="C928" s="164"/>
      <c r="D928" s="165" t="s">
        <v>71</v>
      </c>
      <c r="E928" s="177" t="s">
        <v>1282</v>
      </c>
      <c r="F928" s="177" t="s">
        <v>1283</v>
      </c>
      <c r="G928" s="164"/>
      <c r="H928" s="164"/>
      <c r="I928" s="167"/>
      <c r="J928" s="178">
        <f>BK928</f>
        <v>0</v>
      </c>
      <c r="K928" s="164"/>
      <c r="L928" s="169"/>
      <c r="M928" s="170"/>
      <c r="N928" s="171"/>
      <c r="O928" s="171"/>
      <c r="P928" s="172">
        <f>SUM(P929:P964)</f>
        <v>0</v>
      </c>
      <c r="Q928" s="171"/>
      <c r="R928" s="172">
        <f>SUM(R929:R964)</f>
        <v>0</v>
      </c>
      <c r="S928" s="171"/>
      <c r="T928" s="173">
        <f>SUM(T929:T964)</f>
        <v>0.6438579999999999</v>
      </c>
      <c r="AR928" s="174" t="s">
        <v>82</v>
      </c>
      <c r="AT928" s="175" t="s">
        <v>71</v>
      </c>
      <c r="AU928" s="175" t="s">
        <v>80</v>
      </c>
      <c r="AY928" s="174" t="s">
        <v>191</v>
      </c>
      <c r="BK928" s="176">
        <f>SUM(BK929:BK964)</f>
        <v>0</v>
      </c>
    </row>
    <row r="929" spans="1:65" s="2" customFormat="1" ht="62.65" customHeight="1">
      <c r="A929" s="35"/>
      <c r="B929" s="36"/>
      <c r="C929" s="179" t="s">
        <v>1284</v>
      </c>
      <c r="D929" s="179" t="s">
        <v>193</v>
      </c>
      <c r="E929" s="180" t="s">
        <v>1285</v>
      </c>
      <c r="F929" s="181" t="s">
        <v>1286</v>
      </c>
      <c r="G929" s="182" t="s">
        <v>265</v>
      </c>
      <c r="H929" s="183">
        <v>2</v>
      </c>
      <c r="I929" s="184"/>
      <c r="J929" s="185">
        <f>ROUND(I929*H929,2)</f>
        <v>0</v>
      </c>
      <c r="K929" s="181" t="s">
        <v>21</v>
      </c>
      <c r="L929" s="40"/>
      <c r="M929" s="186" t="s">
        <v>21</v>
      </c>
      <c r="N929" s="187" t="s">
        <v>43</v>
      </c>
      <c r="O929" s="65"/>
      <c r="P929" s="188">
        <f>O929*H929</f>
        <v>0</v>
      </c>
      <c r="Q929" s="188">
        <v>0</v>
      </c>
      <c r="R929" s="188">
        <f>Q929*H929</f>
        <v>0</v>
      </c>
      <c r="S929" s="188">
        <v>0</v>
      </c>
      <c r="T929" s="189">
        <f>S929*H929</f>
        <v>0</v>
      </c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R929" s="190" t="s">
        <v>321</v>
      </c>
      <c r="AT929" s="190" t="s">
        <v>193</v>
      </c>
      <c r="AU929" s="190" t="s">
        <v>82</v>
      </c>
      <c r="AY929" s="18" t="s">
        <v>191</v>
      </c>
      <c r="BE929" s="191">
        <f>IF(N929="základní",J929,0)</f>
        <v>0</v>
      </c>
      <c r="BF929" s="191">
        <f>IF(N929="snížená",J929,0)</f>
        <v>0</v>
      </c>
      <c r="BG929" s="191">
        <f>IF(N929="zákl. přenesená",J929,0)</f>
        <v>0</v>
      </c>
      <c r="BH929" s="191">
        <f>IF(N929="sníž. přenesená",J929,0)</f>
        <v>0</v>
      </c>
      <c r="BI929" s="191">
        <f>IF(N929="nulová",J929,0)</f>
        <v>0</v>
      </c>
      <c r="BJ929" s="18" t="s">
        <v>80</v>
      </c>
      <c r="BK929" s="191">
        <f>ROUND(I929*H929,2)</f>
        <v>0</v>
      </c>
      <c r="BL929" s="18" t="s">
        <v>321</v>
      </c>
      <c r="BM929" s="190" t="s">
        <v>1287</v>
      </c>
    </row>
    <row r="930" spans="1:47" s="2" customFormat="1" ht="39">
      <c r="A930" s="35"/>
      <c r="B930" s="36"/>
      <c r="C930" s="37"/>
      <c r="D930" s="192" t="s">
        <v>200</v>
      </c>
      <c r="E930" s="37"/>
      <c r="F930" s="193" t="s">
        <v>1286</v>
      </c>
      <c r="G930" s="37"/>
      <c r="H930" s="37"/>
      <c r="I930" s="194"/>
      <c r="J930" s="37"/>
      <c r="K930" s="37"/>
      <c r="L930" s="40"/>
      <c r="M930" s="195"/>
      <c r="N930" s="196"/>
      <c r="O930" s="65"/>
      <c r="P930" s="65"/>
      <c r="Q930" s="65"/>
      <c r="R930" s="65"/>
      <c r="S930" s="65"/>
      <c r="T930" s="66"/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T930" s="18" t="s">
        <v>200</v>
      </c>
      <c r="AU930" s="18" t="s">
        <v>82</v>
      </c>
    </row>
    <row r="931" spans="1:65" s="2" customFormat="1" ht="66.75" customHeight="1">
      <c r="A931" s="35"/>
      <c r="B931" s="36"/>
      <c r="C931" s="179" t="s">
        <v>1288</v>
      </c>
      <c r="D931" s="179" t="s">
        <v>193</v>
      </c>
      <c r="E931" s="180" t="s">
        <v>1289</v>
      </c>
      <c r="F931" s="181" t="s">
        <v>1290</v>
      </c>
      <c r="G931" s="182" t="s">
        <v>265</v>
      </c>
      <c r="H931" s="183">
        <v>1</v>
      </c>
      <c r="I931" s="184"/>
      <c r="J931" s="185">
        <f>ROUND(I931*H931,2)</f>
        <v>0</v>
      </c>
      <c r="K931" s="181" t="s">
        <v>21</v>
      </c>
      <c r="L931" s="40"/>
      <c r="M931" s="186" t="s">
        <v>21</v>
      </c>
      <c r="N931" s="187" t="s">
        <v>43</v>
      </c>
      <c r="O931" s="65"/>
      <c r="P931" s="188">
        <f>O931*H931</f>
        <v>0</v>
      </c>
      <c r="Q931" s="188">
        <v>0</v>
      </c>
      <c r="R931" s="188">
        <f>Q931*H931</f>
        <v>0</v>
      </c>
      <c r="S931" s="188">
        <v>0</v>
      </c>
      <c r="T931" s="189">
        <f>S931*H931</f>
        <v>0</v>
      </c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R931" s="190" t="s">
        <v>321</v>
      </c>
      <c r="AT931" s="190" t="s">
        <v>193</v>
      </c>
      <c r="AU931" s="190" t="s">
        <v>82</v>
      </c>
      <c r="AY931" s="18" t="s">
        <v>191</v>
      </c>
      <c r="BE931" s="191">
        <f>IF(N931="základní",J931,0)</f>
        <v>0</v>
      </c>
      <c r="BF931" s="191">
        <f>IF(N931="snížená",J931,0)</f>
        <v>0</v>
      </c>
      <c r="BG931" s="191">
        <f>IF(N931="zákl. přenesená",J931,0)</f>
        <v>0</v>
      </c>
      <c r="BH931" s="191">
        <f>IF(N931="sníž. přenesená",J931,0)</f>
        <v>0</v>
      </c>
      <c r="BI931" s="191">
        <f>IF(N931="nulová",J931,0)</f>
        <v>0</v>
      </c>
      <c r="BJ931" s="18" t="s">
        <v>80</v>
      </c>
      <c r="BK931" s="191">
        <f>ROUND(I931*H931,2)</f>
        <v>0</v>
      </c>
      <c r="BL931" s="18" t="s">
        <v>321</v>
      </c>
      <c r="BM931" s="190" t="s">
        <v>1291</v>
      </c>
    </row>
    <row r="932" spans="1:47" s="2" customFormat="1" ht="39">
      <c r="A932" s="35"/>
      <c r="B932" s="36"/>
      <c r="C932" s="37"/>
      <c r="D932" s="192" t="s">
        <v>200</v>
      </c>
      <c r="E932" s="37"/>
      <c r="F932" s="193" t="s">
        <v>1290</v>
      </c>
      <c r="G932" s="37"/>
      <c r="H932" s="37"/>
      <c r="I932" s="194"/>
      <c r="J932" s="37"/>
      <c r="K932" s="37"/>
      <c r="L932" s="40"/>
      <c r="M932" s="195"/>
      <c r="N932" s="196"/>
      <c r="O932" s="65"/>
      <c r="P932" s="65"/>
      <c r="Q932" s="65"/>
      <c r="R932" s="65"/>
      <c r="S932" s="65"/>
      <c r="T932" s="66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T932" s="18" t="s">
        <v>200</v>
      </c>
      <c r="AU932" s="18" t="s">
        <v>82</v>
      </c>
    </row>
    <row r="933" spans="1:65" s="2" customFormat="1" ht="66.75" customHeight="1">
      <c r="A933" s="35"/>
      <c r="B933" s="36"/>
      <c r="C933" s="179" t="s">
        <v>1292</v>
      </c>
      <c r="D933" s="179" t="s">
        <v>193</v>
      </c>
      <c r="E933" s="180" t="s">
        <v>1293</v>
      </c>
      <c r="F933" s="181" t="s">
        <v>1294</v>
      </c>
      <c r="G933" s="182" t="s">
        <v>265</v>
      </c>
      <c r="H933" s="183">
        <v>6</v>
      </c>
      <c r="I933" s="184"/>
      <c r="J933" s="185">
        <f>ROUND(I933*H933,2)</f>
        <v>0</v>
      </c>
      <c r="K933" s="181" t="s">
        <v>21</v>
      </c>
      <c r="L933" s="40"/>
      <c r="M933" s="186" t="s">
        <v>21</v>
      </c>
      <c r="N933" s="187" t="s">
        <v>43</v>
      </c>
      <c r="O933" s="65"/>
      <c r="P933" s="188">
        <f>O933*H933</f>
        <v>0</v>
      </c>
      <c r="Q933" s="188">
        <v>0</v>
      </c>
      <c r="R933" s="188">
        <f>Q933*H933</f>
        <v>0</v>
      </c>
      <c r="S933" s="188">
        <v>0</v>
      </c>
      <c r="T933" s="189">
        <f>S933*H933</f>
        <v>0</v>
      </c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R933" s="190" t="s">
        <v>321</v>
      </c>
      <c r="AT933" s="190" t="s">
        <v>193</v>
      </c>
      <c r="AU933" s="190" t="s">
        <v>82</v>
      </c>
      <c r="AY933" s="18" t="s">
        <v>191</v>
      </c>
      <c r="BE933" s="191">
        <f>IF(N933="základní",J933,0)</f>
        <v>0</v>
      </c>
      <c r="BF933" s="191">
        <f>IF(N933="snížená",J933,0)</f>
        <v>0</v>
      </c>
      <c r="BG933" s="191">
        <f>IF(N933="zákl. přenesená",J933,0)</f>
        <v>0</v>
      </c>
      <c r="BH933" s="191">
        <f>IF(N933="sníž. přenesená",J933,0)</f>
        <v>0</v>
      </c>
      <c r="BI933" s="191">
        <f>IF(N933="nulová",J933,0)</f>
        <v>0</v>
      </c>
      <c r="BJ933" s="18" t="s">
        <v>80</v>
      </c>
      <c r="BK933" s="191">
        <f>ROUND(I933*H933,2)</f>
        <v>0</v>
      </c>
      <c r="BL933" s="18" t="s">
        <v>321</v>
      </c>
      <c r="BM933" s="190" t="s">
        <v>1295</v>
      </c>
    </row>
    <row r="934" spans="1:47" s="2" customFormat="1" ht="39">
      <c r="A934" s="35"/>
      <c r="B934" s="36"/>
      <c r="C934" s="37"/>
      <c r="D934" s="192" t="s">
        <v>200</v>
      </c>
      <c r="E934" s="37"/>
      <c r="F934" s="193" t="s">
        <v>1296</v>
      </c>
      <c r="G934" s="37"/>
      <c r="H934" s="37"/>
      <c r="I934" s="194"/>
      <c r="J934" s="37"/>
      <c r="K934" s="37"/>
      <c r="L934" s="40"/>
      <c r="M934" s="195"/>
      <c r="N934" s="196"/>
      <c r="O934" s="65"/>
      <c r="P934" s="65"/>
      <c r="Q934" s="65"/>
      <c r="R934" s="65"/>
      <c r="S934" s="65"/>
      <c r="T934" s="66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T934" s="18" t="s">
        <v>200</v>
      </c>
      <c r="AU934" s="18" t="s">
        <v>82</v>
      </c>
    </row>
    <row r="935" spans="1:65" s="2" customFormat="1" ht="66.75" customHeight="1">
      <c r="A935" s="35"/>
      <c r="B935" s="36"/>
      <c r="C935" s="179" t="s">
        <v>1297</v>
      </c>
      <c r="D935" s="179" t="s">
        <v>193</v>
      </c>
      <c r="E935" s="180" t="s">
        <v>1298</v>
      </c>
      <c r="F935" s="181" t="s">
        <v>1299</v>
      </c>
      <c r="G935" s="182" t="s">
        <v>265</v>
      </c>
      <c r="H935" s="183">
        <v>1</v>
      </c>
      <c r="I935" s="184"/>
      <c r="J935" s="185">
        <f>ROUND(I935*H935,2)</f>
        <v>0</v>
      </c>
      <c r="K935" s="181" t="s">
        <v>21</v>
      </c>
      <c r="L935" s="40"/>
      <c r="M935" s="186" t="s">
        <v>21</v>
      </c>
      <c r="N935" s="187" t="s">
        <v>43</v>
      </c>
      <c r="O935" s="65"/>
      <c r="P935" s="188">
        <f>O935*H935</f>
        <v>0</v>
      </c>
      <c r="Q935" s="188">
        <v>0</v>
      </c>
      <c r="R935" s="188">
        <f>Q935*H935</f>
        <v>0</v>
      </c>
      <c r="S935" s="188">
        <v>0</v>
      </c>
      <c r="T935" s="189">
        <f>S935*H935</f>
        <v>0</v>
      </c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R935" s="190" t="s">
        <v>321</v>
      </c>
      <c r="AT935" s="190" t="s">
        <v>193</v>
      </c>
      <c r="AU935" s="190" t="s">
        <v>82</v>
      </c>
      <c r="AY935" s="18" t="s">
        <v>191</v>
      </c>
      <c r="BE935" s="191">
        <f>IF(N935="základní",J935,0)</f>
        <v>0</v>
      </c>
      <c r="BF935" s="191">
        <f>IF(N935="snížená",J935,0)</f>
        <v>0</v>
      </c>
      <c r="BG935" s="191">
        <f>IF(N935="zákl. přenesená",J935,0)</f>
        <v>0</v>
      </c>
      <c r="BH935" s="191">
        <f>IF(N935="sníž. přenesená",J935,0)</f>
        <v>0</v>
      </c>
      <c r="BI935" s="191">
        <f>IF(N935="nulová",J935,0)</f>
        <v>0</v>
      </c>
      <c r="BJ935" s="18" t="s">
        <v>80</v>
      </c>
      <c r="BK935" s="191">
        <f>ROUND(I935*H935,2)</f>
        <v>0</v>
      </c>
      <c r="BL935" s="18" t="s">
        <v>321</v>
      </c>
      <c r="BM935" s="190" t="s">
        <v>1300</v>
      </c>
    </row>
    <row r="936" spans="1:47" s="2" customFormat="1" ht="39">
      <c r="A936" s="35"/>
      <c r="B936" s="36"/>
      <c r="C936" s="37"/>
      <c r="D936" s="192" t="s">
        <v>200</v>
      </c>
      <c r="E936" s="37"/>
      <c r="F936" s="193" t="s">
        <v>1299</v>
      </c>
      <c r="G936" s="37"/>
      <c r="H936" s="37"/>
      <c r="I936" s="194"/>
      <c r="J936" s="37"/>
      <c r="K936" s="37"/>
      <c r="L936" s="40"/>
      <c r="M936" s="195"/>
      <c r="N936" s="196"/>
      <c r="O936" s="65"/>
      <c r="P936" s="65"/>
      <c r="Q936" s="65"/>
      <c r="R936" s="65"/>
      <c r="S936" s="65"/>
      <c r="T936" s="66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T936" s="18" t="s">
        <v>200</v>
      </c>
      <c r="AU936" s="18" t="s">
        <v>82</v>
      </c>
    </row>
    <row r="937" spans="1:65" s="2" customFormat="1" ht="62.65" customHeight="1">
      <c r="A937" s="35"/>
      <c r="B937" s="36"/>
      <c r="C937" s="179" t="s">
        <v>1301</v>
      </c>
      <c r="D937" s="179" t="s">
        <v>193</v>
      </c>
      <c r="E937" s="180" t="s">
        <v>1302</v>
      </c>
      <c r="F937" s="181" t="s">
        <v>1303</v>
      </c>
      <c r="G937" s="182" t="s">
        <v>265</v>
      </c>
      <c r="H937" s="183">
        <v>1</v>
      </c>
      <c r="I937" s="184"/>
      <c r="J937" s="185">
        <f>ROUND(I937*H937,2)</f>
        <v>0</v>
      </c>
      <c r="K937" s="181" t="s">
        <v>21</v>
      </c>
      <c r="L937" s="40"/>
      <c r="M937" s="186" t="s">
        <v>21</v>
      </c>
      <c r="N937" s="187" t="s">
        <v>43</v>
      </c>
      <c r="O937" s="65"/>
      <c r="P937" s="188">
        <f>O937*H937</f>
        <v>0</v>
      </c>
      <c r="Q937" s="188">
        <v>0</v>
      </c>
      <c r="R937" s="188">
        <f>Q937*H937</f>
        <v>0</v>
      </c>
      <c r="S937" s="188">
        <v>0</v>
      </c>
      <c r="T937" s="189">
        <f>S937*H937</f>
        <v>0</v>
      </c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R937" s="190" t="s">
        <v>321</v>
      </c>
      <c r="AT937" s="190" t="s">
        <v>193</v>
      </c>
      <c r="AU937" s="190" t="s">
        <v>82</v>
      </c>
      <c r="AY937" s="18" t="s">
        <v>191</v>
      </c>
      <c r="BE937" s="191">
        <f>IF(N937="základní",J937,0)</f>
        <v>0</v>
      </c>
      <c r="BF937" s="191">
        <f>IF(N937="snížená",J937,0)</f>
        <v>0</v>
      </c>
      <c r="BG937" s="191">
        <f>IF(N937="zákl. přenesená",J937,0)</f>
        <v>0</v>
      </c>
      <c r="BH937" s="191">
        <f>IF(N937="sníž. přenesená",J937,0)</f>
        <v>0</v>
      </c>
      <c r="BI937" s="191">
        <f>IF(N937="nulová",J937,0)</f>
        <v>0</v>
      </c>
      <c r="BJ937" s="18" t="s">
        <v>80</v>
      </c>
      <c r="BK937" s="191">
        <f>ROUND(I937*H937,2)</f>
        <v>0</v>
      </c>
      <c r="BL937" s="18" t="s">
        <v>321</v>
      </c>
      <c r="BM937" s="190" t="s">
        <v>1304</v>
      </c>
    </row>
    <row r="938" spans="1:47" s="2" customFormat="1" ht="39">
      <c r="A938" s="35"/>
      <c r="B938" s="36"/>
      <c r="C938" s="37"/>
      <c r="D938" s="192" t="s">
        <v>200</v>
      </c>
      <c r="E938" s="37"/>
      <c r="F938" s="193" t="s">
        <v>1303</v>
      </c>
      <c r="G938" s="37"/>
      <c r="H938" s="37"/>
      <c r="I938" s="194"/>
      <c r="J938" s="37"/>
      <c r="K938" s="37"/>
      <c r="L938" s="40"/>
      <c r="M938" s="195"/>
      <c r="N938" s="196"/>
      <c r="O938" s="65"/>
      <c r="P938" s="65"/>
      <c r="Q938" s="65"/>
      <c r="R938" s="65"/>
      <c r="S938" s="65"/>
      <c r="T938" s="66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T938" s="18" t="s">
        <v>200</v>
      </c>
      <c r="AU938" s="18" t="s">
        <v>82</v>
      </c>
    </row>
    <row r="939" spans="1:65" s="2" customFormat="1" ht="66.75" customHeight="1">
      <c r="A939" s="35"/>
      <c r="B939" s="36"/>
      <c r="C939" s="179" t="s">
        <v>1305</v>
      </c>
      <c r="D939" s="179" t="s">
        <v>193</v>
      </c>
      <c r="E939" s="180" t="s">
        <v>1306</v>
      </c>
      <c r="F939" s="181" t="s">
        <v>1307</v>
      </c>
      <c r="G939" s="182" t="s">
        <v>265</v>
      </c>
      <c r="H939" s="183">
        <v>1</v>
      </c>
      <c r="I939" s="184"/>
      <c r="J939" s="185">
        <f>ROUND(I939*H939,2)</f>
        <v>0</v>
      </c>
      <c r="K939" s="181" t="s">
        <v>21</v>
      </c>
      <c r="L939" s="40"/>
      <c r="M939" s="186" t="s">
        <v>21</v>
      </c>
      <c r="N939" s="187" t="s">
        <v>43</v>
      </c>
      <c r="O939" s="65"/>
      <c r="P939" s="188">
        <f>O939*H939</f>
        <v>0</v>
      </c>
      <c r="Q939" s="188">
        <v>0</v>
      </c>
      <c r="R939" s="188">
        <f>Q939*H939</f>
        <v>0</v>
      </c>
      <c r="S939" s="188">
        <v>0</v>
      </c>
      <c r="T939" s="189">
        <f>S939*H939</f>
        <v>0</v>
      </c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R939" s="190" t="s">
        <v>321</v>
      </c>
      <c r="AT939" s="190" t="s">
        <v>193</v>
      </c>
      <c r="AU939" s="190" t="s">
        <v>82</v>
      </c>
      <c r="AY939" s="18" t="s">
        <v>191</v>
      </c>
      <c r="BE939" s="191">
        <f>IF(N939="základní",J939,0)</f>
        <v>0</v>
      </c>
      <c r="BF939" s="191">
        <f>IF(N939="snížená",J939,0)</f>
        <v>0</v>
      </c>
      <c r="BG939" s="191">
        <f>IF(N939="zákl. přenesená",J939,0)</f>
        <v>0</v>
      </c>
      <c r="BH939" s="191">
        <f>IF(N939="sníž. přenesená",J939,0)</f>
        <v>0</v>
      </c>
      <c r="BI939" s="191">
        <f>IF(N939="nulová",J939,0)</f>
        <v>0</v>
      </c>
      <c r="BJ939" s="18" t="s">
        <v>80</v>
      </c>
      <c r="BK939" s="191">
        <f>ROUND(I939*H939,2)</f>
        <v>0</v>
      </c>
      <c r="BL939" s="18" t="s">
        <v>321</v>
      </c>
      <c r="BM939" s="190" t="s">
        <v>1308</v>
      </c>
    </row>
    <row r="940" spans="1:47" s="2" customFormat="1" ht="39">
      <c r="A940" s="35"/>
      <c r="B940" s="36"/>
      <c r="C940" s="37"/>
      <c r="D940" s="192" t="s">
        <v>200</v>
      </c>
      <c r="E940" s="37"/>
      <c r="F940" s="193" t="s">
        <v>1307</v>
      </c>
      <c r="G940" s="37"/>
      <c r="H940" s="37"/>
      <c r="I940" s="194"/>
      <c r="J940" s="37"/>
      <c r="K940" s="37"/>
      <c r="L940" s="40"/>
      <c r="M940" s="195"/>
      <c r="N940" s="196"/>
      <c r="O940" s="65"/>
      <c r="P940" s="65"/>
      <c r="Q940" s="65"/>
      <c r="R940" s="65"/>
      <c r="S940" s="65"/>
      <c r="T940" s="66"/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T940" s="18" t="s">
        <v>200</v>
      </c>
      <c r="AU940" s="18" t="s">
        <v>82</v>
      </c>
    </row>
    <row r="941" spans="1:65" s="2" customFormat="1" ht="49.15" customHeight="1">
      <c r="A941" s="35"/>
      <c r="B941" s="36"/>
      <c r="C941" s="179" t="s">
        <v>1309</v>
      </c>
      <c r="D941" s="179" t="s">
        <v>193</v>
      </c>
      <c r="E941" s="180" t="s">
        <v>1310</v>
      </c>
      <c r="F941" s="181" t="s">
        <v>1311</v>
      </c>
      <c r="G941" s="182" t="s">
        <v>265</v>
      </c>
      <c r="H941" s="183">
        <v>1</v>
      </c>
      <c r="I941" s="184"/>
      <c r="J941" s="185">
        <f>ROUND(I941*H941,2)</f>
        <v>0</v>
      </c>
      <c r="K941" s="181" t="s">
        <v>21</v>
      </c>
      <c r="L941" s="40"/>
      <c r="M941" s="186" t="s">
        <v>21</v>
      </c>
      <c r="N941" s="187" t="s">
        <v>43</v>
      </c>
      <c r="O941" s="65"/>
      <c r="P941" s="188">
        <f>O941*H941</f>
        <v>0</v>
      </c>
      <c r="Q941" s="188">
        <v>0</v>
      </c>
      <c r="R941" s="188">
        <f>Q941*H941</f>
        <v>0</v>
      </c>
      <c r="S941" s="188">
        <v>0</v>
      </c>
      <c r="T941" s="189">
        <f>S941*H941</f>
        <v>0</v>
      </c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R941" s="190" t="s">
        <v>321</v>
      </c>
      <c r="AT941" s="190" t="s">
        <v>193</v>
      </c>
      <c r="AU941" s="190" t="s">
        <v>82</v>
      </c>
      <c r="AY941" s="18" t="s">
        <v>191</v>
      </c>
      <c r="BE941" s="191">
        <f>IF(N941="základní",J941,0)</f>
        <v>0</v>
      </c>
      <c r="BF941" s="191">
        <f>IF(N941="snížená",J941,0)</f>
        <v>0</v>
      </c>
      <c r="BG941" s="191">
        <f>IF(N941="zákl. přenesená",J941,0)</f>
        <v>0</v>
      </c>
      <c r="BH941" s="191">
        <f>IF(N941="sníž. přenesená",J941,0)</f>
        <v>0</v>
      </c>
      <c r="BI941" s="191">
        <f>IF(N941="nulová",J941,0)</f>
        <v>0</v>
      </c>
      <c r="BJ941" s="18" t="s">
        <v>80</v>
      </c>
      <c r="BK941" s="191">
        <f>ROUND(I941*H941,2)</f>
        <v>0</v>
      </c>
      <c r="BL941" s="18" t="s">
        <v>321</v>
      </c>
      <c r="BM941" s="190" t="s">
        <v>1312</v>
      </c>
    </row>
    <row r="942" spans="1:47" s="2" customFormat="1" ht="29.25">
      <c r="A942" s="35"/>
      <c r="B942" s="36"/>
      <c r="C942" s="37"/>
      <c r="D942" s="192" t="s">
        <v>200</v>
      </c>
      <c r="E942" s="37"/>
      <c r="F942" s="193" t="s">
        <v>1313</v>
      </c>
      <c r="G942" s="37"/>
      <c r="H942" s="37"/>
      <c r="I942" s="194"/>
      <c r="J942" s="37"/>
      <c r="K942" s="37"/>
      <c r="L942" s="40"/>
      <c r="M942" s="195"/>
      <c r="N942" s="196"/>
      <c r="O942" s="65"/>
      <c r="P942" s="65"/>
      <c r="Q942" s="65"/>
      <c r="R942" s="65"/>
      <c r="S942" s="65"/>
      <c r="T942" s="66"/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T942" s="18" t="s">
        <v>200</v>
      </c>
      <c r="AU942" s="18" t="s">
        <v>82</v>
      </c>
    </row>
    <row r="943" spans="1:65" s="2" customFormat="1" ht="55.5" customHeight="1">
      <c r="A943" s="35"/>
      <c r="B943" s="36"/>
      <c r="C943" s="179" t="s">
        <v>1314</v>
      </c>
      <c r="D943" s="179" t="s">
        <v>193</v>
      </c>
      <c r="E943" s="180" t="s">
        <v>1315</v>
      </c>
      <c r="F943" s="181" t="s">
        <v>1316</v>
      </c>
      <c r="G943" s="182" t="s">
        <v>265</v>
      </c>
      <c r="H943" s="183">
        <v>1</v>
      </c>
      <c r="I943" s="184"/>
      <c r="J943" s="185">
        <f>ROUND(I943*H943,2)</f>
        <v>0</v>
      </c>
      <c r="K943" s="181" t="s">
        <v>21</v>
      </c>
      <c r="L943" s="40"/>
      <c r="M943" s="186" t="s">
        <v>21</v>
      </c>
      <c r="N943" s="187" t="s">
        <v>43</v>
      </c>
      <c r="O943" s="65"/>
      <c r="P943" s="188">
        <f>O943*H943</f>
        <v>0</v>
      </c>
      <c r="Q943" s="188">
        <v>0</v>
      </c>
      <c r="R943" s="188">
        <f>Q943*H943</f>
        <v>0</v>
      </c>
      <c r="S943" s="188">
        <v>0</v>
      </c>
      <c r="T943" s="189">
        <f>S943*H943</f>
        <v>0</v>
      </c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R943" s="190" t="s">
        <v>321</v>
      </c>
      <c r="AT943" s="190" t="s">
        <v>193</v>
      </c>
      <c r="AU943" s="190" t="s">
        <v>82</v>
      </c>
      <c r="AY943" s="18" t="s">
        <v>191</v>
      </c>
      <c r="BE943" s="191">
        <f>IF(N943="základní",J943,0)</f>
        <v>0</v>
      </c>
      <c r="BF943" s="191">
        <f>IF(N943="snížená",J943,0)</f>
        <v>0</v>
      </c>
      <c r="BG943" s="191">
        <f>IF(N943="zákl. přenesená",J943,0)</f>
        <v>0</v>
      </c>
      <c r="BH943" s="191">
        <f>IF(N943="sníž. přenesená",J943,0)</f>
        <v>0</v>
      </c>
      <c r="BI943" s="191">
        <f>IF(N943="nulová",J943,0)</f>
        <v>0</v>
      </c>
      <c r="BJ943" s="18" t="s">
        <v>80</v>
      </c>
      <c r="BK943" s="191">
        <f>ROUND(I943*H943,2)</f>
        <v>0</v>
      </c>
      <c r="BL943" s="18" t="s">
        <v>321</v>
      </c>
      <c r="BM943" s="190" t="s">
        <v>1317</v>
      </c>
    </row>
    <row r="944" spans="1:47" s="2" customFormat="1" ht="39">
      <c r="A944" s="35"/>
      <c r="B944" s="36"/>
      <c r="C944" s="37"/>
      <c r="D944" s="192" t="s">
        <v>200</v>
      </c>
      <c r="E944" s="37"/>
      <c r="F944" s="193" t="s">
        <v>1316</v>
      </c>
      <c r="G944" s="37"/>
      <c r="H944" s="37"/>
      <c r="I944" s="194"/>
      <c r="J944" s="37"/>
      <c r="K944" s="37"/>
      <c r="L944" s="40"/>
      <c r="M944" s="195"/>
      <c r="N944" s="196"/>
      <c r="O944" s="65"/>
      <c r="P944" s="65"/>
      <c r="Q944" s="65"/>
      <c r="R944" s="65"/>
      <c r="S944" s="65"/>
      <c r="T944" s="66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T944" s="18" t="s">
        <v>200</v>
      </c>
      <c r="AU944" s="18" t="s">
        <v>82</v>
      </c>
    </row>
    <row r="945" spans="1:65" s="2" customFormat="1" ht="55.5" customHeight="1">
      <c r="A945" s="35"/>
      <c r="B945" s="36"/>
      <c r="C945" s="179" t="s">
        <v>1318</v>
      </c>
      <c r="D945" s="179" t="s">
        <v>193</v>
      </c>
      <c r="E945" s="180" t="s">
        <v>1319</v>
      </c>
      <c r="F945" s="181" t="s">
        <v>1320</v>
      </c>
      <c r="G945" s="182" t="s">
        <v>265</v>
      </c>
      <c r="H945" s="183">
        <v>1</v>
      </c>
      <c r="I945" s="184"/>
      <c r="J945" s="185">
        <f>ROUND(I945*H945,2)</f>
        <v>0</v>
      </c>
      <c r="K945" s="181" t="s">
        <v>21</v>
      </c>
      <c r="L945" s="40"/>
      <c r="M945" s="186" t="s">
        <v>21</v>
      </c>
      <c r="N945" s="187" t="s">
        <v>43</v>
      </c>
      <c r="O945" s="65"/>
      <c r="P945" s="188">
        <f>O945*H945</f>
        <v>0</v>
      </c>
      <c r="Q945" s="188">
        <v>0</v>
      </c>
      <c r="R945" s="188">
        <f>Q945*H945</f>
        <v>0</v>
      </c>
      <c r="S945" s="188">
        <v>0</v>
      </c>
      <c r="T945" s="189">
        <f>S945*H945</f>
        <v>0</v>
      </c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R945" s="190" t="s">
        <v>321</v>
      </c>
      <c r="AT945" s="190" t="s">
        <v>193</v>
      </c>
      <c r="AU945" s="190" t="s">
        <v>82</v>
      </c>
      <c r="AY945" s="18" t="s">
        <v>191</v>
      </c>
      <c r="BE945" s="191">
        <f>IF(N945="základní",J945,0)</f>
        <v>0</v>
      </c>
      <c r="BF945" s="191">
        <f>IF(N945="snížená",J945,0)</f>
        <v>0</v>
      </c>
      <c r="BG945" s="191">
        <f>IF(N945="zákl. přenesená",J945,0)</f>
        <v>0</v>
      </c>
      <c r="BH945" s="191">
        <f>IF(N945="sníž. přenesená",J945,0)</f>
        <v>0</v>
      </c>
      <c r="BI945" s="191">
        <f>IF(N945="nulová",J945,0)</f>
        <v>0</v>
      </c>
      <c r="BJ945" s="18" t="s">
        <v>80</v>
      </c>
      <c r="BK945" s="191">
        <f>ROUND(I945*H945,2)</f>
        <v>0</v>
      </c>
      <c r="BL945" s="18" t="s">
        <v>321</v>
      </c>
      <c r="BM945" s="190" t="s">
        <v>1321</v>
      </c>
    </row>
    <row r="946" spans="1:47" s="2" customFormat="1" ht="29.25">
      <c r="A946" s="35"/>
      <c r="B946" s="36"/>
      <c r="C946" s="37"/>
      <c r="D946" s="192" t="s">
        <v>200</v>
      </c>
      <c r="E946" s="37"/>
      <c r="F946" s="193" t="s">
        <v>1320</v>
      </c>
      <c r="G946" s="37"/>
      <c r="H946" s="37"/>
      <c r="I946" s="194"/>
      <c r="J946" s="37"/>
      <c r="K946" s="37"/>
      <c r="L946" s="40"/>
      <c r="M946" s="195"/>
      <c r="N946" s="196"/>
      <c r="O946" s="65"/>
      <c r="P946" s="65"/>
      <c r="Q946" s="65"/>
      <c r="R946" s="65"/>
      <c r="S946" s="65"/>
      <c r="T946" s="66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T946" s="18" t="s">
        <v>200</v>
      </c>
      <c r="AU946" s="18" t="s">
        <v>82</v>
      </c>
    </row>
    <row r="947" spans="1:65" s="2" customFormat="1" ht="24.2" customHeight="1">
      <c r="A947" s="35"/>
      <c r="B947" s="36"/>
      <c r="C947" s="179" t="s">
        <v>1322</v>
      </c>
      <c r="D947" s="179" t="s">
        <v>193</v>
      </c>
      <c r="E947" s="180" t="s">
        <v>1323</v>
      </c>
      <c r="F947" s="181" t="s">
        <v>1324</v>
      </c>
      <c r="G947" s="182" t="s">
        <v>293</v>
      </c>
      <c r="H947" s="183">
        <v>19.72</v>
      </c>
      <c r="I947" s="184"/>
      <c r="J947" s="185">
        <f>ROUND(I947*H947,2)</f>
        <v>0</v>
      </c>
      <c r="K947" s="181" t="s">
        <v>197</v>
      </c>
      <c r="L947" s="40"/>
      <c r="M947" s="186" t="s">
        <v>21</v>
      </c>
      <c r="N947" s="187" t="s">
        <v>43</v>
      </c>
      <c r="O947" s="65"/>
      <c r="P947" s="188">
        <f>O947*H947</f>
        <v>0</v>
      </c>
      <c r="Q947" s="188">
        <v>0</v>
      </c>
      <c r="R947" s="188">
        <f>Q947*H947</f>
        <v>0</v>
      </c>
      <c r="S947" s="188">
        <v>0.02465</v>
      </c>
      <c r="T947" s="189">
        <f>S947*H947</f>
        <v>0.4860979999999999</v>
      </c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R947" s="190" t="s">
        <v>321</v>
      </c>
      <c r="AT947" s="190" t="s">
        <v>193</v>
      </c>
      <c r="AU947" s="190" t="s">
        <v>82</v>
      </c>
      <c r="AY947" s="18" t="s">
        <v>191</v>
      </c>
      <c r="BE947" s="191">
        <f>IF(N947="základní",J947,0)</f>
        <v>0</v>
      </c>
      <c r="BF947" s="191">
        <f>IF(N947="snížená",J947,0)</f>
        <v>0</v>
      </c>
      <c r="BG947" s="191">
        <f>IF(N947="zákl. přenesená",J947,0)</f>
        <v>0</v>
      </c>
      <c r="BH947" s="191">
        <f>IF(N947="sníž. přenesená",J947,0)</f>
        <v>0</v>
      </c>
      <c r="BI947" s="191">
        <f>IF(N947="nulová",J947,0)</f>
        <v>0</v>
      </c>
      <c r="BJ947" s="18" t="s">
        <v>80</v>
      </c>
      <c r="BK947" s="191">
        <f>ROUND(I947*H947,2)</f>
        <v>0</v>
      </c>
      <c r="BL947" s="18" t="s">
        <v>321</v>
      </c>
      <c r="BM947" s="190" t="s">
        <v>1325</v>
      </c>
    </row>
    <row r="948" spans="1:47" s="2" customFormat="1" ht="11.25">
      <c r="A948" s="35"/>
      <c r="B948" s="36"/>
      <c r="C948" s="37"/>
      <c r="D948" s="192" t="s">
        <v>200</v>
      </c>
      <c r="E948" s="37"/>
      <c r="F948" s="193" t="s">
        <v>1326</v>
      </c>
      <c r="G948" s="37"/>
      <c r="H948" s="37"/>
      <c r="I948" s="194"/>
      <c r="J948" s="37"/>
      <c r="K948" s="37"/>
      <c r="L948" s="40"/>
      <c r="M948" s="195"/>
      <c r="N948" s="196"/>
      <c r="O948" s="65"/>
      <c r="P948" s="65"/>
      <c r="Q948" s="65"/>
      <c r="R948" s="65"/>
      <c r="S948" s="65"/>
      <c r="T948" s="66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T948" s="18" t="s">
        <v>200</v>
      </c>
      <c r="AU948" s="18" t="s">
        <v>82</v>
      </c>
    </row>
    <row r="949" spans="1:47" s="2" customFormat="1" ht="11.25">
      <c r="A949" s="35"/>
      <c r="B949" s="36"/>
      <c r="C949" s="37"/>
      <c r="D949" s="197" t="s">
        <v>202</v>
      </c>
      <c r="E949" s="37"/>
      <c r="F949" s="198" t="s">
        <v>1327</v>
      </c>
      <c r="G949" s="37"/>
      <c r="H949" s="37"/>
      <c r="I949" s="194"/>
      <c r="J949" s="37"/>
      <c r="K949" s="37"/>
      <c r="L949" s="40"/>
      <c r="M949" s="195"/>
      <c r="N949" s="196"/>
      <c r="O949" s="65"/>
      <c r="P949" s="65"/>
      <c r="Q949" s="65"/>
      <c r="R949" s="65"/>
      <c r="S949" s="65"/>
      <c r="T949" s="66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T949" s="18" t="s">
        <v>202</v>
      </c>
      <c r="AU949" s="18" t="s">
        <v>82</v>
      </c>
    </row>
    <row r="950" spans="2:51" s="13" customFormat="1" ht="11.25">
      <c r="B950" s="199"/>
      <c r="C950" s="200"/>
      <c r="D950" s="192" t="s">
        <v>204</v>
      </c>
      <c r="E950" s="201" t="s">
        <v>21</v>
      </c>
      <c r="F950" s="202" t="s">
        <v>740</v>
      </c>
      <c r="G950" s="200"/>
      <c r="H950" s="201" t="s">
        <v>21</v>
      </c>
      <c r="I950" s="203"/>
      <c r="J950" s="200"/>
      <c r="K950" s="200"/>
      <c r="L950" s="204"/>
      <c r="M950" s="205"/>
      <c r="N950" s="206"/>
      <c r="O950" s="206"/>
      <c r="P950" s="206"/>
      <c r="Q950" s="206"/>
      <c r="R950" s="206"/>
      <c r="S950" s="206"/>
      <c r="T950" s="207"/>
      <c r="AT950" s="208" t="s">
        <v>204</v>
      </c>
      <c r="AU950" s="208" t="s">
        <v>82</v>
      </c>
      <c r="AV950" s="13" t="s">
        <v>80</v>
      </c>
      <c r="AW950" s="13" t="s">
        <v>34</v>
      </c>
      <c r="AX950" s="13" t="s">
        <v>72</v>
      </c>
      <c r="AY950" s="208" t="s">
        <v>191</v>
      </c>
    </row>
    <row r="951" spans="2:51" s="14" customFormat="1" ht="11.25">
      <c r="B951" s="209"/>
      <c r="C951" s="210"/>
      <c r="D951" s="192" t="s">
        <v>204</v>
      </c>
      <c r="E951" s="211" t="s">
        <v>21</v>
      </c>
      <c r="F951" s="212" t="s">
        <v>1328</v>
      </c>
      <c r="G951" s="210"/>
      <c r="H951" s="213">
        <v>19.72</v>
      </c>
      <c r="I951" s="214"/>
      <c r="J951" s="210"/>
      <c r="K951" s="210"/>
      <c r="L951" s="215"/>
      <c r="M951" s="216"/>
      <c r="N951" s="217"/>
      <c r="O951" s="217"/>
      <c r="P951" s="217"/>
      <c r="Q951" s="217"/>
      <c r="R951" s="217"/>
      <c r="S951" s="217"/>
      <c r="T951" s="218"/>
      <c r="AT951" s="219" t="s">
        <v>204</v>
      </c>
      <c r="AU951" s="219" t="s">
        <v>82</v>
      </c>
      <c r="AV951" s="14" t="s">
        <v>82</v>
      </c>
      <c r="AW951" s="14" t="s">
        <v>34</v>
      </c>
      <c r="AX951" s="14" t="s">
        <v>72</v>
      </c>
      <c r="AY951" s="219" t="s">
        <v>191</v>
      </c>
    </row>
    <row r="952" spans="1:65" s="2" customFormat="1" ht="24.2" customHeight="1">
      <c r="A952" s="35"/>
      <c r="B952" s="36"/>
      <c r="C952" s="179" t="s">
        <v>1329</v>
      </c>
      <c r="D952" s="179" t="s">
        <v>193</v>
      </c>
      <c r="E952" s="180" t="s">
        <v>1330</v>
      </c>
      <c r="F952" s="181" t="s">
        <v>1331</v>
      </c>
      <c r="G952" s="182" t="s">
        <v>293</v>
      </c>
      <c r="H952" s="183">
        <v>19.72</v>
      </c>
      <c r="I952" s="184"/>
      <c r="J952" s="185">
        <f>ROUND(I952*H952,2)</f>
        <v>0</v>
      </c>
      <c r="K952" s="181" t="s">
        <v>197</v>
      </c>
      <c r="L952" s="40"/>
      <c r="M952" s="186" t="s">
        <v>21</v>
      </c>
      <c r="N952" s="187" t="s">
        <v>43</v>
      </c>
      <c r="O952" s="65"/>
      <c r="P952" s="188">
        <f>O952*H952</f>
        <v>0</v>
      </c>
      <c r="Q952" s="188">
        <v>0</v>
      </c>
      <c r="R952" s="188">
        <f>Q952*H952</f>
        <v>0</v>
      </c>
      <c r="S952" s="188">
        <v>0.008</v>
      </c>
      <c r="T952" s="189">
        <f>S952*H952</f>
        <v>0.15775999999999998</v>
      </c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R952" s="190" t="s">
        <v>321</v>
      </c>
      <c r="AT952" s="190" t="s">
        <v>193</v>
      </c>
      <c r="AU952" s="190" t="s">
        <v>82</v>
      </c>
      <c r="AY952" s="18" t="s">
        <v>191</v>
      </c>
      <c r="BE952" s="191">
        <f>IF(N952="základní",J952,0)</f>
        <v>0</v>
      </c>
      <c r="BF952" s="191">
        <f>IF(N952="snížená",J952,0)</f>
        <v>0</v>
      </c>
      <c r="BG952" s="191">
        <f>IF(N952="zákl. přenesená",J952,0)</f>
        <v>0</v>
      </c>
      <c r="BH952" s="191">
        <f>IF(N952="sníž. přenesená",J952,0)</f>
        <v>0</v>
      </c>
      <c r="BI952" s="191">
        <f>IF(N952="nulová",J952,0)</f>
        <v>0</v>
      </c>
      <c r="BJ952" s="18" t="s">
        <v>80</v>
      </c>
      <c r="BK952" s="191">
        <f>ROUND(I952*H952,2)</f>
        <v>0</v>
      </c>
      <c r="BL952" s="18" t="s">
        <v>321</v>
      </c>
      <c r="BM952" s="190" t="s">
        <v>1332</v>
      </c>
    </row>
    <row r="953" spans="1:47" s="2" customFormat="1" ht="11.25">
      <c r="A953" s="35"/>
      <c r="B953" s="36"/>
      <c r="C953" s="37"/>
      <c r="D953" s="192" t="s">
        <v>200</v>
      </c>
      <c r="E953" s="37"/>
      <c r="F953" s="193" t="s">
        <v>1333</v>
      </c>
      <c r="G953" s="37"/>
      <c r="H953" s="37"/>
      <c r="I953" s="194"/>
      <c r="J953" s="37"/>
      <c r="K953" s="37"/>
      <c r="L953" s="40"/>
      <c r="M953" s="195"/>
      <c r="N953" s="196"/>
      <c r="O953" s="65"/>
      <c r="P953" s="65"/>
      <c r="Q953" s="65"/>
      <c r="R953" s="65"/>
      <c r="S953" s="65"/>
      <c r="T953" s="66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T953" s="18" t="s">
        <v>200</v>
      </c>
      <c r="AU953" s="18" t="s">
        <v>82</v>
      </c>
    </row>
    <row r="954" spans="1:47" s="2" customFormat="1" ht="11.25">
      <c r="A954" s="35"/>
      <c r="B954" s="36"/>
      <c r="C954" s="37"/>
      <c r="D954" s="197" t="s">
        <v>202</v>
      </c>
      <c r="E954" s="37"/>
      <c r="F954" s="198" t="s">
        <v>1334</v>
      </c>
      <c r="G954" s="37"/>
      <c r="H954" s="37"/>
      <c r="I954" s="194"/>
      <c r="J954" s="37"/>
      <c r="K954" s="37"/>
      <c r="L954" s="40"/>
      <c r="M954" s="195"/>
      <c r="N954" s="196"/>
      <c r="O954" s="65"/>
      <c r="P954" s="65"/>
      <c r="Q954" s="65"/>
      <c r="R954" s="65"/>
      <c r="S954" s="65"/>
      <c r="T954" s="66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T954" s="18" t="s">
        <v>202</v>
      </c>
      <c r="AU954" s="18" t="s">
        <v>82</v>
      </c>
    </row>
    <row r="955" spans="2:51" s="13" customFormat="1" ht="11.25">
      <c r="B955" s="199"/>
      <c r="C955" s="200"/>
      <c r="D955" s="192" t="s">
        <v>204</v>
      </c>
      <c r="E955" s="201" t="s">
        <v>21</v>
      </c>
      <c r="F955" s="202" t="s">
        <v>740</v>
      </c>
      <c r="G955" s="200"/>
      <c r="H955" s="201" t="s">
        <v>21</v>
      </c>
      <c r="I955" s="203"/>
      <c r="J955" s="200"/>
      <c r="K955" s="200"/>
      <c r="L955" s="204"/>
      <c r="M955" s="205"/>
      <c r="N955" s="206"/>
      <c r="O955" s="206"/>
      <c r="P955" s="206"/>
      <c r="Q955" s="206"/>
      <c r="R955" s="206"/>
      <c r="S955" s="206"/>
      <c r="T955" s="207"/>
      <c r="AT955" s="208" t="s">
        <v>204</v>
      </c>
      <c r="AU955" s="208" t="s">
        <v>82</v>
      </c>
      <c r="AV955" s="13" t="s">
        <v>80</v>
      </c>
      <c r="AW955" s="13" t="s">
        <v>34</v>
      </c>
      <c r="AX955" s="13" t="s">
        <v>72</v>
      </c>
      <c r="AY955" s="208" t="s">
        <v>191</v>
      </c>
    </row>
    <row r="956" spans="2:51" s="14" customFormat="1" ht="11.25">
      <c r="B956" s="209"/>
      <c r="C956" s="210"/>
      <c r="D956" s="192" t="s">
        <v>204</v>
      </c>
      <c r="E956" s="211" t="s">
        <v>21</v>
      </c>
      <c r="F956" s="212" t="s">
        <v>1328</v>
      </c>
      <c r="G956" s="210"/>
      <c r="H956" s="213">
        <v>19.72</v>
      </c>
      <c r="I956" s="214"/>
      <c r="J956" s="210"/>
      <c r="K956" s="210"/>
      <c r="L956" s="215"/>
      <c r="M956" s="216"/>
      <c r="N956" s="217"/>
      <c r="O956" s="217"/>
      <c r="P956" s="217"/>
      <c r="Q956" s="217"/>
      <c r="R956" s="217"/>
      <c r="S956" s="217"/>
      <c r="T956" s="218"/>
      <c r="AT956" s="219" t="s">
        <v>204</v>
      </c>
      <c r="AU956" s="219" t="s">
        <v>82</v>
      </c>
      <c r="AV956" s="14" t="s">
        <v>82</v>
      </c>
      <c r="AW956" s="14" t="s">
        <v>34</v>
      </c>
      <c r="AX956" s="14" t="s">
        <v>72</v>
      </c>
      <c r="AY956" s="219" t="s">
        <v>191</v>
      </c>
    </row>
    <row r="957" spans="1:65" s="2" customFormat="1" ht="24.2" customHeight="1">
      <c r="A957" s="35"/>
      <c r="B957" s="36"/>
      <c r="C957" s="179" t="s">
        <v>1335</v>
      </c>
      <c r="D957" s="179" t="s">
        <v>193</v>
      </c>
      <c r="E957" s="180" t="s">
        <v>1336</v>
      </c>
      <c r="F957" s="181" t="s">
        <v>1337</v>
      </c>
      <c r="G957" s="182" t="s">
        <v>265</v>
      </c>
      <c r="H957" s="183">
        <v>1.496</v>
      </c>
      <c r="I957" s="184"/>
      <c r="J957" s="185">
        <f>ROUND(I957*H957,2)</f>
        <v>0</v>
      </c>
      <c r="K957" s="181" t="s">
        <v>197</v>
      </c>
      <c r="L957" s="40"/>
      <c r="M957" s="186" t="s">
        <v>21</v>
      </c>
      <c r="N957" s="187" t="s">
        <v>43</v>
      </c>
      <c r="O957" s="65"/>
      <c r="P957" s="188">
        <f>O957*H957</f>
        <v>0</v>
      </c>
      <c r="Q957" s="188">
        <v>0</v>
      </c>
      <c r="R957" s="188">
        <f>Q957*H957</f>
        <v>0</v>
      </c>
      <c r="S957" s="188">
        <v>0</v>
      </c>
      <c r="T957" s="189">
        <f>S957*H957</f>
        <v>0</v>
      </c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R957" s="190" t="s">
        <v>321</v>
      </c>
      <c r="AT957" s="190" t="s">
        <v>193</v>
      </c>
      <c r="AU957" s="190" t="s">
        <v>82</v>
      </c>
      <c r="AY957" s="18" t="s">
        <v>191</v>
      </c>
      <c r="BE957" s="191">
        <f>IF(N957="základní",J957,0)</f>
        <v>0</v>
      </c>
      <c r="BF957" s="191">
        <f>IF(N957="snížená",J957,0)</f>
        <v>0</v>
      </c>
      <c r="BG957" s="191">
        <f>IF(N957="zákl. přenesená",J957,0)</f>
        <v>0</v>
      </c>
      <c r="BH957" s="191">
        <f>IF(N957="sníž. přenesená",J957,0)</f>
        <v>0</v>
      </c>
      <c r="BI957" s="191">
        <f>IF(N957="nulová",J957,0)</f>
        <v>0</v>
      </c>
      <c r="BJ957" s="18" t="s">
        <v>80</v>
      </c>
      <c r="BK957" s="191">
        <f>ROUND(I957*H957,2)</f>
        <v>0</v>
      </c>
      <c r="BL957" s="18" t="s">
        <v>321</v>
      </c>
      <c r="BM957" s="190" t="s">
        <v>1338</v>
      </c>
    </row>
    <row r="958" spans="1:47" s="2" customFormat="1" ht="19.5">
      <c r="A958" s="35"/>
      <c r="B958" s="36"/>
      <c r="C958" s="37"/>
      <c r="D958" s="192" t="s">
        <v>200</v>
      </c>
      <c r="E958" s="37"/>
      <c r="F958" s="193" t="s">
        <v>1339</v>
      </c>
      <c r="G958" s="37"/>
      <c r="H958" s="37"/>
      <c r="I958" s="194"/>
      <c r="J958" s="37"/>
      <c r="K958" s="37"/>
      <c r="L958" s="40"/>
      <c r="M958" s="195"/>
      <c r="N958" s="196"/>
      <c r="O958" s="65"/>
      <c r="P958" s="65"/>
      <c r="Q958" s="65"/>
      <c r="R958" s="65"/>
      <c r="S958" s="65"/>
      <c r="T958" s="66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T958" s="18" t="s">
        <v>200</v>
      </c>
      <c r="AU958" s="18" t="s">
        <v>82</v>
      </c>
    </row>
    <row r="959" spans="1:47" s="2" customFormat="1" ht="11.25">
      <c r="A959" s="35"/>
      <c r="B959" s="36"/>
      <c r="C959" s="37"/>
      <c r="D959" s="197" t="s">
        <v>202</v>
      </c>
      <c r="E959" s="37"/>
      <c r="F959" s="198" t="s">
        <v>1340</v>
      </c>
      <c r="G959" s="37"/>
      <c r="H959" s="37"/>
      <c r="I959" s="194"/>
      <c r="J959" s="37"/>
      <c r="K959" s="37"/>
      <c r="L959" s="40"/>
      <c r="M959" s="195"/>
      <c r="N959" s="196"/>
      <c r="O959" s="65"/>
      <c r="P959" s="65"/>
      <c r="Q959" s="65"/>
      <c r="R959" s="65"/>
      <c r="S959" s="65"/>
      <c r="T959" s="66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T959" s="18" t="s">
        <v>202</v>
      </c>
      <c r="AU959" s="18" t="s">
        <v>82</v>
      </c>
    </row>
    <row r="960" spans="2:51" s="13" customFormat="1" ht="11.25">
      <c r="B960" s="199"/>
      <c r="C960" s="200"/>
      <c r="D960" s="192" t="s">
        <v>204</v>
      </c>
      <c r="E960" s="201" t="s">
        <v>21</v>
      </c>
      <c r="F960" s="202" t="s">
        <v>277</v>
      </c>
      <c r="G960" s="200"/>
      <c r="H960" s="201" t="s">
        <v>21</v>
      </c>
      <c r="I960" s="203"/>
      <c r="J960" s="200"/>
      <c r="K960" s="200"/>
      <c r="L960" s="204"/>
      <c r="M960" s="205"/>
      <c r="N960" s="206"/>
      <c r="O960" s="206"/>
      <c r="P960" s="206"/>
      <c r="Q960" s="206"/>
      <c r="R960" s="206"/>
      <c r="S960" s="206"/>
      <c r="T960" s="207"/>
      <c r="AT960" s="208" t="s">
        <v>204</v>
      </c>
      <c r="AU960" s="208" t="s">
        <v>82</v>
      </c>
      <c r="AV960" s="13" t="s">
        <v>80</v>
      </c>
      <c r="AW960" s="13" t="s">
        <v>34</v>
      </c>
      <c r="AX960" s="13" t="s">
        <v>72</v>
      </c>
      <c r="AY960" s="208" t="s">
        <v>191</v>
      </c>
    </row>
    <row r="961" spans="2:51" s="14" customFormat="1" ht="11.25">
      <c r="B961" s="209"/>
      <c r="C961" s="210"/>
      <c r="D961" s="192" t="s">
        <v>204</v>
      </c>
      <c r="E961" s="211" t="s">
        <v>21</v>
      </c>
      <c r="F961" s="212" t="s">
        <v>1341</v>
      </c>
      <c r="G961" s="210"/>
      <c r="H961" s="213">
        <v>1.496</v>
      </c>
      <c r="I961" s="214"/>
      <c r="J961" s="210"/>
      <c r="K961" s="210"/>
      <c r="L961" s="215"/>
      <c r="M961" s="216"/>
      <c r="N961" s="217"/>
      <c r="O961" s="217"/>
      <c r="P961" s="217"/>
      <c r="Q961" s="217"/>
      <c r="R961" s="217"/>
      <c r="S961" s="217"/>
      <c r="T961" s="218"/>
      <c r="AT961" s="219" t="s">
        <v>204</v>
      </c>
      <c r="AU961" s="219" t="s">
        <v>82</v>
      </c>
      <c r="AV961" s="14" t="s">
        <v>82</v>
      </c>
      <c r="AW961" s="14" t="s">
        <v>34</v>
      </c>
      <c r="AX961" s="14" t="s">
        <v>72</v>
      </c>
      <c r="AY961" s="219" t="s">
        <v>191</v>
      </c>
    </row>
    <row r="962" spans="1:65" s="2" customFormat="1" ht="24.2" customHeight="1">
      <c r="A962" s="35"/>
      <c r="B962" s="36"/>
      <c r="C962" s="179" t="s">
        <v>1342</v>
      </c>
      <c r="D962" s="179" t="s">
        <v>193</v>
      </c>
      <c r="E962" s="180" t="s">
        <v>1343</v>
      </c>
      <c r="F962" s="181" t="s">
        <v>1344</v>
      </c>
      <c r="G962" s="182" t="s">
        <v>1018</v>
      </c>
      <c r="H962" s="230"/>
      <c r="I962" s="184"/>
      <c r="J962" s="185">
        <f>ROUND(I962*H962,2)</f>
        <v>0</v>
      </c>
      <c r="K962" s="181" t="s">
        <v>197</v>
      </c>
      <c r="L962" s="40"/>
      <c r="M962" s="186" t="s">
        <v>21</v>
      </c>
      <c r="N962" s="187" t="s">
        <v>43</v>
      </c>
      <c r="O962" s="65"/>
      <c r="P962" s="188">
        <f>O962*H962</f>
        <v>0</v>
      </c>
      <c r="Q962" s="188">
        <v>0</v>
      </c>
      <c r="R962" s="188">
        <f>Q962*H962</f>
        <v>0</v>
      </c>
      <c r="S962" s="188">
        <v>0</v>
      </c>
      <c r="T962" s="189">
        <f>S962*H962</f>
        <v>0</v>
      </c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R962" s="190" t="s">
        <v>321</v>
      </c>
      <c r="AT962" s="190" t="s">
        <v>193</v>
      </c>
      <c r="AU962" s="190" t="s">
        <v>82</v>
      </c>
      <c r="AY962" s="18" t="s">
        <v>191</v>
      </c>
      <c r="BE962" s="191">
        <f>IF(N962="základní",J962,0)</f>
        <v>0</v>
      </c>
      <c r="BF962" s="191">
        <f>IF(N962="snížená",J962,0)</f>
        <v>0</v>
      </c>
      <c r="BG962" s="191">
        <f>IF(N962="zákl. přenesená",J962,0)</f>
        <v>0</v>
      </c>
      <c r="BH962" s="191">
        <f>IF(N962="sníž. přenesená",J962,0)</f>
        <v>0</v>
      </c>
      <c r="BI962" s="191">
        <f>IF(N962="nulová",J962,0)</f>
        <v>0</v>
      </c>
      <c r="BJ962" s="18" t="s">
        <v>80</v>
      </c>
      <c r="BK962" s="191">
        <f>ROUND(I962*H962,2)</f>
        <v>0</v>
      </c>
      <c r="BL962" s="18" t="s">
        <v>321</v>
      </c>
      <c r="BM962" s="190" t="s">
        <v>1345</v>
      </c>
    </row>
    <row r="963" spans="1:47" s="2" customFormat="1" ht="29.25">
      <c r="A963" s="35"/>
      <c r="B963" s="36"/>
      <c r="C963" s="37"/>
      <c r="D963" s="192" t="s">
        <v>200</v>
      </c>
      <c r="E963" s="37"/>
      <c r="F963" s="193" t="s">
        <v>1346</v>
      </c>
      <c r="G963" s="37"/>
      <c r="H963" s="37"/>
      <c r="I963" s="194"/>
      <c r="J963" s="37"/>
      <c r="K963" s="37"/>
      <c r="L963" s="40"/>
      <c r="M963" s="195"/>
      <c r="N963" s="196"/>
      <c r="O963" s="65"/>
      <c r="P963" s="65"/>
      <c r="Q963" s="65"/>
      <c r="R963" s="65"/>
      <c r="S963" s="65"/>
      <c r="T963" s="66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T963" s="18" t="s">
        <v>200</v>
      </c>
      <c r="AU963" s="18" t="s">
        <v>82</v>
      </c>
    </row>
    <row r="964" spans="1:47" s="2" customFormat="1" ht="11.25">
      <c r="A964" s="35"/>
      <c r="B964" s="36"/>
      <c r="C964" s="37"/>
      <c r="D964" s="197" t="s">
        <v>202</v>
      </c>
      <c r="E964" s="37"/>
      <c r="F964" s="198" t="s">
        <v>1347</v>
      </c>
      <c r="G964" s="37"/>
      <c r="H964" s="37"/>
      <c r="I964" s="194"/>
      <c r="J964" s="37"/>
      <c r="K964" s="37"/>
      <c r="L964" s="40"/>
      <c r="M964" s="195"/>
      <c r="N964" s="196"/>
      <c r="O964" s="65"/>
      <c r="P964" s="65"/>
      <c r="Q964" s="65"/>
      <c r="R964" s="65"/>
      <c r="S964" s="65"/>
      <c r="T964" s="66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T964" s="18" t="s">
        <v>202</v>
      </c>
      <c r="AU964" s="18" t="s">
        <v>82</v>
      </c>
    </row>
    <row r="965" spans="2:63" s="12" customFormat="1" ht="22.9" customHeight="1">
      <c r="B965" s="163"/>
      <c r="C965" s="164"/>
      <c r="D965" s="165" t="s">
        <v>71</v>
      </c>
      <c r="E965" s="177" t="s">
        <v>1348</v>
      </c>
      <c r="F965" s="177" t="s">
        <v>1349</v>
      </c>
      <c r="G965" s="164"/>
      <c r="H965" s="164"/>
      <c r="I965" s="167"/>
      <c r="J965" s="178">
        <f>BK965</f>
        <v>0</v>
      </c>
      <c r="K965" s="164"/>
      <c r="L965" s="169"/>
      <c r="M965" s="170"/>
      <c r="N965" s="171"/>
      <c r="O965" s="171"/>
      <c r="P965" s="172">
        <f>SUM(P966:P1040)</f>
        <v>0</v>
      </c>
      <c r="Q965" s="171"/>
      <c r="R965" s="172">
        <f>SUM(R966:R1040)</f>
        <v>1.1567634</v>
      </c>
      <c r="S965" s="171"/>
      <c r="T965" s="173">
        <f>SUM(T966:T1040)</f>
        <v>0.238896</v>
      </c>
      <c r="AR965" s="174" t="s">
        <v>82</v>
      </c>
      <c r="AT965" s="175" t="s">
        <v>71</v>
      </c>
      <c r="AU965" s="175" t="s">
        <v>80</v>
      </c>
      <c r="AY965" s="174" t="s">
        <v>191</v>
      </c>
      <c r="BK965" s="176">
        <f>SUM(BK966:BK1040)</f>
        <v>0</v>
      </c>
    </row>
    <row r="966" spans="1:65" s="2" customFormat="1" ht="62.65" customHeight="1">
      <c r="A966" s="35"/>
      <c r="B966" s="36"/>
      <c r="C966" s="179" t="s">
        <v>1350</v>
      </c>
      <c r="D966" s="179" t="s">
        <v>193</v>
      </c>
      <c r="E966" s="180" t="s">
        <v>1351</v>
      </c>
      <c r="F966" s="181" t="s">
        <v>1352</v>
      </c>
      <c r="G966" s="182" t="s">
        <v>265</v>
      </c>
      <c r="H966" s="183">
        <v>1</v>
      </c>
      <c r="I966" s="184"/>
      <c r="J966" s="185">
        <f>ROUND(I966*H966,2)</f>
        <v>0</v>
      </c>
      <c r="K966" s="181" t="s">
        <v>21</v>
      </c>
      <c r="L966" s="40"/>
      <c r="M966" s="186" t="s">
        <v>21</v>
      </c>
      <c r="N966" s="187" t="s">
        <v>43</v>
      </c>
      <c r="O966" s="65"/>
      <c r="P966" s="188">
        <f>O966*H966</f>
        <v>0</v>
      </c>
      <c r="Q966" s="188">
        <v>0</v>
      </c>
      <c r="R966" s="188">
        <f>Q966*H966</f>
        <v>0</v>
      </c>
      <c r="S966" s="188">
        <v>0</v>
      </c>
      <c r="T966" s="189">
        <f>S966*H966</f>
        <v>0</v>
      </c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R966" s="190" t="s">
        <v>321</v>
      </c>
      <c r="AT966" s="190" t="s">
        <v>193</v>
      </c>
      <c r="AU966" s="190" t="s">
        <v>82</v>
      </c>
      <c r="AY966" s="18" t="s">
        <v>191</v>
      </c>
      <c r="BE966" s="191">
        <f>IF(N966="základní",J966,0)</f>
        <v>0</v>
      </c>
      <c r="BF966" s="191">
        <f>IF(N966="snížená",J966,0)</f>
        <v>0</v>
      </c>
      <c r="BG966" s="191">
        <f>IF(N966="zákl. přenesená",J966,0)</f>
        <v>0</v>
      </c>
      <c r="BH966" s="191">
        <f>IF(N966="sníž. přenesená",J966,0)</f>
        <v>0</v>
      </c>
      <c r="BI966" s="191">
        <f>IF(N966="nulová",J966,0)</f>
        <v>0</v>
      </c>
      <c r="BJ966" s="18" t="s">
        <v>80</v>
      </c>
      <c r="BK966" s="191">
        <f>ROUND(I966*H966,2)</f>
        <v>0</v>
      </c>
      <c r="BL966" s="18" t="s">
        <v>321</v>
      </c>
      <c r="BM966" s="190" t="s">
        <v>1353</v>
      </c>
    </row>
    <row r="967" spans="1:47" s="2" customFormat="1" ht="39">
      <c r="A967" s="35"/>
      <c r="B967" s="36"/>
      <c r="C967" s="37"/>
      <c r="D967" s="192" t="s">
        <v>200</v>
      </c>
      <c r="E967" s="37"/>
      <c r="F967" s="193" t="s">
        <v>1352</v>
      </c>
      <c r="G967" s="37"/>
      <c r="H967" s="37"/>
      <c r="I967" s="194"/>
      <c r="J967" s="37"/>
      <c r="K967" s="37"/>
      <c r="L967" s="40"/>
      <c r="M967" s="195"/>
      <c r="N967" s="196"/>
      <c r="O967" s="65"/>
      <c r="P967" s="65"/>
      <c r="Q967" s="65"/>
      <c r="R967" s="65"/>
      <c r="S967" s="65"/>
      <c r="T967" s="66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T967" s="18" t="s">
        <v>200</v>
      </c>
      <c r="AU967" s="18" t="s">
        <v>82</v>
      </c>
    </row>
    <row r="968" spans="1:65" s="2" customFormat="1" ht="62.65" customHeight="1">
      <c r="A968" s="35"/>
      <c r="B968" s="36"/>
      <c r="C968" s="179" t="s">
        <v>1354</v>
      </c>
      <c r="D968" s="179" t="s">
        <v>193</v>
      </c>
      <c r="E968" s="180" t="s">
        <v>1355</v>
      </c>
      <c r="F968" s="181" t="s">
        <v>1356</v>
      </c>
      <c r="G968" s="182" t="s">
        <v>265</v>
      </c>
      <c r="H968" s="183">
        <v>1</v>
      </c>
      <c r="I968" s="184"/>
      <c r="J968" s="185">
        <f>ROUND(I968*H968,2)</f>
        <v>0</v>
      </c>
      <c r="K968" s="181" t="s">
        <v>21</v>
      </c>
      <c r="L968" s="40"/>
      <c r="M968" s="186" t="s">
        <v>21</v>
      </c>
      <c r="N968" s="187" t="s">
        <v>43</v>
      </c>
      <c r="O968" s="65"/>
      <c r="P968" s="188">
        <f>O968*H968</f>
        <v>0</v>
      </c>
      <c r="Q968" s="188">
        <v>0</v>
      </c>
      <c r="R968" s="188">
        <f>Q968*H968</f>
        <v>0</v>
      </c>
      <c r="S968" s="188">
        <v>0</v>
      </c>
      <c r="T968" s="189">
        <f>S968*H968</f>
        <v>0</v>
      </c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R968" s="190" t="s">
        <v>321</v>
      </c>
      <c r="AT968" s="190" t="s">
        <v>193</v>
      </c>
      <c r="AU968" s="190" t="s">
        <v>82</v>
      </c>
      <c r="AY968" s="18" t="s">
        <v>191</v>
      </c>
      <c r="BE968" s="191">
        <f>IF(N968="základní",J968,0)</f>
        <v>0</v>
      </c>
      <c r="BF968" s="191">
        <f>IF(N968="snížená",J968,0)</f>
        <v>0</v>
      </c>
      <c r="BG968" s="191">
        <f>IF(N968="zákl. přenesená",J968,0)</f>
        <v>0</v>
      </c>
      <c r="BH968" s="191">
        <f>IF(N968="sníž. přenesená",J968,0)</f>
        <v>0</v>
      </c>
      <c r="BI968" s="191">
        <f>IF(N968="nulová",J968,0)</f>
        <v>0</v>
      </c>
      <c r="BJ968" s="18" t="s">
        <v>80</v>
      </c>
      <c r="BK968" s="191">
        <f>ROUND(I968*H968,2)</f>
        <v>0</v>
      </c>
      <c r="BL968" s="18" t="s">
        <v>321</v>
      </c>
      <c r="BM968" s="190" t="s">
        <v>1357</v>
      </c>
    </row>
    <row r="969" spans="1:47" s="2" customFormat="1" ht="39">
      <c r="A969" s="35"/>
      <c r="B969" s="36"/>
      <c r="C969" s="37"/>
      <c r="D969" s="192" t="s">
        <v>200</v>
      </c>
      <c r="E969" s="37"/>
      <c r="F969" s="193" t="s">
        <v>1356</v>
      </c>
      <c r="G969" s="37"/>
      <c r="H969" s="37"/>
      <c r="I969" s="194"/>
      <c r="J969" s="37"/>
      <c r="K969" s="37"/>
      <c r="L969" s="40"/>
      <c r="M969" s="195"/>
      <c r="N969" s="196"/>
      <c r="O969" s="65"/>
      <c r="P969" s="65"/>
      <c r="Q969" s="65"/>
      <c r="R969" s="65"/>
      <c r="S969" s="65"/>
      <c r="T969" s="66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T969" s="18" t="s">
        <v>200</v>
      </c>
      <c r="AU969" s="18" t="s">
        <v>82</v>
      </c>
    </row>
    <row r="970" spans="1:65" s="2" customFormat="1" ht="37.9" customHeight="1">
      <c r="A970" s="35"/>
      <c r="B970" s="36"/>
      <c r="C970" s="179" t="s">
        <v>1358</v>
      </c>
      <c r="D970" s="179" t="s">
        <v>193</v>
      </c>
      <c r="E970" s="180" t="s">
        <v>1359</v>
      </c>
      <c r="F970" s="181" t="s">
        <v>1360</v>
      </c>
      <c r="G970" s="182" t="s">
        <v>265</v>
      </c>
      <c r="H970" s="183">
        <v>1</v>
      </c>
      <c r="I970" s="184"/>
      <c r="J970" s="185">
        <f>ROUND(I970*H970,2)</f>
        <v>0</v>
      </c>
      <c r="K970" s="181" t="s">
        <v>21</v>
      </c>
      <c r="L970" s="40"/>
      <c r="M970" s="186" t="s">
        <v>21</v>
      </c>
      <c r="N970" s="187" t="s">
        <v>43</v>
      </c>
      <c r="O970" s="65"/>
      <c r="P970" s="188">
        <f>O970*H970</f>
        <v>0</v>
      </c>
      <c r="Q970" s="188">
        <v>0</v>
      </c>
      <c r="R970" s="188">
        <f>Q970*H970</f>
        <v>0</v>
      </c>
      <c r="S970" s="188">
        <v>0</v>
      </c>
      <c r="T970" s="189">
        <f>S970*H970</f>
        <v>0</v>
      </c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R970" s="190" t="s">
        <v>321</v>
      </c>
      <c r="AT970" s="190" t="s">
        <v>193</v>
      </c>
      <c r="AU970" s="190" t="s">
        <v>82</v>
      </c>
      <c r="AY970" s="18" t="s">
        <v>191</v>
      </c>
      <c r="BE970" s="191">
        <f>IF(N970="základní",J970,0)</f>
        <v>0</v>
      </c>
      <c r="BF970" s="191">
        <f>IF(N970="snížená",J970,0)</f>
        <v>0</v>
      </c>
      <c r="BG970" s="191">
        <f>IF(N970="zákl. přenesená",J970,0)</f>
        <v>0</v>
      </c>
      <c r="BH970" s="191">
        <f>IF(N970="sníž. přenesená",J970,0)</f>
        <v>0</v>
      </c>
      <c r="BI970" s="191">
        <f>IF(N970="nulová",J970,0)</f>
        <v>0</v>
      </c>
      <c r="BJ970" s="18" t="s">
        <v>80</v>
      </c>
      <c r="BK970" s="191">
        <f>ROUND(I970*H970,2)</f>
        <v>0</v>
      </c>
      <c r="BL970" s="18" t="s">
        <v>321</v>
      </c>
      <c r="BM970" s="190" t="s">
        <v>1361</v>
      </c>
    </row>
    <row r="971" spans="1:47" s="2" customFormat="1" ht="29.25">
      <c r="A971" s="35"/>
      <c r="B971" s="36"/>
      <c r="C971" s="37"/>
      <c r="D971" s="192" t="s">
        <v>200</v>
      </c>
      <c r="E971" s="37"/>
      <c r="F971" s="193" t="s">
        <v>1360</v>
      </c>
      <c r="G971" s="37"/>
      <c r="H971" s="37"/>
      <c r="I971" s="194"/>
      <c r="J971" s="37"/>
      <c r="K971" s="37"/>
      <c r="L971" s="40"/>
      <c r="M971" s="195"/>
      <c r="N971" s="196"/>
      <c r="O971" s="65"/>
      <c r="P971" s="65"/>
      <c r="Q971" s="65"/>
      <c r="R971" s="65"/>
      <c r="S971" s="65"/>
      <c r="T971" s="66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T971" s="18" t="s">
        <v>200</v>
      </c>
      <c r="AU971" s="18" t="s">
        <v>82</v>
      </c>
    </row>
    <row r="972" spans="1:65" s="2" customFormat="1" ht="44.25" customHeight="1">
      <c r="A972" s="35"/>
      <c r="B972" s="36"/>
      <c r="C972" s="179" t="s">
        <v>1362</v>
      </c>
      <c r="D972" s="179" t="s">
        <v>193</v>
      </c>
      <c r="E972" s="180" t="s">
        <v>1363</v>
      </c>
      <c r="F972" s="181" t="s">
        <v>1364</v>
      </c>
      <c r="G972" s="182" t="s">
        <v>265</v>
      </c>
      <c r="H972" s="183">
        <v>3</v>
      </c>
      <c r="I972" s="184"/>
      <c r="J972" s="185">
        <f>ROUND(I972*H972,2)</f>
        <v>0</v>
      </c>
      <c r="K972" s="181" t="s">
        <v>21</v>
      </c>
      <c r="L972" s="40"/>
      <c r="M972" s="186" t="s">
        <v>21</v>
      </c>
      <c r="N972" s="187" t="s">
        <v>43</v>
      </c>
      <c r="O972" s="65"/>
      <c r="P972" s="188">
        <f>O972*H972</f>
        <v>0</v>
      </c>
      <c r="Q972" s="188">
        <v>0</v>
      </c>
      <c r="R972" s="188">
        <f>Q972*H972</f>
        <v>0</v>
      </c>
      <c r="S972" s="188">
        <v>0</v>
      </c>
      <c r="T972" s="189">
        <f>S972*H972</f>
        <v>0</v>
      </c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R972" s="190" t="s">
        <v>321</v>
      </c>
      <c r="AT972" s="190" t="s">
        <v>193</v>
      </c>
      <c r="AU972" s="190" t="s">
        <v>82</v>
      </c>
      <c r="AY972" s="18" t="s">
        <v>191</v>
      </c>
      <c r="BE972" s="191">
        <f>IF(N972="základní",J972,0)</f>
        <v>0</v>
      </c>
      <c r="BF972" s="191">
        <f>IF(N972="snížená",J972,0)</f>
        <v>0</v>
      </c>
      <c r="BG972" s="191">
        <f>IF(N972="zákl. přenesená",J972,0)</f>
        <v>0</v>
      </c>
      <c r="BH972" s="191">
        <f>IF(N972="sníž. přenesená",J972,0)</f>
        <v>0</v>
      </c>
      <c r="BI972" s="191">
        <f>IF(N972="nulová",J972,0)</f>
        <v>0</v>
      </c>
      <c r="BJ972" s="18" t="s">
        <v>80</v>
      </c>
      <c r="BK972" s="191">
        <f>ROUND(I972*H972,2)</f>
        <v>0</v>
      </c>
      <c r="BL972" s="18" t="s">
        <v>321</v>
      </c>
      <c r="BM972" s="190" t="s">
        <v>1365</v>
      </c>
    </row>
    <row r="973" spans="1:47" s="2" customFormat="1" ht="29.25">
      <c r="A973" s="35"/>
      <c r="B973" s="36"/>
      <c r="C973" s="37"/>
      <c r="D973" s="192" t="s">
        <v>200</v>
      </c>
      <c r="E973" s="37"/>
      <c r="F973" s="193" t="s">
        <v>1364</v>
      </c>
      <c r="G973" s="37"/>
      <c r="H973" s="37"/>
      <c r="I973" s="194"/>
      <c r="J973" s="37"/>
      <c r="K973" s="37"/>
      <c r="L973" s="40"/>
      <c r="M973" s="195"/>
      <c r="N973" s="196"/>
      <c r="O973" s="65"/>
      <c r="P973" s="65"/>
      <c r="Q973" s="65"/>
      <c r="R973" s="65"/>
      <c r="S973" s="65"/>
      <c r="T973" s="66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T973" s="18" t="s">
        <v>200</v>
      </c>
      <c r="AU973" s="18" t="s">
        <v>82</v>
      </c>
    </row>
    <row r="974" spans="1:65" s="2" customFormat="1" ht="37.9" customHeight="1">
      <c r="A974" s="35"/>
      <c r="B974" s="36"/>
      <c r="C974" s="179" t="s">
        <v>1366</v>
      </c>
      <c r="D974" s="179" t="s">
        <v>193</v>
      </c>
      <c r="E974" s="180" t="s">
        <v>1367</v>
      </c>
      <c r="F974" s="181" t="s">
        <v>1368</v>
      </c>
      <c r="G974" s="182" t="s">
        <v>265</v>
      </c>
      <c r="H974" s="183">
        <v>1</v>
      </c>
      <c r="I974" s="184"/>
      <c r="J974" s="185">
        <f>ROUND(I974*H974,2)</f>
        <v>0</v>
      </c>
      <c r="K974" s="181" t="s">
        <v>21</v>
      </c>
      <c r="L974" s="40"/>
      <c r="M974" s="186" t="s">
        <v>21</v>
      </c>
      <c r="N974" s="187" t="s">
        <v>43</v>
      </c>
      <c r="O974" s="65"/>
      <c r="P974" s="188">
        <f>O974*H974</f>
        <v>0</v>
      </c>
      <c r="Q974" s="188">
        <v>0</v>
      </c>
      <c r="R974" s="188">
        <f>Q974*H974</f>
        <v>0</v>
      </c>
      <c r="S974" s="188">
        <v>0</v>
      </c>
      <c r="T974" s="189">
        <f>S974*H974</f>
        <v>0</v>
      </c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R974" s="190" t="s">
        <v>321</v>
      </c>
      <c r="AT974" s="190" t="s">
        <v>193</v>
      </c>
      <c r="AU974" s="190" t="s">
        <v>82</v>
      </c>
      <c r="AY974" s="18" t="s">
        <v>191</v>
      </c>
      <c r="BE974" s="191">
        <f>IF(N974="základní",J974,0)</f>
        <v>0</v>
      </c>
      <c r="BF974" s="191">
        <f>IF(N974="snížená",J974,0)</f>
        <v>0</v>
      </c>
      <c r="BG974" s="191">
        <f>IF(N974="zákl. přenesená",J974,0)</f>
        <v>0</v>
      </c>
      <c r="BH974" s="191">
        <f>IF(N974="sníž. přenesená",J974,0)</f>
        <v>0</v>
      </c>
      <c r="BI974" s="191">
        <f>IF(N974="nulová",J974,0)</f>
        <v>0</v>
      </c>
      <c r="BJ974" s="18" t="s">
        <v>80</v>
      </c>
      <c r="BK974" s="191">
        <f>ROUND(I974*H974,2)</f>
        <v>0</v>
      </c>
      <c r="BL974" s="18" t="s">
        <v>321</v>
      </c>
      <c r="BM974" s="190" t="s">
        <v>1369</v>
      </c>
    </row>
    <row r="975" spans="1:47" s="2" customFormat="1" ht="29.25">
      <c r="A975" s="35"/>
      <c r="B975" s="36"/>
      <c r="C975" s="37"/>
      <c r="D975" s="192" t="s">
        <v>200</v>
      </c>
      <c r="E975" s="37"/>
      <c r="F975" s="193" t="s">
        <v>1368</v>
      </c>
      <c r="G975" s="37"/>
      <c r="H975" s="37"/>
      <c r="I975" s="194"/>
      <c r="J975" s="37"/>
      <c r="K975" s="37"/>
      <c r="L975" s="40"/>
      <c r="M975" s="195"/>
      <c r="N975" s="196"/>
      <c r="O975" s="65"/>
      <c r="P975" s="65"/>
      <c r="Q975" s="65"/>
      <c r="R975" s="65"/>
      <c r="S975" s="65"/>
      <c r="T975" s="66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T975" s="18" t="s">
        <v>200</v>
      </c>
      <c r="AU975" s="18" t="s">
        <v>82</v>
      </c>
    </row>
    <row r="976" spans="1:65" s="2" customFormat="1" ht="37.9" customHeight="1">
      <c r="A976" s="35"/>
      <c r="B976" s="36"/>
      <c r="C976" s="179" t="s">
        <v>1370</v>
      </c>
      <c r="D976" s="179" t="s">
        <v>193</v>
      </c>
      <c r="E976" s="180" t="s">
        <v>1371</v>
      </c>
      <c r="F976" s="181" t="s">
        <v>1372</v>
      </c>
      <c r="G976" s="182" t="s">
        <v>265</v>
      </c>
      <c r="H976" s="183">
        <v>1</v>
      </c>
      <c r="I976" s="184"/>
      <c r="J976" s="185">
        <f>ROUND(I976*H976,2)</f>
        <v>0</v>
      </c>
      <c r="K976" s="181" t="s">
        <v>21</v>
      </c>
      <c r="L976" s="40"/>
      <c r="M976" s="186" t="s">
        <v>21</v>
      </c>
      <c r="N976" s="187" t="s">
        <v>43</v>
      </c>
      <c r="O976" s="65"/>
      <c r="P976" s="188">
        <f>O976*H976</f>
        <v>0</v>
      </c>
      <c r="Q976" s="188">
        <v>0</v>
      </c>
      <c r="R976" s="188">
        <f>Q976*H976</f>
        <v>0</v>
      </c>
      <c r="S976" s="188">
        <v>0</v>
      </c>
      <c r="T976" s="189">
        <f>S976*H976</f>
        <v>0</v>
      </c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R976" s="190" t="s">
        <v>321</v>
      </c>
      <c r="AT976" s="190" t="s">
        <v>193</v>
      </c>
      <c r="AU976" s="190" t="s">
        <v>82</v>
      </c>
      <c r="AY976" s="18" t="s">
        <v>191</v>
      </c>
      <c r="BE976" s="191">
        <f>IF(N976="základní",J976,0)</f>
        <v>0</v>
      </c>
      <c r="BF976" s="191">
        <f>IF(N976="snížená",J976,0)</f>
        <v>0</v>
      </c>
      <c r="BG976" s="191">
        <f>IF(N976="zákl. přenesená",J976,0)</f>
        <v>0</v>
      </c>
      <c r="BH976" s="191">
        <f>IF(N976="sníž. přenesená",J976,0)</f>
        <v>0</v>
      </c>
      <c r="BI976" s="191">
        <f>IF(N976="nulová",J976,0)</f>
        <v>0</v>
      </c>
      <c r="BJ976" s="18" t="s">
        <v>80</v>
      </c>
      <c r="BK976" s="191">
        <f>ROUND(I976*H976,2)</f>
        <v>0</v>
      </c>
      <c r="BL976" s="18" t="s">
        <v>321</v>
      </c>
      <c r="BM976" s="190" t="s">
        <v>1373</v>
      </c>
    </row>
    <row r="977" spans="1:47" s="2" customFormat="1" ht="29.25">
      <c r="A977" s="35"/>
      <c r="B977" s="36"/>
      <c r="C977" s="37"/>
      <c r="D977" s="192" t="s">
        <v>200</v>
      </c>
      <c r="E977" s="37"/>
      <c r="F977" s="193" t="s">
        <v>1372</v>
      </c>
      <c r="G977" s="37"/>
      <c r="H977" s="37"/>
      <c r="I977" s="194"/>
      <c r="J977" s="37"/>
      <c r="K977" s="37"/>
      <c r="L977" s="40"/>
      <c r="M977" s="195"/>
      <c r="N977" s="196"/>
      <c r="O977" s="65"/>
      <c r="P977" s="65"/>
      <c r="Q977" s="65"/>
      <c r="R977" s="65"/>
      <c r="S977" s="65"/>
      <c r="T977" s="66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T977" s="18" t="s">
        <v>200</v>
      </c>
      <c r="AU977" s="18" t="s">
        <v>82</v>
      </c>
    </row>
    <row r="978" spans="1:65" s="2" customFormat="1" ht="49.15" customHeight="1">
      <c r="A978" s="35"/>
      <c r="B978" s="36"/>
      <c r="C978" s="179" t="s">
        <v>1374</v>
      </c>
      <c r="D978" s="179" t="s">
        <v>193</v>
      </c>
      <c r="E978" s="180" t="s">
        <v>1375</v>
      </c>
      <c r="F978" s="181" t="s">
        <v>1376</v>
      </c>
      <c r="G978" s="182" t="s">
        <v>265</v>
      </c>
      <c r="H978" s="183">
        <v>1</v>
      </c>
      <c r="I978" s="184"/>
      <c r="J978" s="185">
        <f>ROUND(I978*H978,2)</f>
        <v>0</v>
      </c>
      <c r="K978" s="181" t="s">
        <v>21</v>
      </c>
      <c r="L978" s="40"/>
      <c r="M978" s="186" t="s">
        <v>21</v>
      </c>
      <c r="N978" s="187" t="s">
        <v>43</v>
      </c>
      <c r="O978" s="65"/>
      <c r="P978" s="188">
        <f>O978*H978</f>
        <v>0</v>
      </c>
      <c r="Q978" s="188">
        <v>0</v>
      </c>
      <c r="R978" s="188">
        <f>Q978*H978</f>
        <v>0</v>
      </c>
      <c r="S978" s="188">
        <v>0</v>
      </c>
      <c r="T978" s="189">
        <f>S978*H978</f>
        <v>0</v>
      </c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R978" s="190" t="s">
        <v>321</v>
      </c>
      <c r="AT978" s="190" t="s">
        <v>193</v>
      </c>
      <c r="AU978" s="190" t="s">
        <v>82</v>
      </c>
      <c r="AY978" s="18" t="s">
        <v>191</v>
      </c>
      <c r="BE978" s="191">
        <f>IF(N978="základní",J978,0)</f>
        <v>0</v>
      </c>
      <c r="BF978" s="191">
        <f>IF(N978="snížená",J978,0)</f>
        <v>0</v>
      </c>
      <c r="BG978" s="191">
        <f>IF(N978="zákl. přenesená",J978,0)</f>
        <v>0</v>
      </c>
      <c r="BH978" s="191">
        <f>IF(N978="sníž. přenesená",J978,0)</f>
        <v>0</v>
      </c>
      <c r="BI978" s="191">
        <f>IF(N978="nulová",J978,0)</f>
        <v>0</v>
      </c>
      <c r="BJ978" s="18" t="s">
        <v>80</v>
      </c>
      <c r="BK978" s="191">
        <f>ROUND(I978*H978,2)</f>
        <v>0</v>
      </c>
      <c r="BL978" s="18" t="s">
        <v>321</v>
      </c>
      <c r="BM978" s="190" t="s">
        <v>1377</v>
      </c>
    </row>
    <row r="979" spans="1:47" s="2" customFormat="1" ht="29.25">
      <c r="A979" s="35"/>
      <c r="B979" s="36"/>
      <c r="C979" s="37"/>
      <c r="D979" s="192" t="s">
        <v>200</v>
      </c>
      <c r="E979" s="37"/>
      <c r="F979" s="193" t="s">
        <v>1376</v>
      </c>
      <c r="G979" s="37"/>
      <c r="H979" s="37"/>
      <c r="I979" s="194"/>
      <c r="J979" s="37"/>
      <c r="K979" s="37"/>
      <c r="L979" s="40"/>
      <c r="M979" s="195"/>
      <c r="N979" s="196"/>
      <c r="O979" s="65"/>
      <c r="P979" s="65"/>
      <c r="Q979" s="65"/>
      <c r="R979" s="65"/>
      <c r="S979" s="65"/>
      <c r="T979" s="66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T979" s="18" t="s">
        <v>200</v>
      </c>
      <c r="AU979" s="18" t="s">
        <v>82</v>
      </c>
    </row>
    <row r="980" spans="1:65" s="2" customFormat="1" ht="49.15" customHeight="1">
      <c r="A980" s="35"/>
      <c r="B980" s="36"/>
      <c r="C980" s="179" t="s">
        <v>1378</v>
      </c>
      <c r="D980" s="179" t="s">
        <v>193</v>
      </c>
      <c r="E980" s="180" t="s">
        <v>1379</v>
      </c>
      <c r="F980" s="181" t="s">
        <v>1380</v>
      </c>
      <c r="G980" s="182" t="s">
        <v>265</v>
      </c>
      <c r="H980" s="183">
        <v>1</v>
      </c>
      <c r="I980" s="184"/>
      <c r="J980" s="185">
        <f>ROUND(I980*H980,2)</f>
        <v>0</v>
      </c>
      <c r="K980" s="181" t="s">
        <v>21</v>
      </c>
      <c r="L980" s="40"/>
      <c r="M980" s="186" t="s">
        <v>21</v>
      </c>
      <c r="N980" s="187" t="s">
        <v>43</v>
      </c>
      <c r="O980" s="65"/>
      <c r="P980" s="188">
        <f>O980*H980</f>
        <v>0</v>
      </c>
      <c r="Q980" s="188">
        <v>0</v>
      </c>
      <c r="R980" s="188">
        <f>Q980*H980</f>
        <v>0</v>
      </c>
      <c r="S980" s="188">
        <v>0</v>
      </c>
      <c r="T980" s="189">
        <f>S980*H980</f>
        <v>0</v>
      </c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R980" s="190" t="s">
        <v>321</v>
      </c>
      <c r="AT980" s="190" t="s">
        <v>193</v>
      </c>
      <c r="AU980" s="190" t="s">
        <v>82</v>
      </c>
      <c r="AY980" s="18" t="s">
        <v>191</v>
      </c>
      <c r="BE980" s="191">
        <f>IF(N980="základní",J980,0)</f>
        <v>0</v>
      </c>
      <c r="BF980" s="191">
        <f>IF(N980="snížená",J980,0)</f>
        <v>0</v>
      </c>
      <c r="BG980" s="191">
        <f>IF(N980="zákl. přenesená",J980,0)</f>
        <v>0</v>
      </c>
      <c r="BH980" s="191">
        <f>IF(N980="sníž. přenesená",J980,0)</f>
        <v>0</v>
      </c>
      <c r="BI980" s="191">
        <f>IF(N980="nulová",J980,0)</f>
        <v>0</v>
      </c>
      <c r="BJ980" s="18" t="s">
        <v>80</v>
      </c>
      <c r="BK980" s="191">
        <f>ROUND(I980*H980,2)</f>
        <v>0</v>
      </c>
      <c r="BL980" s="18" t="s">
        <v>321</v>
      </c>
      <c r="BM980" s="190" t="s">
        <v>1381</v>
      </c>
    </row>
    <row r="981" spans="1:47" s="2" customFormat="1" ht="29.25">
      <c r="A981" s="35"/>
      <c r="B981" s="36"/>
      <c r="C981" s="37"/>
      <c r="D981" s="192" t="s">
        <v>200</v>
      </c>
      <c r="E981" s="37"/>
      <c r="F981" s="193" t="s">
        <v>1380</v>
      </c>
      <c r="G981" s="37"/>
      <c r="H981" s="37"/>
      <c r="I981" s="194"/>
      <c r="J981" s="37"/>
      <c r="K981" s="37"/>
      <c r="L981" s="40"/>
      <c r="M981" s="195"/>
      <c r="N981" s="196"/>
      <c r="O981" s="65"/>
      <c r="P981" s="65"/>
      <c r="Q981" s="65"/>
      <c r="R981" s="65"/>
      <c r="S981" s="65"/>
      <c r="T981" s="66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T981" s="18" t="s">
        <v>200</v>
      </c>
      <c r="AU981" s="18" t="s">
        <v>82</v>
      </c>
    </row>
    <row r="982" spans="1:65" s="2" customFormat="1" ht="62.65" customHeight="1">
      <c r="A982" s="35"/>
      <c r="B982" s="36"/>
      <c r="C982" s="179" t="s">
        <v>1382</v>
      </c>
      <c r="D982" s="179" t="s">
        <v>193</v>
      </c>
      <c r="E982" s="180" t="s">
        <v>1383</v>
      </c>
      <c r="F982" s="181" t="s">
        <v>1384</v>
      </c>
      <c r="G982" s="182" t="s">
        <v>265</v>
      </c>
      <c r="H982" s="183">
        <v>2</v>
      </c>
      <c r="I982" s="184"/>
      <c r="J982" s="185">
        <f>ROUND(I982*H982,2)</f>
        <v>0</v>
      </c>
      <c r="K982" s="181" t="s">
        <v>21</v>
      </c>
      <c r="L982" s="40"/>
      <c r="M982" s="186" t="s">
        <v>21</v>
      </c>
      <c r="N982" s="187" t="s">
        <v>43</v>
      </c>
      <c r="O982" s="65"/>
      <c r="P982" s="188">
        <f>O982*H982</f>
        <v>0</v>
      </c>
      <c r="Q982" s="188">
        <v>0</v>
      </c>
      <c r="R982" s="188">
        <f>Q982*H982</f>
        <v>0</v>
      </c>
      <c r="S982" s="188">
        <v>0</v>
      </c>
      <c r="T982" s="189">
        <f>S982*H982</f>
        <v>0</v>
      </c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R982" s="190" t="s">
        <v>321</v>
      </c>
      <c r="AT982" s="190" t="s">
        <v>193</v>
      </c>
      <c r="AU982" s="190" t="s">
        <v>82</v>
      </c>
      <c r="AY982" s="18" t="s">
        <v>191</v>
      </c>
      <c r="BE982" s="191">
        <f>IF(N982="základní",J982,0)</f>
        <v>0</v>
      </c>
      <c r="BF982" s="191">
        <f>IF(N982="snížená",J982,0)</f>
        <v>0</v>
      </c>
      <c r="BG982" s="191">
        <f>IF(N982="zákl. přenesená",J982,0)</f>
        <v>0</v>
      </c>
      <c r="BH982" s="191">
        <f>IF(N982="sníž. přenesená",J982,0)</f>
        <v>0</v>
      </c>
      <c r="BI982" s="191">
        <f>IF(N982="nulová",J982,0)</f>
        <v>0</v>
      </c>
      <c r="BJ982" s="18" t="s">
        <v>80</v>
      </c>
      <c r="BK982" s="191">
        <f>ROUND(I982*H982,2)</f>
        <v>0</v>
      </c>
      <c r="BL982" s="18" t="s">
        <v>321</v>
      </c>
      <c r="BM982" s="190" t="s">
        <v>1385</v>
      </c>
    </row>
    <row r="983" spans="1:47" s="2" customFormat="1" ht="39">
      <c r="A983" s="35"/>
      <c r="B983" s="36"/>
      <c r="C983" s="37"/>
      <c r="D983" s="192" t="s">
        <v>200</v>
      </c>
      <c r="E983" s="37"/>
      <c r="F983" s="193" t="s">
        <v>1384</v>
      </c>
      <c r="G983" s="37"/>
      <c r="H983" s="37"/>
      <c r="I983" s="194"/>
      <c r="J983" s="37"/>
      <c r="K983" s="37"/>
      <c r="L983" s="40"/>
      <c r="M983" s="195"/>
      <c r="N983" s="196"/>
      <c r="O983" s="65"/>
      <c r="P983" s="65"/>
      <c r="Q983" s="65"/>
      <c r="R983" s="65"/>
      <c r="S983" s="65"/>
      <c r="T983" s="66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T983" s="18" t="s">
        <v>200</v>
      </c>
      <c r="AU983" s="18" t="s">
        <v>82</v>
      </c>
    </row>
    <row r="984" spans="1:65" s="2" customFormat="1" ht="62.65" customHeight="1">
      <c r="A984" s="35"/>
      <c r="B984" s="36"/>
      <c r="C984" s="179" t="s">
        <v>1386</v>
      </c>
      <c r="D984" s="179" t="s">
        <v>193</v>
      </c>
      <c r="E984" s="180" t="s">
        <v>1387</v>
      </c>
      <c r="F984" s="181" t="s">
        <v>1388</v>
      </c>
      <c r="G984" s="182" t="s">
        <v>265</v>
      </c>
      <c r="H984" s="183">
        <v>1</v>
      </c>
      <c r="I984" s="184"/>
      <c r="J984" s="185">
        <f>ROUND(I984*H984,2)</f>
        <v>0</v>
      </c>
      <c r="K984" s="181" t="s">
        <v>21</v>
      </c>
      <c r="L984" s="40"/>
      <c r="M984" s="186" t="s">
        <v>21</v>
      </c>
      <c r="N984" s="187" t="s">
        <v>43</v>
      </c>
      <c r="O984" s="65"/>
      <c r="P984" s="188">
        <f>O984*H984</f>
        <v>0</v>
      </c>
      <c r="Q984" s="188">
        <v>0</v>
      </c>
      <c r="R984" s="188">
        <f>Q984*H984</f>
        <v>0</v>
      </c>
      <c r="S984" s="188">
        <v>0</v>
      </c>
      <c r="T984" s="189">
        <f>S984*H984</f>
        <v>0</v>
      </c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R984" s="190" t="s">
        <v>321</v>
      </c>
      <c r="AT984" s="190" t="s">
        <v>193</v>
      </c>
      <c r="AU984" s="190" t="s">
        <v>82</v>
      </c>
      <c r="AY984" s="18" t="s">
        <v>191</v>
      </c>
      <c r="BE984" s="191">
        <f>IF(N984="základní",J984,0)</f>
        <v>0</v>
      </c>
      <c r="BF984" s="191">
        <f>IF(N984="snížená",J984,0)</f>
        <v>0</v>
      </c>
      <c r="BG984" s="191">
        <f>IF(N984="zákl. přenesená",J984,0)</f>
        <v>0</v>
      </c>
      <c r="BH984" s="191">
        <f>IF(N984="sníž. přenesená",J984,0)</f>
        <v>0</v>
      </c>
      <c r="BI984" s="191">
        <f>IF(N984="nulová",J984,0)</f>
        <v>0</v>
      </c>
      <c r="BJ984" s="18" t="s">
        <v>80</v>
      </c>
      <c r="BK984" s="191">
        <f>ROUND(I984*H984,2)</f>
        <v>0</v>
      </c>
      <c r="BL984" s="18" t="s">
        <v>321</v>
      </c>
      <c r="BM984" s="190" t="s">
        <v>1389</v>
      </c>
    </row>
    <row r="985" spans="1:47" s="2" customFormat="1" ht="39">
      <c r="A985" s="35"/>
      <c r="B985" s="36"/>
      <c r="C985" s="37"/>
      <c r="D985" s="192" t="s">
        <v>200</v>
      </c>
      <c r="E985" s="37"/>
      <c r="F985" s="193" t="s">
        <v>1388</v>
      </c>
      <c r="G985" s="37"/>
      <c r="H985" s="37"/>
      <c r="I985" s="194"/>
      <c r="J985" s="37"/>
      <c r="K985" s="37"/>
      <c r="L985" s="40"/>
      <c r="M985" s="195"/>
      <c r="N985" s="196"/>
      <c r="O985" s="65"/>
      <c r="P985" s="65"/>
      <c r="Q985" s="65"/>
      <c r="R985" s="65"/>
      <c r="S985" s="65"/>
      <c r="T985" s="66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T985" s="18" t="s">
        <v>200</v>
      </c>
      <c r="AU985" s="18" t="s">
        <v>82</v>
      </c>
    </row>
    <row r="986" spans="1:65" s="2" customFormat="1" ht="62.65" customHeight="1">
      <c r="A986" s="35"/>
      <c r="B986" s="36"/>
      <c r="C986" s="179" t="s">
        <v>1390</v>
      </c>
      <c r="D986" s="179" t="s">
        <v>193</v>
      </c>
      <c r="E986" s="180" t="s">
        <v>1391</v>
      </c>
      <c r="F986" s="181" t="s">
        <v>1392</v>
      </c>
      <c r="G986" s="182" t="s">
        <v>265</v>
      </c>
      <c r="H986" s="183">
        <v>3</v>
      </c>
      <c r="I986" s="184"/>
      <c r="J986" s="185">
        <f>ROUND(I986*H986,2)</f>
        <v>0</v>
      </c>
      <c r="K986" s="181" t="s">
        <v>21</v>
      </c>
      <c r="L986" s="40"/>
      <c r="M986" s="186" t="s">
        <v>21</v>
      </c>
      <c r="N986" s="187" t="s">
        <v>43</v>
      </c>
      <c r="O986" s="65"/>
      <c r="P986" s="188">
        <f>O986*H986</f>
        <v>0</v>
      </c>
      <c r="Q986" s="188">
        <v>0</v>
      </c>
      <c r="R986" s="188">
        <f>Q986*H986</f>
        <v>0</v>
      </c>
      <c r="S986" s="188">
        <v>0</v>
      </c>
      <c r="T986" s="189">
        <f>S986*H986</f>
        <v>0</v>
      </c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R986" s="190" t="s">
        <v>321</v>
      </c>
      <c r="AT986" s="190" t="s">
        <v>193</v>
      </c>
      <c r="AU986" s="190" t="s">
        <v>82</v>
      </c>
      <c r="AY986" s="18" t="s">
        <v>191</v>
      </c>
      <c r="BE986" s="191">
        <f>IF(N986="základní",J986,0)</f>
        <v>0</v>
      </c>
      <c r="BF986" s="191">
        <f>IF(N986="snížená",J986,0)</f>
        <v>0</v>
      </c>
      <c r="BG986" s="191">
        <f>IF(N986="zákl. přenesená",J986,0)</f>
        <v>0</v>
      </c>
      <c r="BH986" s="191">
        <f>IF(N986="sníž. přenesená",J986,0)</f>
        <v>0</v>
      </c>
      <c r="BI986" s="191">
        <f>IF(N986="nulová",J986,0)</f>
        <v>0</v>
      </c>
      <c r="BJ986" s="18" t="s">
        <v>80</v>
      </c>
      <c r="BK986" s="191">
        <f>ROUND(I986*H986,2)</f>
        <v>0</v>
      </c>
      <c r="BL986" s="18" t="s">
        <v>321</v>
      </c>
      <c r="BM986" s="190" t="s">
        <v>1393</v>
      </c>
    </row>
    <row r="987" spans="1:47" s="2" customFormat="1" ht="39">
      <c r="A987" s="35"/>
      <c r="B987" s="36"/>
      <c r="C987" s="37"/>
      <c r="D987" s="192" t="s">
        <v>200</v>
      </c>
      <c r="E987" s="37"/>
      <c r="F987" s="193" t="s">
        <v>1392</v>
      </c>
      <c r="G987" s="37"/>
      <c r="H987" s="37"/>
      <c r="I987" s="194"/>
      <c r="J987" s="37"/>
      <c r="K987" s="37"/>
      <c r="L987" s="40"/>
      <c r="M987" s="195"/>
      <c r="N987" s="196"/>
      <c r="O987" s="65"/>
      <c r="P987" s="65"/>
      <c r="Q987" s="65"/>
      <c r="R987" s="65"/>
      <c r="S987" s="65"/>
      <c r="T987" s="66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T987" s="18" t="s">
        <v>200</v>
      </c>
      <c r="AU987" s="18" t="s">
        <v>82</v>
      </c>
    </row>
    <row r="988" spans="1:65" s="2" customFormat="1" ht="62.65" customHeight="1">
      <c r="A988" s="35"/>
      <c r="B988" s="36"/>
      <c r="C988" s="179" t="s">
        <v>1394</v>
      </c>
      <c r="D988" s="179" t="s">
        <v>193</v>
      </c>
      <c r="E988" s="180" t="s">
        <v>1395</v>
      </c>
      <c r="F988" s="181" t="s">
        <v>1396</v>
      </c>
      <c r="G988" s="182" t="s">
        <v>265</v>
      </c>
      <c r="H988" s="183">
        <v>1</v>
      </c>
      <c r="I988" s="184"/>
      <c r="J988" s="185">
        <f>ROUND(I988*H988,2)</f>
        <v>0</v>
      </c>
      <c r="K988" s="181" t="s">
        <v>21</v>
      </c>
      <c r="L988" s="40"/>
      <c r="M988" s="186" t="s">
        <v>21</v>
      </c>
      <c r="N988" s="187" t="s">
        <v>43</v>
      </c>
      <c r="O988" s="65"/>
      <c r="P988" s="188">
        <f>O988*H988</f>
        <v>0</v>
      </c>
      <c r="Q988" s="188">
        <v>0</v>
      </c>
      <c r="R988" s="188">
        <f>Q988*H988</f>
        <v>0</v>
      </c>
      <c r="S988" s="188">
        <v>0</v>
      </c>
      <c r="T988" s="189">
        <f>S988*H988</f>
        <v>0</v>
      </c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R988" s="190" t="s">
        <v>321</v>
      </c>
      <c r="AT988" s="190" t="s">
        <v>193</v>
      </c>
      <c r="AU988" s="190" t="s">
        <v>82</v>
      </c>
      <c r="AY988" s="18" t="s">
        <v>191</v>
      </c>
      <c r="BE988" s="191">
        <f>IF(N988="základní",J988,0)</f>
        <v>0</v>
      </c>
      <c r="BF988" s="191">
        <f>IF(N988="snížená",J988,0)</f>
        <v>0</v>
      </c>
      <c r="BG988" s="191">
        <f>IF(N988="zákl. přenesená",J988,0)</f>
        <v>0</v>
      </c>
      <c r="BH988" s="191">
        <f>IF(N988="sníž. přenesená",J988,0)</f>
        <v>0</v>
      </c>
      <c r="BI988" s="191">
        <f>IF(N988="nulová",J988,0)</f>
        <v>0</v>
      </c>
      <c r="BJ988" s="18" t="s">
        <v>80</v>
      </c>
      <c r="BK988" s="191">
        <f>ROUND(I988*H988,2)</f>
        <v>0</v>
      </c>
      <c r="BL988" s="18" t="s">
        <v>321</v>
      </c>
      <c r="BM988" s="190" t="s">
        <v>1397</v>
      </c>
    </row>
    <row r="989" spans="1:47" s="2" customFormat="1" ht="39">
      <c r="A989" s="35"/>
      <c r="B989" s="36"/>
      <c r="C989" s="37"/>
      <c r="D989" s="192" t="s">
        <v>200</v>
      </c>
      <c r="E989" s="37"/>
      <c r="F989" s="193" t="s">
        <v>1396</v>
      </c>
      <c r="G989" s="37"/>
      <c r="H989" s="37"/>
      <c r="I989" s="194"/>
      <c r="J989" s="37"/>
      <c r="K989" s="37"/>
      <c r="L989" s="40"/>
      <c r="M989" s="195"/>
      <c r="N989" s="196"/>
      <c r="O989" s="65"/>
      <c r="P989" s="65"/>
      <c r="Q989" s="65"/>
      <c r="R989" s="65"/>
      <c r="S989" s="65"/>
      <c r="T989" s="66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T989" s="18" t="s">
        <v>200</v>
      </c>
      <c r="AU989" s="18" t="s">
        <v>82</v>
      </c>
    </row>
    <row r="990" spans="1:65" s="2" customFormat="1" ht="62.65" customHeight="1">
      <c r="A990" s="35"/>
      <c r="B990" s="36"/>
      <c r="C990" s="179" t="s">
        <v>1398</v>
      </c>
      <c r="D990" s="179" t="s">
        <v>193</v>
      </c>
      <c r="E990" s="180" t="s">
        <v>1399</v>
      </c>
      <c r="F990" s="181" t="s">
        <v>1400</v>
      </c>
      <c r="G990" s="182" t="s">
        <v>265</v>
      </c>
      <c r="H990" s="183">
        <v>1</v>
      </c>
      <c r="I990" s="184"/>
      <c r="J990" s="185">
        <f>ROUND(I990*H990,2)</f>
        <v>0</v>
      </c>
      <c r="K990" s="181" t="s">
        <v>21</v>
      </c>
      <c r="L990" s="40"/>
      <c r="M990" s="186" t="s">
        <v>21</v>
      </c>
      <c r="N990" s="187" t="s">
        <v>43</v>
      </c>
      <c r="O990" s="65"/>
      <c r="P990" s="188">
        <f>O990*H990</f>
        <v>0</v>
      </c>
      <c r="Q990" s="188">
        <v>0</v>
      </c>
      <c r="R990" s="188">
        <f>Q990*H990</f>
        <v>0</v>
      </c>
      <c r="S990" s="188">
        <v>0</v>
      </c>
      <c r="T990" s="189">
        <f>S990*H990</f>
        <v>0</v>
      </c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R990" s="190" t="s">
        <v>321</v>
      </c>
      <c r="AT990" s="190" t="s">
        <v>193</v>
      </c>
      <c r="AU990" s="190" t="s">
        <v>82</v>
      </c>
      <c r="AY990" s="18" t="s">
        <v>191</v>
      </c>
      <c r="BE990" s="191">
        <f>IF(N990="základní",J990,0)</f>
        <v>0</v>
      </c>
      <c r="BF990" s="191">
        <f>IF(N990="snížená",J990,0)</f>
        <v>0</v>
      </c>
      <c r="BG990" s="191">
        <f>IF(N990="zákl. přenesená",J990,0)</f>
        <v>0</v>
      </c>
      <c r="BH990" s="191">
        <f>IF(N990="sníž. přenesená",J990,0)</f>
        <v>0</v>
      </c>
      <c r="BI990" s="191">
        <f>IF(N990="nulová",J990,0)</f>
        <v>0</v>
      </c>
      <c r="BJ990" s="18" t="s">
        <v>80</v>
      </c>
      <c r="BK990" s="191">
        <f>ROUND(I990*H990,2)</f>
        <v>0</v>
      </c>
      <c r="BL990" s="18" t="s">
        <v>321</v>
      </c>
      <c r="BM990" s="190" t="s">
        <v>1401</v>
      </c>
    </row>
    <row r="991" spans="1:47" s="2" customFormat="1" ht="39">
      <c r="A991" s="35"/>
      <c r="B991" s="36"/>
      <c r="C991" s="37"/>
      <c r="D991" s="192" t="s">
        <v>200</v>
      </c>
      <c r="E991" s="37"/>
      <c r="F991" s="193" t="s">
        <v>1400</v>
      </c>
      <c r="G991" s="37"/>
      <c r="H991" s="37"/>
      <c r="I991" s="194"/>
      <c r="J991" s="37"/>
      <c r="K991" s="37"/>
      <c r="L991" s="40"/>
      <c r="M991" s="195"/>
      <c r="N991" s="196"/>
      <c r="O991" s="65"/>
      <c r="P991" s="65"/>
      <c r="Q991" s="65"/>
      <c r="R991" s="65"/>
      <c r="S991" s="65"/>
      <c r="T991" s="66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T991" s="18" t="s">
        <v>200</v>
      </c>
      <c r="AU991" s="18" t="s">
        <v>82</v>
      </c>
    </row>
    <row r="992" spans="1:65" s="2" customFormat="1" ht="62.65" customHeight="1">
      <c r="A992" s="35"/>
      <c r="B992" s="36"/>
      <c r="C992" s="179" t="s">
        <v>1402</v>
      </c>
      <c r="D992" s="179" t="s">
        <v>193</v>
      </c>
      <c r="E992" s="180" t="s">
        <v>1403</v>
      </c>
      <c r="F992" s="181" t="s">
        <v>1404</v>
      </c>
      <c r="G992" s="182" t="s">
        <v>265</v>
      </c>
      <c r="H992" s="183">
        <v>2</v>
      </c>
      <c r="I992" s="184"/>
      <c r="J992" s="185">
        <f>ROUND(I992*H992,2)</f>
        <v>0</v>
      </c>
      <c r="K992" s="181" t="s">
        <v>21</v>
      </c>
      <c r="L992" s="40"/>
      <c r="M992" s="186" t="s">
        <v>21</v>
      </c>
      <c r="N992" s="187" t="s">
        <v>43</v>
      </c>
      <c r="O992" s="65"/>
      <c r="P992" s="188">
        <f>O992*H992</f>
        <v>0</v>
      </c>
      <c r="Q992" s="188">
        <v>0</v>
      </c>
      <c r="R992" s="188">
        <f>Q992*H992</f>
        <v>0</v>
      </c>
      <c r="S992" s="188">
        <v>0</v>
      </c>
      <c r="T992" s="189">
        <f>S992*H992</f>
        <v>0</v>
      </c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R992" s="190" t="s">
        <v>321</v>
      </c>
      <c r="AT992" s="190" t="s">
        <v>193</v>
      </c>
      <c r="AU992" s="190" t="s">
        <v>82</v>
      </c>
      <c r="AY992" s="18" t="s">
        <v>191</v>
      </c>
      <c r="BE992" s="191">
        <f>IF(N992="základní",J992,0)</f>
        <v>0</v>
      </c>
      <c r="BF992" s="191">
        <f>IF(N992="snížená",J992,0)</f>
        <v>0</v>
      </c>
      <c r="BG992" s="191">
        <f>IF(N992="zákl. přenesená",J992,0)</f>
        <v>0</v>
      </c>
      <c r="BH992" s="191">
        <f>IF(N992="sníž. přenesená",J992,0)</f>
        <v>0</v>
      </c>
      <c r="BI992" s="191">
        <f>IF(N992="nulová",J992,0)</f>
        <v>0</v>
      </c>
      <c r="BJ992" s="18" t="s">
        <v>80</v>
      </c>
      <c r="BK992" s="191">
        <f>ROUND(I992*H992,2)</f>
        <v>0</v>
      </c>
      <c r="BL992" s="18" t="s">
        <v>321</v>
      </c>
      <c r="BM992" s="190" t="s">
        <v>1405</v>
      </c>
    </row>
    <row r="993" spans="1:47" s="2" customFormat="1" ht="39">
      <c r="A993" s="35"/>
      <c r="B993" s="36"/>
      <c r="C993" s="37"/>
      <c r="D993" s="192" t="s">
        <v>200</v>
      </c>
      <c r="E993" s="37"/>
      <c r="F993" s="193" t="s">
        <v>1404</v>
      </c>
      <c r="G993" s="37"/>
      <c r="H993" s="37"/>
      <c r="I993" s="194"/>
      <c r="J993" s="37"/>
      <c r="K993" s="37"/>
      <c r="L993" s="40"/>
      <c r="M993" s="195"/>
      <c r="N993" s="196"/>
      <c r="O993" s="65"/>
      <c r="P993" s="65"/>
      <c r="Q993" s="65"/>
      <c r="R993" s="65"/>
      <c r="S993" s="65"/>
      <c r="T993" s="66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T993" s="18" t="s">
        <v>200</v>
      </c>
      <c r="AU993" s="18" t="s">
        <v>82</v>
      </c>
    </row>
    <row r="994" spans="1:65" s="2" customFormat="1" ht="62.65" customHeight="1">
      <c r="A994" s="35"/>
      <c r="B994" s="36"/>
      <c r="C994" s="179" t="s">
        <v>1406</v>
      </c>
      <c r="D994" s="179" t="s">
        <v>193</v>
      </c>
      <c r="E994" s="180" t="s">
        <v>1407</v>
      </c>
      <c r="F994" s="181" t="s">
        <v>1408</v>
      </c>
      <c r="G994" s="182" t="s">
        <v>265</v>
      </c>
      <c r="H994" s="183">
        <v>1</v>
      </c>
      <c r="I994" s="184"/>
      <c r="J994" s="185">
        <f>ROUND(I994*H994,2)</f>
        <v>0</v>
      </c>
      <c r="K994" s="181" t="s">
        <v>21</v>
      </c>
      <c r="L994" s="40"/>
      <c r="M994" s="186" t="s">
        <v>21</v>
      </c>
      <c r="N994" s="187" t="s">
        <v>43</v>
      </c>
      <c r="O994" s="65"/>
      <c r="P994" s="188">
        <f>O994*H994</f>
        <v>0</v>
      </c>
      <c r="Q994" s="188">
        <v>0</v>
      </c>
      <c r="R994" s="188">
        <f>Q994*H994</f>
        <v>0</v>
      </c>
      <c r="S994" s="188">
        <v>0</v>
      </c>
      <c r="T994" s="189">
        <f>S994*H994</f>
        <v>0</v>
      </c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R994" s="190" t="s">
        <v>321</v>
      </c>
      <c r="AT994" s="190" t="s">
        <v>193</v>
      </c>
      <c r="AU994" s="190" t="s">
        <v>82</v>
      </c>
      <c r="AY994" s="18" t="s">
        <v>191</v>
      </c>
      <c r="BE994" s="191">
        <f>IF(N994="základní",J994,0)</f>
        <v>0</v>
      </c>
      <c r="BF994" s="191">
        <f>IF(N994="snížená",J994,0)</f>
        <v>0</v>
      </c>
      <c r="BG994" s="191">
        <f>IF(N994="zákl. přenesená",J994,0)</f>
        <v>0</v>
      </c>
      <c r="BH994" s="191">
        <f>IF(N994="sníž. přenesená",J994,0)</f>
        <v>0</v>
      </c>
      <c r="BI994" s="191">
        <f>IF(N994="nulová",J994,0)</f>
        <v>0</v>
      </c>
      <c r="BJ994" s="18" t="s">
        <v>80</v>
      </c>
      <c r="BK994" s="191">
        <f>ROUND(I994*H994,2)</f>
        <v>0</v>
      </c>
      <c r="BL994" s="18" t="s">
        <v>321</v>
      </c>
      <c r="BM994" s="190" t="s">
        <v>1409</v>
      </c>
    </row>
    <row r="995" spans="1:47" s="2" customFormat="1" ht="39">
      <c r="A995" s="35"/>
      <c r="B995" s="36"/>
      <c r="C995" s="37"/>
      <c r="D995" s="192" t="s">
        <v>200</v>
      </c>
      <c r="E995" s="37"/>
      <c r="F995" s="193" t="s">
        <v>1408</v>
      </c>
      <c r="G995" s="37"/>
      <c r="H995" s="37"/>
      <c r="I995" s="194"/>
      <c r="J995" s="37"/>
      <c r="K995" s="37"/>
      <c r="L995" s="40"/>
      <c r="M995" s="195"/>
      <c r="N995" s="196"/>
      <c r="O995" s="65"/>
      <c r="P995" s="65"/>
      <c r="Q995" s="65"/>
      <c r="R995" s="65"/>
      <c r="S995" s="65"/>
      <c r="T995" s="66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T995" s="18" t="s">
        <v>200</v>
      </c>
      <c r="AU995" s="18" t="s">
        <v>82</v>
      </c>
    </row>
    <row r="996" spans="1:65" s="2" customFormat="1" ht="62.65" customHeight="1">
      <c r="A996" s="35"/>
      <c r="B996" s="36"/>
      <c r="C996" s="179" t="s">
        <v>1410</v>
      </c>
      <c r="D996" s="179" t="s">
        <v>193</v>
      </c>
      <c r="E996" s="180" t="s">
        <v>1411</v>
      </c>
      <c r="F996" s="181" t="s">
        <v>1412</v>
      </c>
      <c r="G996" s="182" t="s">
        <v>265</v>
      </c>
      <c r="H996" s="183">
        <v>2</v>
      </c>
      <c r="I996" s="184"/>
      <c r="J996" s="185">
        <f>ROUND(I996*H996,2)</f>
        <v>0</v>
      </c>
      <c r="K996" s="181" t="s">
        <v>21</v>
      </c>
      <c r="L996" s="40"/>
      <c r="M996" s="186" t="s">
        <v>21</v>
      </c>
      <c r="N996" s="187" t="s">
        <v>43</v>
      </c>
      <c r="O996" s="65"/>
      <c r="P996" s="188">
        <f>O996*H996</f>
        <v>0</v>
      </c>
      <c r="Q996" s="188">
        <v>0</v>
      </c>
      <c r="R996" s="188">
        <f>Q996*H996</f>
        <v>0</v>
      </c>
      <c r="S996" s="188">
        <v>0</v>
      </c>
      <c r="T996" s="189">
        <f>S996*H996</f>
        <v>0</v>
      </c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R996" s="190" t="s">
        <v>321</v>
      </c>
      <c r="AT996" s="190" t="s">
        <v>193</v>
      </c>
      <c r="AU996" s="190" t="s">
        <v>82</v>
      </c>
      <c r="AY996" s="18" t="s">
        <v>191</v>
      </c>
      <c r="BE996" s="191">
        <f>IF(N996="základní",J996,0)</f>
        <v>0</v>
      </c>
      <c r="BF996" s="191">
        <f>IF(N996="snížená",J996,0)</f>
        <v>0</v>
      </c>
      <c r="BG996" s="191">
        <f>IF(N996="zákl. přenesená",J996,0)</f>
        <v>0</v>
      </c>
      <c r="BH996" s="191">
        <f>IF(N996="sníž. přenesená",J996,0)</f>
        <v>0</v>
      </c>
      <c r="BI996" s="191">
        <f>IF(N996="nulová",J996,0)</f>
        <v>0</v>
      </c>
      <c r="BJ996" s="18" t="s">
        <v>80</v>
      </c>
      <c r="BK996" s="191">
        <f>ROUND(I996*H996,2)</f>
        <v>0</v>
      </c>
      <c r="BL996" s="18" t="s">
        <v>321</v>
      </c>
      <c r="BM996" s="190" t="s">
        <v>1413</v>
      </c>
    </row>
    <row r="997" spans="1:47" s="2" customFormat="1" ht="39">
      <c r="A997" s="35"/>
      <c r="B997" s="36"/>
      <c r="C997" s="37"/>
      <c r="D997" s="192" t="s">
        <v>200</v>
      </c>
      <c r="E997" s="37"/>
      <c r="F997" s="193" t="s">
        <v>1412</v>
      </c>
      <c r="G997" s="37"/>
      <c r="H997" s="37"/>
      <c r="I997" s="194"/>
      <c r="J997" s="37"/>
      <c r="K997" s="37"/>
      <c r="L997" s="40"/>
      <c r="M997" s="195"/>
      <c r="N997" s="196"/>
      <c r="O997" s="65"/>
      <c r="P997" s="65"/>
      <c r="Q997" s="65"/>
      <c r="R997" s="65"/>
      <c r="S997" s="65"/>
      <c r="T997" s="66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T997" s="18" t="s">
        <v>200</v>
      </c>
      <c r="AU997" s="18" t="s">
        <v>82</v>
      </c>
    </row>
    <row r="998" spans="1:65" s="2" customFormat="1" ht="37.9" customHeight="1">
      <c r="A998" s="35"/>
      <c r="B998" s="36"/>
      <c r="C998" s="179" t="s">
        <v>1414</v>
      </c>
      <c r="D998" s="179" t="s">
        <v>193</v>
      </c>
      <c r="E998" s="180" t="s">
        <v>1415</v>
      </c>
      <c r="F998" s="181" t="s">
        <v>1416</v>
      </c>
      <c r="G998" s="182" t="s">
        <v>265</v>
      </c>
      <c r="H998" s="183">
        <v>3</v>
      </c>
      <c r="I998" s="184"/>
      <c r="J998" s="185">
        <f>ROUND(I998*H998,2)</f>
        <v>0</v>
      </c>
      <c r="K998" s="181" t="s">
        <v>21</v>
      </c>
      <c r="L998" s="40"/>
      <c r="M998" s="186" t="s">
        <v>21</v>
      </c>
      <c r="N998" s="187" t="s">
        <v>43</v>
      </c>
      <c r="O998" s="65"/>
      <c r="P998" s="188">
        <f>O998*H998</f>
        <v>0</v>
      </c>
      <c r="Q998" s="188">
        <v>0</v>
      </c>
      <c r="R998" s="188">
        <f>Q998*H998</f>
        <v>0</v>
      </c>
      <c r="S998" s="188">
        <v>0</v>
      </c>
      <c r="T998" s="189">
        <f>S998*H998</f>
        <v>0</v>
      </c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R998" s="190" t="s">
        <v>321</v>
      </c>
      <c r="AT998" s="190" t="s">
        <v>193</v>
      </c>
      <c r="AU998" s="190" t="s">
        <v>82</v>
      </c>
      <c r="AY998" s="18" t="s">
        <v>191</v>
      </c>
      <c r="BE998" s="191">
        <f>IF(N998="základní",J998,0)</f>
        <v>0</v>
      </c>
      <c r="BF998" s="191">
        <f>IF(N998="snížená",J998,0)</f>
        <v>0</v>
      </c>
      <c r="BG998" s="191">
        <f>IF(N998="zákl. přenesená",J998,0)</f>
        <v>0</v>
      </c>
      <c r="BH998" s="191">
        <f>IF(N998="sníž. přenesená",J998,0)</f>
        <v>0</v>
      </c>
      <c r="BI998" s="191">
        <f>IF(N998="nulová",J998,0)</f>
        <v>0</v>
      </c>
      <c r="BJ998" s="18" t="s">
        <v>80</v>
      </c>
      <c r="BK998" s="191">
        <f>ROUND(I998*H998,2)</f>
        <v>0</v>
      </c>
      <c r="BL998" s="18" t="s">
        <v>321</v>
      </c>
      <c r="BM998" s="190" t="s">
        <v>1417</v>
      </c>
    </row>
    <row r="999" spans="1:47" s="2" customFormat="1" ht="29.25">
      <c r="A999" s="35"/>
      <c r="B999" s="36"/>
      <c r="C999" s="37"/>
      <c r="D999" s="192" t="s">
        <v>200</v>
      </c>
      <c r="E999" s="37"/>
      <c r="F999" s="193" t="s">
        <v>1416</v>
      </c>
      <c r="G999" s="37"/>
      <c r="H999" s="37"/>
      <c r="I999" s="194"/>
      <c r="J999" s="37"/>
      <c r="K999" s="37"/>
      <c r="L999" s="40"/>
      <c r="M999" s="195"/>
      <c r="N999" s="196"/>
      <c r="O999" s="65"/>
      <c r="P999" s="65"/>
      <c r="Q999" s="65"/>
      <c r="R999" s="65"/>
      <c r="S999" s="65"/>
      <c r="T999" s="66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T999" s="18" t="s">
        <v>200</v>
      </c>
      <c r="AU999" s="18" t="s">
        <v>82</v>
      </c>
    </row>
    <row r="1000" spans="1:65" s="2" customFormat="1" ht="21.75" customHeight="1">
      <c r="A1000" s="35"/>
      <c r="B1000" s="36"/>
      <c r="C1000" s="179" t="s">
        <v>1418</v>
      </c>
      <c r="D1000" s="179" t="s">
        <v>193</v>
      </c>
      <c r="E1000" s="180" t="s">
        <v>1419</v>
      </c>
      <c r="F1000" s="181" t="s">
        <v>1420</v>
      </c>
      <c r="G1000" s="182" t="s">
        <v>745</v>
      </c>
      <c r="H1000" s="183">
        <v>33.37</v>
      </c>
      <c r="I1000" s="184"/>
      <c r="J1000" s="185">
        <f>ROUND(I1000*H1000,2)</f>
        <v>0</v>
      </c>
      <c r="K1000" s="181" t="s">
        <v>21</v>
      </c>
      <c r="L1000" s="40"/>
      <c r="M1000" s="186" t="s">
        <v>21</v>
      </c>
      <c r="N1000" s="187" t="s">
        <v>43</v>
      </c>
      <c r="O1000" s="65"/>
      <c r="P1000" s="188">
        <f>O1000*H1000</f>
        <v>0</v>
      </c>
      <c r="Q1000" s="188">
        <v>0</v>
      </c>
      <c r="R1000" s="188">
        <f>Q1000*H1000</f>
        <v>0</v>
      </c>
      <c r="S1000" s="188">
        <v>0</v>
      </c>
      <c r="T1000" s="189">
        <f>S1000*H1000</f>
        <v>0</v>
      </c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R1000" s="190" t="s">
        <v>321</v>
      </c>
      <c r="AT1000" s="190" t="s">
        <v>193</v>
      </c>
      <c r="AU1000" s="190" t="s">
        <v>82</v>
      </c>
      <c r="AY1000" s="18" t="s">
        <v>191</v>
      </c>
      <c r="BE1000" s="191">
        <f>IF(N1000="základní",J1000,0)</f>
        <v>0</v>
      </c>
      <c r="BF1000" s="191">
        <f>IF(N1000="snížená",J1000,0)</f>
        <v>0</v>
      </c>
      <c r="BG1000" s="191">
        <f>IF(N1000="zákl. přenesená",J1000,0)</f>
        <v>0</v>
      </c>
      <c r="BH1000" s="191">
        <f>IF(N1000="sníž. přenesená",J1000,0)</f>
        <v>0</v>
      </c>
      <c r="BI1000" s="191">
        <f>IF(N1000="nulová",J1000,0)</f>
        <v>0</v>
      </c>
      <c r="BJ1000" s="18" t="s">
        <v>80</v>
      </c>
      <c r="BK1000" s="191">
        <f>ROUND(I1000*H1000,2)</f>
        <v>0</v>
      </c>
      <c r="BL1000" s="18" t="s">
        <v>321</v>
      </c>
      <c r="BM1000" s="190" t="s">
        <v>1421</v>
      </c>
    </row>
    <row r="1001" spans="1:47" s="2" customFormat="1" ht="11.25">
      <c r="A1001" s="35"/>
      <c r="B1001" s="36"/>
      <c r="C1001" s="37"/>
      <c r="D1001" s="192" t="s">
        <v>200</v>
      </c>
      <c r="E1001" s="37"/>
      <c r="F1001" s="193" t="s">
        <v>1422</v>
      </c>
      <c r="G1001" s="37"/>
      <c r="H1001" s="37"/>
      <c r="I1001" s="194"/>
      <c r="J1001" s="37"/>
      <c r="K1001" s="37"/>
      <c r="L1001" s="40"/>
      <c r="M1001" s="195"/>
      <c r="N1001" s="196"/>
      <c r="O1001" s="65"/>
      <c r="P1001" s="65"/>
      <c r="Q1001" s="65"/>
      <c r="R1001" s="65"/>
      <c r="S1001" s="65"/>
      <c r="T1001" s="66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T1001" s="18" t="s">
        <v>200</v>
      </c>
      <c r="AU1001" s="18" t="s">
        <v>82</v>
      </c>
    </row>
    <row r="1002" spans="2:51" s="13" customFormat="1" ht="11.25">
      <c r="B1002" s="199"/>
      <c r="C1002" s="200"/>
      <c r="D1002" s="192" t="s">
        <v>204</v>
      </c>
      <c r="E1002" s="201" t="s">
        <v>21</v>
      </c>
      <c r="F1002" s="202" t="s">
        <v>1423</v>
      </c>
      <c r="G1002" s="200"/>
      <c r="H1002" s="201" t="s">
        <v>21</v>
      </c>
      <c r="I1002" s="203"/>
      <c r="J1002" s="200"/>
      <c r="K1002" s="200"/>
      <c r="L1002" s="204"/>
      <c r="M1002" s="205"/>
      <c r="N1002" s="206"/>
      <c r="O1002" s="206"/>
      <c r="P1002" s="206"/>
      <c r="Q1002" s="206"/>
      <c r="R1002" s="206"/>
      <c r="S1002" s="206"/>
      <c r="T1002" s="207"/>
      <c r="AT1002" s="208" t="s">
        <v>204</v>
      </c>
      <c r="AU1002" s="208" t="s">
        <v>82</v>
      </c>
      <c r="AV1002" s="13" t="s">
        <v>80</v>
      </c>
      <c r="AW1002" s="13" t="s">
        <v>34</v>
      </c>
      <c r="AX1002" s="13" t="s">
        <v>72</v>
      </c>
      <c r="AY1002" s="208" t="s">
        <v>191</v>
      </c>
    </row>
    <row r="1003" spans="2:51" s="14" customFormat="1" ht="11.25">
      <c r="B1003" s="209"/>
      <c r="C1003" s="210"/>
      <c r="D1003" s="192" t="s">
        <v>204</v>
      </c>
      <c r="E1003" s="211" t="s">
        <v>21</v>
      </c>
      <c r="F1003" s="212" t="s">
        <v>1424</v>
      </c>
      <c r="G1003" s="210"/>
      <c r="H1003" s="213">
        <v>13.07</v>
      </c>
      <c r="I1003" s="214"/>
      <c r="J1003" s="210"/>
      <c r="K1003" s="210"/>
      <c r="L1003" s="215"/>
      <c r="M1003" s="216"/>
      <c r="N1003" s="217"/>
      <c r="O1003" s="217"/>
      <c r="P1003" s="217"/>
      <c r="Q1003" s="217"/>
      <c r="R1003" s="217"/>
      <c r="S1003" s="217"/>
      <c r="T1003" s="218"/>
      <c r="AT1003" s="219" t="s">
        <v>204</v>
      </c>
      <c r="AU1003" s="219" t="s">
        <v>82</v>
      </c>
      <c r="AV1003" s="14" t="s">
        <v>82</v>
      </c>
      <c r="AW1003" s="14" t="s">
        <v>34</v>
      </c>
      <c r="AX1003" s="14" t="s">
        <v>72</v>
      </c>
      <c r="AY1003" s="219" t="s">
        <v>191</v>
      </c>
    </row>
    <row r="1004" spans="2:51" s="14" customFormat="1" ht="11.25">
      <c r="B1004" s="209"/>
      <c r="C1004" s="210"/>
      <c r="D1004" s="192" t="s">
        <v>204</v>
      </c>
      <c r="E1004" s="211" t="s">
        <v>21</v>
      </c>
      <c r="F1004" s="212" t="s">
        <v>1425</v>
      </c>
      <c r="G1004" s="210"/>
      <c r="H1004" s="213">
        <v>4.8</v>
      </c>
      <c r="I1004" s="214"/>
      <c r="J1004" s="210"/>
      <c r="K1004" s="210"/>
      <c r="L1004" s="215"/>
      <c r="M1004" s="216"/>
      <c r="N1004" s="217"/>
      <c r="O1004" s="217"/>
      <c r="P1004" s="217"/>
      <c r="Q1004" s="217"/>
      <c r="R1004" s="217"/>
      <c r="S1004" s="217"/>
      <c r="T1004" s="218"/>
      <c r="AT1004" s="219" t="s">
        <v>204</v>
      </c>
      <c r="AU1004" s="219" t="s">
        <v>82</v>
      </c>
      <c r="AV1004" s="14" t="s">
        <v>82</v>
      </c>
      <c r="AW1004" s="14" t="s">
        <v>34</v>
      </c>
      <c r="AX1004" s="14" t="s">
        <v>72</v>
      </c>
      <c r="AY1004" s="219" t="s">
        <v>191</v>
      </c>
    </row>
    <row r="1005" spans="2:51" s="14" customFormat="1" ht="11.25">
      <c r="B1005" s="209"/>
      <c r="C1005" s="210"/>
      <c r="D1005" s="192" t="s">
        <v>204</v>
      </c>
      <c r="E1005" s="211" t="s">
        <v>21</v>
      </c>
      <c r="F1005" s="212" t="s">
        <v>1426</v>
      </c>
      <c r="G1005" s="210"/>
      <c r="H1005" s="213">
        <v>6</v>
      </c>
      <c r="I1005" s="214"/>
      <c r="J1005" s="210"/>
      <c r="K1005" s="210"/>
      <c r="L1005" s="215"/>
      <c r="M1005" s="216"/>
      <c r="N1005" s="217"/>
      <c r="O1005" s="217"/>
      <c r="P1005" s="217"/>
      <c r="Q1005" s="217"/>
      <c r="R1005" s="217"/>
      <c r="S1005" s="217"/>
      <c r="T1005" s="218"/>
      <c r="AT1005" s="219" t="s">
        <v>204</v>
      </c>
      <c r="AU1005" s="219" t="s">
        <v>82</v>
      </c>
      <c r="AV1005" s="14" t="s">
        <v>82</v>
      </c>
      <c r="AW1005" s="14" t="s">
        <v>34</v>
      </c>
      <c r="AX1005" s="14" t="s">
        <v>72</v>
      </c>
      <c r="AY1005" s="219" t="s">
        <v>191</v>
      </c>
    </row>
    <row r="1006" spans="2:51" s="14" customFormat="1" ht="11.25">
      <c r="B1006" s="209"/>
      <c r="C1006" s="210"/>
      <c r="D1006" s="192" t="s">
        <v>204</v>
      </c>
      <c r="E1006" s="211" t="s">
        <v>21</v>
      </c>
      <c r="F1006" s="212" t="s">
        <v>1427</v>
      </c>
      <c r="G1006" s="210"/>
      <c r="H1006" s="213">
        <v>3.2</v>
      </c>
      <c r="I1006" s="214"/>
      <c r="J1006" s="210"/>
      <c r="K1006" s="210"/>
      <c r="L1006" s="215"/>
      <c r="M1006" s="216"/>
      <c r="N1006" s="217"/>
      <c r="O1006" s="217"/>
      <c r="P1006" s="217"/>
      <c r="Q1006" s="217"/>
      <c r="R1006" s="217"/>
      <c r="S1006" s="217"/>
      <c r="T1006" s="218"/>
      <c r="AT1006" s="219" t="s">
        <v>204</v>
      </c>
      <c r="AU1006" s="219" t="s">
        <v>82</v>
      </c>
      <c r="AV1006" s="14" t="s">
        <v>82</v>
      </c>
      <c r="AW1006" s="14" t="s">
        <v>34</v>
      </c>
      <c r="AX1006" s="14" t="s">
        <v>72</v>
      </c>
      <c r="AY1006" s="219" t="s">
        <v>191</v>
      </c>
    </row>
    <row r="1007" spans="2:51" s="14" customFormat="1" ht="11.25">
      <c r="B1007" s="209"/>
      <c r="C1007" s="210"/>
      <c r="D1007" s="192" t="s">
        <v>204</v>
      </c>
      <c r="E1007" s="211" t="s">
        <v>21</v>
      </c>
      <c r="F1007" s="212" t="s">
        <v>1428</v>
      </c>
      <c r="G1007" s="210"/>
      <c r="H1007" s="213">
        <v>6.3</v>
      </c>
      <c r="I1007" s="214"/>
      <c r="J1007" s="210"/>
      <c r="K1007" s="210"/>
      <c r="L1007" s="215"/>
      <c r="M1007" s="216"/>
      <c r="N1007" s="217"/>
      <c r="O1007" s="217"/>
      <c r="P1007" s="217"/>
      <c r="Q1007" s="217"/>
      <c r="R1007" s="217"/>
      <c r="S1007" s="217"/>
      <c r="T1007" s="218"/>
      <c r="AT1007" s="219" t="s">
        <v>204</v>
      </c>
      <c r="AU1007" s="219" t="s">
        <v>82</v>
      </c>
      <c r="AV1007" s="14" t="s">
        <v>82</v>
      </c>
      <c r="AW1007" s="14" t="s">
        <v>34</v>
      </c>
      <c r="AX1007" s="14" t="s">
        <v>72</v>
      </c>
      <c r="AY1007" s="219" t="s">
        <v>191</v>
      </c>
    </row>
    <row r="1008" spans="1:65" s="2" customFormat="1" ht="24.2" customHeight="1">
      <c r="A1008" s="35"/>
      <c r="B1008" s="36"/>
      <c r="C1008" s="220" t="s">
        <v>1429</v>
      </c>
      <c r="D1008" s="220" t="s">
        <v>893</v>
      </c>
      <c r="E1008" s="221" t="s">
        <v>1430</v>
      </c>
      <c r="F1008" s="222" t="s">
        <v>1431</v>
      </c>
      <c r="G1008" s="223" t="s">
        <v>221</v>
      </c>
      <c r="H1008" s="224">
        <v>0.083</v>
      </c>
      <c r="I1008" s="225"/>
      <c r="J1008" s="226">
        <f>ROUND(I1008*H1008,2)</f>
        <v>0</v>
      </c>
      <c r="K1008" s="222" t="s">
        <v>197</v>
      </c>
      <c r="L1008" s="227"/>
      <c r="M1008" s="228" t="s">
        <v>21</v>
      </c>
      <c r="N1008" s="229" t="s">
        <v>43</v>
      </c>
      <c r="O1008" s="65"/>
      <c r="P1008" s="188">
        <f>O1008*H1008</f>
        <v>0</v>
      </c>
      <c r="Q1008" s="188">
        <v>1</v>
      </c>
      <c r="R1008" s="188">
        <f>Q1008*H1008</f>
        <v>0.083</v>
      </c>
      <c r="S1008" s="188">
        <v>0</v>
      </c>
      <c r="T1008" s="189">
        <f>S1008*H1008</f>
        <v>0</v>
      </c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R1008" s="190" t="s">
        <v>480</v>
      </c>
      <c r="AT1008" s="190" t="s">
        <v>893</v>
      </c>
      <c r="AU1008" s="190" t="s">
        <v>82</v>
      </c>
      <c r="AY1008" s="18" t="s">
        <v>191</v>
      </c>
      <c r="BE1008" s="191">
        <f>IF(N1008="základní",J1008,0)</f>
        <v>0</v>
      </c>
      <c r="BF1008" s="191">
        <f>IF(N1008="snížená",J1008,0)</f>
        <v>0</v>
      </c>
      <c r="BG1008" s="191">
        <f>IF(N1008="zákl. přenesená",J1008,0)</f>
        <v>0</v>
      </c>
      <c r="BH1008" s="191">
        <f>IF(N1008="sníž. přenesená",J1008,0)</f>
        <v>0</v>
      </c>
      <c r="BI1008" s="191">
        <f>IF(N1008="nulová",J1008,0)</f>
        <v>0</v>
      </c>
      <c r="BJ1008" s="18" t="s">
        <v>80</v>
      </c>
      <c r="BK1008" s="191">
        <f>ROUND(I1008*H1008,2)</f>
        <v>0</v>
      </c>
      <c r="BL1008" s="18" t="s">
        <v>321</v>
      </c>
      <c r="BM1008" s="190" t="s">
        <v>1432</v>
      </c>
    </row>
    <row r="1009" spans="1:47" s="2" customFormat="1" ht="11.25">
      <c r="A1009" s="35"/>
      <c r="B1009" s="36"/>
      <c r="C1009" s="37"/>
      <c r="D1009" s="192" t="s">
        <v>200</v>
      </c>
      <c r="E1009" s="37"/>
      <c r="F1009" s="193" t="s">
        <v>1431</v>
      </c>
      <c r="G1009" s="37"/>
      <c r="H1009" s="37"/>
      <c r="I1009" s="194"/>
      <c r="J1009" s="37"/>
      <c r="K1009" s="37"/>
      <c r="L1009" s="40"/>
      <c r="M1009" s="195"/>
      <c r="N1009" s="196"/>
      <c r="O1009" s="65"/>
      <c r="P1009" s="65"/>
      <c r="Q1009" s="65"/>
      <c r="R1009" s="65"/>
      <c r="S1009" s="65"/>
      <c r="T1009" s="66"/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T1009" s="18" t="s">
        <v>200</v>
      </c>
      <c r="AU1009" s="18" t="s">
        <v>82</v>
      </c>
    </row>
    <row r="1010" spans="2:51" s="13" customFormat="1" ht="11.25">
      <c r="B1010" s="199"/>
      <c r="C1010" s="200"/>
      <c r="D1010" s="192" t="s">
        <v>204</v>
      </c>
      <c r="E1010" s="201" t="s">
        <v>21</v>
      </c>
      <c r="F1010" s="202" t="s">
        <v>1423</v>
      </c>
      <c r="G1010" s="200"/>
      <c r="H1010" s="201" t="s">
        <v>21</v>
      </c>
      <c r="I1010" s="203"/>
      <c r="J1010" s="200"/>
      <c r="K1010" s="200"/>
      <c r="L1010" s="204"/>
      <c r="M1010" s="205"/>
      <c r="N1010" s="206"/>
      <c r="O1010" s="206"/>
      <c r="P1010" s="206"/>
      <c r="Q1010" s="206"/>
      <c r="R1010" s="206"/>
      <c r="S1010" s="206"/>
      <c r="T1010" s="207"/>
      <c r="AT1010" s="208" t="s">
        <v>204</v>
      </c>
      <c r="AU1010" s="208" t="s">
        <v>82</v>
      </c>
      <c r="AV1010" s="13" t="s">
        <v>80</v>
      </c>
      <c r="AW1010" s="13" t="s">
        <v>34</v>
      </c>
      <c r="AX1010" s="13" t="s">
        <v>72</v>
      </c>
      <c r="AY1010" s="208" t="s">
        <v>191</v>
      </c>
    </row>
    <row r="1011" spans="2:51" s="14" customFormat="1" ht="11.25">
      <c r="B1011" s="209"/>
      <c r="C1011" s="210"/>
      <c r="D1011" s="192" t="s">
        <v>204</v>
      </c>
      <c r="E1011" s="211" t="s">
        <v>21</v>
      </c>
      <c r="F1011" s="212" t="s">
        <v>1433</v>
      </c>
      <c r="G1011" s="210"/>
      <c r="H1011" s="213">
        <v>0.083</v>
      </c>
      <c r="I1011" s="214"/>
      <c r="J1011" s="210"/>
      <c r="K1011" s="210"/>
      <c r="L1011" s="215"/>
      <c r="M1011" s="216"/>
      <c r="N1011" s="217"/>
      <c r="O1011" s="217"/>
      <c r="P1011" s="217"/>
      <c r="Q1011" s="217"/>
      <c r="R1011" s="217"/>
      <c r="S1011" s="217"/>
      <c r="T1011" s="218"/>
      <c r="AT1011" s="219" t="s">
        <v>204</v>
      </c>
      <c r="AU1011" s="219" t="s">
        <v>82</v>
      </c>
      <c r="AV1011" s="14" t="s">
        <v>82</v>
      </c>
      <c r="AW1011" s="14" t="s">
        <v>34</v>
      </c>
      <c r="AX1011" s="14" t="s">
        <v>72</v>
      </c>
      <c r="AY1011" s="219" t="s">
        <v>191</v>
      </c>
    </row>
    <row r="1012" spans="1:65" s="2" customFormat="1" ht="16.5" customHeight="1">
      <c r="A1012" s="35"/>
      <c r="B1012" s="36"/>
      <c r="C1012" s="179" t="s">
        <v>1434</v>
      </c>
      <c r="D1012" s="179" t="s">
        <v>193</v>
      </c>
      <c r="E1012" s="180" t="s">
        <v>1435</v>
      </c>
      <c r="F1012" s="181" t="s">
        <v>1436</v>
      </c>
      <c r="G1012" s="182" t="s">
        <v>293</v>
      </c>
      <c r="H1012" s="183">
        <v>9.45</v>
      </c>
      <c r="I1012" s="184"/>
      <c r="J1012" s="185">
        <f>ROUND(I1012*H1012,2)</f>
        <v>0</v>
      </c>
      <c r="K1012" s="181" t="s">
        <v>197</v>
      </c>
      <c r="L1012" s="40"/>
      <c r="M1012" s="186" t="s">
        <v>21</v>
      </c>
      <c r="N1012" s="187" t="s">
        <v>43</v>
      </c>
      <c r="O1012" s="65"/>
      <c r="P1012" s="188">
        <f>O1012*H1012</f>
        <v>0</v>
      </c>
      <c r="Q1012" s="188">
        <v>0</v>
      </c>
      <c r="R1012" s="188">
        <f>Q1012*H1012</f>
        <v>0</v>
      </c>
      <c r="S1012" s="188">
        <v>0.02</v>
      </c>
      <c r="T1012" s="189">
        <f>S1012*H1012</f>
        <v>0.189</v>
      </c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R1012" s="190" t="s">
        <v>321</v>
      </c>
      <c r="AT1012" s="190" t="s">
        <v>193</v>
      </c>
      <c r="AU1012" s="190" t="s">
        <v>82</v>
      </c>
      <c r="AY1012" s="18" t="s">
        <v>191</v>
      </c>
      <c r="BE1012" s="191">
        <f>IF(N1012="základní",J1012,0)</f>
        <v>0</v>
      </c>
      <c r="BF1012" s="191">
        <f>IF(N1012="snížená",J1012,0)</f>
        <v>0</v>
      </c>
      <c r="BG1012" s="191">
        <f>IF(N1012="zákl. přenesená",J1012,0)</f>
        <v>0</v>
      </c>
      <c r="BH1012" s="191">
        <f>IF(N1012="sníž. přenesená",J1012,0)</f>
        <v>0</v>
      </c>
      <c r="BI1012" s="191">
        <f>IF(N1012="nulová",J1012,0)</f>
        <v>0</v>
      </c>
      <c r="BJ1012" s="18" t="s">
        <v>80</v>
      </c>
      <c r="BK1012" s="191">
        <f>ROUND(I1012*H1012,2)</f>
        <v>0</v>
      </c>
      <c r="BL1012" s="18" t="s">
        <v>321</v>
      </c>
      <c r="BM1012" s="190" t="s">
        <v>1437</v>
      </c>
    </row>
    <row r="1013" spans="1:47" s="2" customFormat="1" ht="11.25">
      <c r="A1013" s="35"/>
      <c r="B1013" s="36"/>
      <c r="C1013" s="37"/>
      <c r="D1013" s="192" t="s">
        <v>200</v>
      </c>
      <c r="E1013" s="37"/>
      <c r="F1013" s="193" t="s">
        <v>1436</v>
      </c>
      <c r="G1013" s="37"/>
      <c r="H1013" s="37"/>
      <c r="I1013" s="194"/>
      <c r="J1013" s="37"/>
      <c r="K1013" s="37"/>
      <c r="L1013" s="40"/>
      <c r="M1013" s="195"/>
      <c r="N1013" s="196"/>
      <c r="O1013" s="65"/>
      <c r="P1013" s="65"/>
      <c r="Q1013" s="65"/>
      <c r="R1013" s="65"/>
      <c r="S1013" s="65"/>
      <c r="T1013" s="66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T1013" s="18" t="s">
        <v>200</v>
      </c>
      <c r="AU1013" s="18" t="s">
        <v>82</v>
      </c>
    </row>
    <row r="1014" spans="1:47" s="2" customFormat="1" ht="11.25">
      <c r="A1014" s="35"/>
      <c r="B1014" s="36"/>
      <c r="C1014" s="37"/>
      <c r="D1014" s="197" t="s">
        <v>202</v>
      </c>
      <c r="E1014" s="37"/>
      <c r="F1014" s="198" t="s">
        <v>1438</v>
      </c>
      <c r="G1014" s="37"/>
      <c r="H1014" s="37"/>
      <c r="I1014" s="194"/>
      <c r="J1014" s="37"/>
      <c r="K1014" s="37"/>
      <c r="L1014" s="40"/>
      <c r="M1014" s="195"/>
      <c r="N1014" s="196"/>
      <c r="O1014" s="65"/>
      <c r="P1014" s="65"/>
      <c r="Q1014" s="65"/>
      <c r="R1014" s="65"/>
      <c r="S1014" s="65"/>
      <c r="T1014" s="66"/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T1014" s="18" t="s">
        <v>202</v>
      </c>
      <c r="AU1014" s="18" t="s">
        <v>82</v>
      </c>
    </row>
    <row r="1015" spans="2:51" s="13" customFormat="1" ht="11.25">
      <c r="B1015" s="199"/>
      <c r="C1015" s="200"/>
      <c r="D1015" s="192" t="s">
        <v>204</v>
      </c>
      <c r="E1015" s="201" t="s">
        <v>21</v>
      </c>
      <c r="F1015" s="202" t="s">
        <v>277</v>
      </c>
      <c r="G1015" s="200"/>
      <c r="H1015" s="201" t="s">
        <v>21</v>
      </c>
      <c r="I1015" s="203"/>
      <c r="J1015" s="200"/>
      <c r="K1015" s="200"/>
      <c r="L1015" s="204"/>
      <c r="M1015" s="205"/>
      <c r="N1015" s="206"/>
      <c r="O1015" s="206"/>
      <c r="P1015" s="206"/>
      <c r="Q1015" s="206"/>
      <c r="R1015" s="206"/>
      <c r="S1015" s="206"/>
      <c r="T1015" s="207"/>
      <c r="AT1015" s="208" t="s">
        <v>204</v>
      </c>
      <c r="AU1015" s="208" t="s">
        <v>82</v>
      </c>
      <c r="AV1015" s="13" t="s">
        <v>80</v>
      </c>
      <c r="AW1015" s="13" t="s">
        <v>34</v>
      </c>
      <c r="AX1015" s="13" t="s">
        <v>72</v>
      </c>
      <c r="AY1015" s="208" t="s">
        <v>191</v>
      </c>
    </row>
    <row r="1016" spans="2:51" s="14" customFormat="1" ht="11.25">
      <c r="B1016" s="209"/>
      <c r="C1016" s="210"/>
      <c r="D1016" s="192" t="s">
        <v>204</v>
      </c>
      <c r="E1016" s="211" t="s">
        <v>21</v>
      </c>
      <c r="F1016" s="212" t="s">
        <v>1439</v>
      </c>
      <c r="G1016" s="210"/>
      <c r="H1016" s="213">
        <v>4.05</v>
      </c>
      <c r="I1016" s="214"/>
      <c r="J1016" s="210"/>
      <c r="K1016" s="210"/>
      <c r="L1016" s="215"/>
      <c r="M1016" s="216"/>
      <c r="N1016" s="217"/>
      <c r="O1016" s="217"/>
      <c r="P1016" s="217"/>
      <c r="Q1016" s="217"/>
      <c r="R1016" s="217"/>
      <c r="S1016" s="217"/>
      <c r="T1016" s="218"/>
      <c r="AT1016" s="219" t="s">
        <v>204</v>
      </c>
      <c r="AU1016" s="219" t="s">
        <v>82</v>
      </c>
      <c r="AV1016" s="14" t="s">
        <v>82</v>
      </c>
      <c r="AW1016" s="14" t="s">
        <v>34</v>
      </c>
      <c r="AX1016" s="14" t="s">
        <v>72</v>
      </c>
      <c r="AY1016" s="219" t="s">
        <v>191</v>
      </c>
    </row>
    <row r="1017" spans="2:51" s="14" customFormat="1" ht="11.25">
      <c r="B1017" s="209"/>
      <c r="C1017" s="210"/>
      <c r="D1017" s="192" t="s">
        <v>204</v>
      </c>
      <c r="E1017" s="211" t="s">
        <v>21</v>
      </c>
      <c r="F1017" s="212" t="s">
        <v>1440</v>
      </c>
      <c r="G1017" s="210"/>
      <c r="H1017" s="213">
        <v>5.4</v>
      </c>
      <c r="I1017" s="214"/>
      <c r="J1017" s="210"/>
      <c r="K1017" s="210"/>
      <c r="L1017" s="215"/>
      <c r="M1017" s="216"/>
      <c r="N1017" s="217"/>
      <c r="O1017" s="217"/>
      <c r="P1017" s="217"/>
      <c r="Q1017" s="217"/>
      <c r="R1017" s="217"/>
      <c r="S1017" s="217"/>
      <c r="T1017" s="218"/>
      <c r="AT1017" s="219" t="s">
        <v>204</v>
      </c>
      <c r="AU1017" s="219" t="s">
        <v>82</v>
      </c>
      <c r="AV1017" s="14" t="s">
        <v>82</v>
      </c>
      <c r="AW1017" s="14" t="s">
        <v>34</v>
      </c>
      <c r="AX1017" s="14" t="s">
        <v>72</v>
      </c>
      <c r="AY1017" s="219" t="s">
        <v>191</v>
      </c>
    </row>
    <row r="1018" spans="1:65" s="2" customFormat="1" ht="24.2" customHeight="1">
      <c r="A1018" s="35"/>
      <c r="B1018" s="36"/>
      <c r="C1018" s="179" t="s">
        <v>1441</v>
      </c>
      <c r="D1018" s="179" t="s">
        <v>193</v>
      </c>
      <c r="E1018" s="180" t="s">
        <v>1442</v>
      </c>
      <c r="F1018" s="181" t="s">
        <v>1443</v>
      </c>
      <c r="G1018" s="182" t="s">
        <v>1444</v>
      </c>
      <c r="H1018" s="183">
        <v>975.268</v>
      </c>
      <c r="I1018" s="184"/>
      <c r="J1018" s="185">
        <f>ROUND(I1018*H1018,2)</f>
        <v>0</v>
      </c>
      <c r="K1018" s="181" t="s">
        <v>21</v>
      </c>
      <c r="L1018" s="40"/>
      <c r="M1018" s="186" t="s">
        <v>21</v>
      </c>
      <c r="N1018" s="187" t="s">
        <v>43</v>
      </c>
      <c r="O1018" s="65"/>
      <c r="P1018" s="188">
        <f>O1018*H1018</f>
        <v>0</v>
      </c>
      <c r="Q1018" s="188">
        <v>5E-05</v>
      </c>
      <c r="R1018" s="188">
        <f>Q1018*H1018</f>
        <v>0.048763400000000005</v>
      </c>
      <c r="S1018" s="188">
        <v>0</v>
      </c>
      <c r="T1018" s="189">
        <f>S1018*H1018</f>
        <v>0</v>
      </c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R1018" s="190" t="s">
        <v>321</v>
      </c>
      <c r="AT1018" s="190" t="s">
        <v>193</v>
      </c>
      <c r="AU1018" s="190" t="s">
        <v>82</v>
      </c>
      <c r="AY1018" s="18" t="s">
        <v>191</v>
      </c>
      <c r="BE1018" s="191">
        <f>IF(N1018="základní",J1018,0)</f>
        <v>0</v>
      </c>
      <c r="BF1018" s="191">
        <f>IF(N1018="snížená",J1018,0)</f>
        <v>0</v>
      </c>
      <c r="BG1018" s="191">
        <f>IF(N1018="zákl. přenesená",J1018,0)</f>
        <v>0</v>
      </c>
      <c r="BH1018" s="191">
        <f>IF(N1018="sníž. přenesená",J1018,0)</f>
        <v>0</v>
      </c>
      <c r="BI1018" s="191">
        <f>IF(N1018="nulová",J1018,0)</f>
        <v>0</v>
      </c>
      <c r="BJ1018" s="18" t="s">
        <v>80</v>
      </c>
      <c r="BK1018" s="191">
        <f>ROUND(I1018*H1018,2)</f>
        <v>0</v>
      </c>
      <c r="BL1018" s="18" t="s">
        <v>321</v>
      </c>
      <c r="BM1018" s="190" t="s">
        <v>1445</v>
      </c>
    </row>
    <row r="1019" spans="1:47" s="2" customFormat="1" ht="19.5">
      <c r="A1019" s="35"/>
      <c r="B1019" s="36"/>
      <c r="C1019" s="37"/>
      <c r="D1019" s="192" t="s">
        <v>200</v>
      </c>
      <c r="E1019" s="37"/>
      <c r="F1019" s="193" t="s">
        <v>1446</v>
      </c>
      <c r="G1019" s="37"/>
      <c r="H1019" s="37"/>
      <c r="I1019" s="194"/>
      <c r="J1019" s="37"/>
      <c r="K1019" s="37"/>
      <c r="L1019" s="40"/>
      <c r="M1019" s="195"/>
      <c r="N1019" s="196"/>
      <c r="O1019" s="65"/>
      <c r="P1019" s="65"/>
      <c r="Q1019" s="65"/>
      <c r="R1019" s="65"/>
      <c r="S1019" s="65"/>
      <c r="T1019" s="66"/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T1019" s="18" t="s">
        <v>200</v>
      </c>
      <c r="AU1019" s="18" t="s">
        <v>82</v>
      </c>
    </row>
    <row r="1020" spans="2:51" s="13" customFormat="1" ht="11.25">
      <c r="B1020" s="199"/>
      <c r="C1020" s="200"/>
      <c r="D1020" s="192" t="s">
        <v>204</v>
      </c>
      <c r="E1020" s="201" t="s">
        <v>21</v>
      </c>
      <c r="F1020" s="202" t="s">
        <v>1447</v>
      </c>
      <c r="G1020" s="200"/>
      <c r="H1020" s="201" t="s">
        <v>21</v>
      </c>
      <c r="I1020" s="203"/>
      <c r="J1020" s="200"/>
      <c r="K1020" s="200"/>
      <c r="L1020" s="204"/>
      <c r="M1020" s="205"/>
      <c r="N1020" s="206"/>
      <c r="O1020" s="206"/>
      <c r="P1020" s="206"/>
      <c r="Q1020" s="206"/>
      <c r="R1020" s="206"/>
      <c r="S1020" s="206"/>
      <c r="T1020" s="207"/>
      <c r="AT1020" s="208" t="s">
        <v>204</v>
      </c>
      <c r="AU1020" s="208" t="s">
        <v>82</v>
      </c>
      <c r="AV1020" s="13" t="s">
        <v>80</v>
      </c>
      <c r="AW1020" s="13" t="s">
        <v>34</v>
      </c>
      <c r="AX1020" s="13" t="s">
        <v>72</v>
      </c>
      <c r="AY1020" s="208" t="s">
        <v>191</v>
      </c>
    </row>
    <row r="1021" spans="2:51" s="14" customFormat="1" ht="11.25">
      <c r="B1021" s="209"/>
      <c r="C1021" s="210"/>
      <c r="D1021" s="192" t="s">
        <v>204</v>
      </c>
      <c r="E1021" s="211" t="s">
        <v>21</v>
      </c>
      <c r="F1021" s="212" t="s">
        <v>1448</v>
      </c>
      <c r="G1021" s="210"/>
      <c r="H1021" s="213">
        <v>970.56</v>
      </c>
      <c r="I1021" s="214"/>
      <c r="J1021" s="210"/>
      <c r="K1021" s="210"/>
      <c r="L1021" s="215"/>
      <c r="M1021" s="216"/>
      <c r="N1021" s="217"/>
      <c r="O1021" s="217"/>
      <c r="P1021" s="217"/>
      <c r="Q1021" s="217"/>
      <c r="R1021" s="217"/>
      <c r="S1021" s="217"/>
      <c r="T1021" s="218"/>
      <c r="AT1021" s="219" t="s">
        <v>204</v>
      </c>
      <c r="AU1021" s="219" t="s">
        <v>82</v>
      </c>
      <c r="AV1021" s="14" t="s">
        <v>82</v>
      </c>
      <c r="AW1021" s="14" t="s">
        <v>34</v>
      </c>
      <c r="AX1021" s="14" t="s">
        <v>72</v>
      </c>
      <c r="AY1021" s="219" t="s">
        <v>191</v>
      </c>
    </row>
    <row r="1022" spans="2:51" s="14" customFormat="1" ht="11.25">
      <c r="B1022" s="209"/>
      <c r="C1022" s="210"/>
      <c r="D1022" s="192" t="s">
        <v>204</v>
      </c>
      <c r="E1022" s="211" t="s">
        <v>21</v>
      </c>
      <c r="F1022" s="212" t="s">
        <v>1449</v>
      </c>
      <c r="G1022" s="210"/>
      <c r="H1022" s="213">
        <v>4.708</v>
      </c>
      <c r="I1022" s="214"/>
      <c r="J1022" s="210"/>
      <c r="K1022" s="210"/>
      <c r="L1022" s="215"/>
      <c r="M1022" s="216"/>
      <c r="N1022" s="217"/>
      <c r="O1022" s="217"/>
      <c r="P1022" s="217"/>
      <c r="Q1022" s="217"/>
      <c r="R1022" s="217"/>
      <c r="S1022" s="217"/>
      <c r="T1022" s="218"/>
      <c r="AT1022" s="219" t="s">
        <v>204</v>
      </c>
      <c r="AU1022" s="219" t="s">
        <v>82</v>
      </c>
      <c r="AV1022" s="14" t="s">
        <v>82</v>
      </c>
      <c r="AW1022" s="14" t="s">
        <v>34</v>
      </c>
      <c r="AX1022" s="14" t="s">
        <v>72</v>
      </c>
      <c r="AY1022" s="219" t="s">
        <v>191</v>
      </c>
    </row>
    <row r="1023" spans="1:65" s="2" customFormat="1" ht="21.75" customHeight="1">
      <c r="A1023" s="35"/>
      <c r="B1023" s="36"/>
      <c r="C1023" s="220" t="s">
        <v>1450</v>
      </c>
      <c r="D1023" s="220" t="s">
        <v>893</v>
      </c>
      <c r="E1023" s="221" t="s">
        <v>1451</v>
      </c>
      <c r="F1023" s="222" t="s">
        <v>1452</v>
      </c>
      <c r="G1023" s="223" t="s">
        <v>221</v>
      </c>
      <c r="H1023" s="224">
        <v>1.02</v>
      </c>
      <c r="I1023" s="225"/>
      <c r="J1023" s="226">
        <f>ROUND(I1023*H1023,2)</f>
        <v>0</v>
      </c>
      <c r="K1023" s="222" t="s">
        <v>197</v>
      </c>
      <c r="L1023" s="227"/>
      <c r="M1023" s="228" t="s">
        <v>21</v>
      </c>
      <c r="N1023" s="229" t="s">
        <v>43</v>
      </c>
      <c r="O1023" s="65"/>
      <c r="P1023" s="188">
        <f>O1023*H1023</f>
        <v>0</v>
      </c>
      <c r="Q1023" s="188">
        <v>1</v>
      </c>
      <c r="R1023" s="188">
        <f>Q1023*H1023</f>
        <v>1.02</v>
      </c>
      <c r="S1023" s="188">
        <v>0</v>
      </c>
      <c r="T1023" s="189">
        <f>S1023*H1023</f>
        <v>0</v>
      </c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R1023" s="190" t="s">
        <v>480</v>
      </c>
      <c r="AT1023" s="190" t="s">
        <v>893</v>
      </c>
      <c r="AU1023" s="190" t="s">
        <v>82</v>
      </c>
      <c r="AY1023" s="18" t="s">
        <v>191</v>
      </c>
      <c r="BE1023" s="191">
        <f>IF(N1023="základní",J1023,0)</f>
        <v>0</v>
      </c>
      <c r="BF1023" s="191">
        <f>IF(N1023="snížená",J1023,0)</f>
        <v>0</v>
      </c>
      <c r="BG1023" s="191">
        <f>IF(N1023="zákl. přenesená",J1023,0)</f>
        <v>0</v>
      </c>
      <c r="BH1023" s="191">
        <f>IF(N1023="sníž. přenesená",J1023,0)</f>
        <v>0</v>
      </c>
      <c r="BI1023" s="191">
        <f>IF(N1023="nulová",J1023,0)</f>
        <v>0</v>
      </c>
      <c r="BJ1023" s="18" t="s">
        <v>80</v>
      </c>
      <c r="BK1023" s="191">
        <f>ROUND(I1023*H1023,2)</f>
        <v>0</v>
      </c>
      <c r="BL1023" s="18" t="s">
        <v>321</v>
      </c>
      <c r="BM1023" s="190" t="s">
        <v>1453</v>
      </c>
    </row>
    <row r="1024" spans="1:47" s="2" customFormat="1" ht="11.25">
      <c r="A1024" s="35"/>
      <c r="B1024" s="36"/>
      <c r="C1024" s="37"/>
      <c r="D1024" s="192" t="s">
        <v>200</v>
      </c>
      <c r="E1024" s="37"/>
      <c r="F1024" s="193" t="s">
        <v>1452</v>
      </c>
      <c r="G1024" s="37"/>
      <c r="H1024" s="37"/>
      <c r="I1024" s="194"/>
      <c r="J1024" s="37"/>
      <c r="K1024" s="37"/>
      <c r="L1024" s="40"/>
      <c r="M1024" s="195"/>
      <c r="N1024" s="196"/>
      <c r="O1024" s="65"/>
      <c r="P1024" s="65"/>
      <c r="Q1024" s="65"/>
      <c r="R1024" s="65"/>
      <c r="S1024" s="65"/>
      <c r="T1024" s="66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T1024" s="18" t="s">
        <v>200</v>
      </c>
      <c r="AU1024" s="18" t="s">
        <v>82</v>
      </c>
    </row>
    <row r="1025" spans="2:51" s="13" customFormat="1" ht="11.25">
      <c r="B1025" s="199"/>
      <c r="C1025" s="200"/>
      <c r="D1025" s="192" t="s">
        <v>204</v>
      </c>
      <c r="E1025" s="201" t="s">
        <v>21</v>
      </c>
      <c r="F1025" s="202" t="s">
        <v>1447</v>
      </c>
      <c r="G1025" s="200"/>
      <c r="H1025" s="201" t="s">
        <v>21</v>
      </c>
      <c r="I1025" s="203"/>
      <c r="J1025" s="200"/>
      <c r="K1025" s="200"/>
      <c r="L1025" s="204"/>
      <c r="M1025" s="205"/>
      <c r="N1025" s="206"/>
      <c r="O1025" s="206"/>
      <c r="P1025" s="206"/>
      <c r="Q1025" s="206"/>
      <c r="R1025" s="206"/>
      <c r="S1025" s="206"/>
      <c r="T1025" s="207"/>
      <c r="AT1025" s="208" t="s">
        <v>204</v>
      </c>
      <c r="AU1025" s="208" t="s">
        <v>82</v>
      </c>
      <c r="AV1025" s="13" t="s">
        <v>80</v>
      </c>
      <c r="AW1025" s="13" t="s">
        <v>34</v>
      </c>
      <c r="AX1025" s="13" t="s">
        <v>72</v>
      </c>
      <c r="AY1025" s="208" t="s">
        <v>191</v>
      </c>
    </row>
    <row r="1026" spans="2:51" s="14" customFormat="1" ht="11.25">
      <c r="B1026" s="209"/>
      <c r="C1026" s="210"/>
      <c r="D1026" s="192" t="s">
        <v>204</v>
      </c>
      <c r="E1026" s="211" t="s">
        <v>21</v>
      </c>
      <c r="F1026" s="212" t="s">
        <v>1454</v>
      </c>
      <c r="G1026" s="210"/>
      <c r="H1026" s="213">
        <v>0.971</v>
      </c>
      <c r="I1026" s="214"/>
      <c r="J1026" s="210"/>
      <c r="K1026" s="210"/>
      <c r="L1026" s="215"/>
      <c r="M1026" s="216"/>
      <c r="N1026" s="217"/>
      <c r="O1026" s="217"/>
      <c r="P1026" s="217"/>
      <c r="Q1026" s="217"/>
      <c r="R1026" s="217"/>
      <c r="S1026" s="217"/>
      <c r="T1026" s="218"/>
      <c r="AT1026" s="219" t="s">
        <v>204</v>
      </c>
      <c r="AU1026" s="219" t="s">
        <v>82</v>
      </c>
      <c r="AV1026" s="14" t="s">
        <v>82</v>
      </c>
      <c r="AW1026" s="14" t="s">
        <v>34</v>
      </c>
      <c r="AX1026" s="14" t="s">
        <v>72</v>
      </c>
      <c r="AY1026" s="219" t="s">
        <v>191</v>
      </c>
    </row>
    <row r="1027" spans="2:51" s="14" customFormat="1" ht="11.25">
      <c r="B1027" s="209"/>
      <c r="C1027" s="210"/>
      <c r="D1027" s="192" t="s">
        <v>204</v>
      </c>
      <c r="E1027" s="210"/>
      <c r="F1027" s="212" t="s">
        <v>1455</v>
      </c>
      <c r="G1027" s="210"/>
      <c r="H1027" s="213">
        <v>1.02</v>
      </c>
      <c r="I1027" s="214"/>
      <c r="J1027" s="210"/>
      <c r="K1027" s="210"/>
      <c r="L1027" s="215"/>
      <c r="M1027" s="216"/>
      <c r="N1027" s="217"/>
      <c r="O1027" s="217"/>
      <c r="P1027" s="217"/>
      <c r="Q1027" s="217"/>
      <c r="R1027" s="217"/>
      <c r="S1027" s="217"/>
      <c r="T1027" s="218"/>
      <c r="AT1027" s="219" t="s">
        <v>204</v>
      </c>
      <c r="AU1027" s="219" t="s">
        <v>82</v>
      </c>
      <c r="AV1027" s="14" t="s">
        <v>82</v>
      </c>
      <c r="AW1027" s="14" t="s">
        <v>4</v>
      </c>
      <c r="AX1027" s="14" t="s">
        <v>80</v>
      </c>
      <c r="AY1027" s="219" t="s">
        <v>191</v>
      </c>
    </row>
    <row r="1028" spans="1:65" s="2" customFormat="1" ht="16.5" customHeight="1">
      <c r="A1028" s="35"/>
      <c r="B1028" s="36"/>
      <c r="C1028" s="220" t="s">
        <v>1456</v>
      </c>
      <c r="D1028" s="220" t="s">
        <v>893</v>
      </c>
      <c r="E1028" s="221" t="s">
        <v>1457</v>
      </c>
      <c r="F1028" s="222" t="s">
        <v>1458</v>
      </c>
      <c r="G1028" s="223" t="s">
        <v>221</v>
      </c>
      <c r="H1028" s="224">
        <v>0.005</v>
      </c>
      <c r="I1028" s="225"/>
      <c r="J1028" s="226">
        <f>ROUND(I1028*H1028,2)</f>
        <v>0</v>
      </c>
      <c r="K1028" s="222" t="s">
        <v>197</v>
      </c>
      <c r="L1028" s="227"/>
      <c r="M1028" s="228" t="s">
        <v>21</v>
      </c>
      <c r="N1028" s="229" t="s">
        <v>43</v>
      </c>
      <c r="O1028" s="65"/>
      <c r="P1028" s="188">
        <f>O1028*H1028</f>
        <v>0</v>
      </c>
      <c r="Q1028" s="188">
        <v>1</v>
      </c>
      <c r="R1028" s="188">
        <f>Q1028*H1028</f>
        <v>0.005</v>
      </c>
      <c r="S1028" s="188">
        <v>0</v>
      </c>
      <c r="T1028" s="189">
        <f>S1028*H1028</f>
        <v>0</v>
      </c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R1028" s="190" t="s">
        <v>480</v>
      </c>
      <c r="AT1028" s="190" t="s">
        <v>893</v>
      </c>
      <c r="AU1028" s="190" t="s">
        <v>82</v>
      </c>
      <c r="AY1028" s="18" t="s">
        <v>191</v>
      </c>
      <c r="BE1028" s="191">
        <f>IF(N1028="základní",J1028,0)</f>
        <v>0</v>
      </c>
      <c r="BF1028" s="191">
        <f>IF(N1028="snížená",J1028,0)</f>
        <v>0</v>
      </c>
      <c r="BG1028" s="191">
        <f>IF(N1028="zákl. přenesená",J1028,0)</f>
        <v>0</v>
      </c>
      <c r="BH1028" s="191">
        <f>IF(N1028="sníž. přenesená",J1028,0)</f>
        <v>0</v>
      </c>
      <c r="BI1028" s="191">
        <f>IF(N1028="nulová",J1028,0)</f>
        <v>0</v>
      </c>
      <c r="BJ1028" s="18" t="s">
        <v>80</v>
      </c>
      <c r="BK1028" s="191">
        <f>ROUND(I1028*H1028,2)</f>
        <v>0</v>
      </c>
      <c r="BL1028" s="18" t="s">
        <v>321</v>
      </c>
      <c r="BM1028" s="190" t="s">
        <v>1459</v>
      </c>
    </row>
    <row r="1029" spans="1:47" s="2" customFormat="1" ht="11.25">
      <c r="A1029" s="35"/>
      <c r="B1029" s="36"/>
      <c r="C1029" s="37"/>
      <c r="D1029" s="192" t="s">
        <v>200</v>
      </c>
      <c r="E1029" s="37"/>
      <c r="F1029" s="193" t="s">
        <v>1458</v>
      </c>
      <c r="G1029" s="37"/>
      <c r="H1029" s="37"/>
      <c r="I1029" s="194"/>
      <c r="J1029" s="37"/>
      <c r="K1029" s="37"/>
      <c r="L1029" s="40"/>
      <c r="M1029" s="195"/>
      <c r="N1029" s="196"/>
      <c r="O1029" s="65"/>
      <c r="P1029" s="65"/>
      <c r="Q1029" s="65"/>
      <c r="R1029" s="65"/>
      <c r="S1029" s="65"/>
      <c r="T1029" s="66"/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T1029" s="18" t="s">
        <v>200</v>
      </c>
      <c r="AU1029" s="18" t="s">
        <v>82</v>
      </c>
    </row>
    <row r="1030" spans="2:51" s="13" customFormat="1" ht="11.25">
      <c r="B1030" s="199"/>
      <c r="C1030" s="200"/>
      <c r="D1030" s="192" t="s">
        <v>204</v>
      </c>
      <c r="E1030" s="201" t="s">
        <v>21</v>
      </c>
      <c r="F1030" s="202" t="s">
        <v>1447</v>
      </c>
      <c r="G1030" s="200"/>
      <c r="H1030" s="201" t="s">
        <v>21</v>
      </c>
      <c r="I1030" s="203"/>
      <c r="J1030" s="200"/>
      <c r="K1030" s="200"/>
      <c r="L1030" s="204"/>
      <c r="M1030" s="205"/>
      <c r="N1030" s="206"/>
      <c r="O1030" s="206"/>
      <c r="P1030" s="206"/>
      <c r="Q1030" s="206"/>
      <c r="R1030" s="206"/>
      <c r="S1030" s="206"/>
      <c r="T1030" s="207"/>
      <c r="AT1030" s="208" t="s">
        <v>204</v>
      </c>
      <c r="AU1030" s="208" t="s">
        <v>82</v>
      </c>
      <c r="AV1030" s="13" t="s">
        <v>80</v>
      </c>
      <c r="AW1030" s="13" t="s">
        <v>34</v>
      </c>
      <c r="AX1030" s="13" t="s">
        <v>72</v>
      </c>
      <c r="AY1030" s="208" t="s">
        <v>191</v>
      </c>
    </row>
    <row r="1031" spans="2:51" s="14" customFormat="1" ht="11.25">
      <c r="B1031" s="209"/>
      <c r="C1031" s="210"/>
      <c r="D1031" s="192" t="s">
        <v>204</v>
      </c>
      <c r="E1031" s="211" t="s">
        <v>21</v>
      </c>
      <c r="F1031" s="212" t="s">
        <v>1460</v>
      </c>
      <c r="G1031" s="210"/>
      <c r="H1031" s="213">
        <v>0.005</v>
      </c>
      <c r="I1031" s="214"/>
      <c r="J1031" s="210"/>
      <c r="K1031" s="210"/>
      <c r="L1031" s="215"/>
      <c r="M1031" s="216"/>
      <c r="N1031" s="217"/>
      <c r="O1031" s="217"/>
      <c r="P1031" s="217"/>
      <c r="Q1031" s="217"/>
      <c r="R1031" s="217"/>
      <c r="S1031" s="217"/>
      <c r="T1031" s="218"/>
      <c r="AT1031" s="219" t="s">
        <v>204</v>
      </c>
      <c r="AU1031" s="219" t="s">
        <v>82</v>
      </c>
      <c r="AV1031" s="14" t="s">
        <v>82</v>
      </c>
      <c r="AW1031" s="14" t="s">
        <v>34</v>
      </c>
      <c r="AX1031" s="14" t="s">
        <v>72</v>
      </c>
      <c r="AY1031" s="219" t="s">
        <v>191</v>
      </c>
    </row>
    <row r="1032" spans="2:51" s="14" customFormat="1" ht="11.25">
      <c r="B1032" s="209"/>
      <c r="C1032" s="210"/>
      <c r="D1032" s="192" t="s">
        <v>204</v>
      </c>
      <c r="E1032" s="210"/>
      <c r="F1032" s="212" t="s">
        <v>1461</v>
      </c>
      <c r="G1032" s="210"/>
      <c r="H1032" s="213">
        <v>0.005</v>
      </c>
      <c r="I1032" s="214"/>
      <c r="J1032" s="210"/>
      <c r="K1032" s="210"/>
      <c r="L1032" s="215"/>
      <c r="M1032" s="216"/>
      <c r="N1032" s="217"/>
      <c r="O1032" s="217"/>
      <c r="P1032" s="217"/>
      <c r="Q1032" s="217"/>
      <c r="R1032" s="217"/>
      <c r="S1032" s="217"/>
      <c r="T1032" s="218"/>
      <c r="AT1032" s="219" t="s">
        <v>204</v>
      </c>
      <c r="AU1032" s="219" t="s">
        <v>82</v>
      </c>
      <c r="AV1032" s="14" t="s">
        <v>82</v>
      </c>
      <c r="AW1032" s="14" t="s">
        <v>4</v>
      </c>
      <c r="AX1032" s="14" t="s">
        <v>80</v>
      </c>
      <c r="AY1032" s="219" t="s">
        <v>191</v>
      </c>
    </row>
    <row r="1033" spans="1:65" s="2" customFormat="1" ht="24.2" customHeight="1">
      <c r="A1033" s="35"/>
      <c r="B1033" s="36"/>
      <c r="C1033" s="179" t="s">
        <v>1462</v>
      </c>
      <c r="D1033" s="179" t="s">
        <v>193</v>
      </c>
      <c r="E1033" s="180" t="s">
        <v>1463</v>
      </c>
      <c r="F1033" s="181" t="s">
        <v>1464</v>
      </c>
      <c r="G1033" s="182" t="s">
        <v>1444</v>
      </c>
      <c r="H1033" s="183">
        <v>49.896</v>
      </c>
      <c r="I1033" s="184"/>
      <c r="J1033" s="185">
        <f>ROUND(I1033*H1033,2)</f>
        <v>0</v>
      </c>
      <c r="K1033" s="181" t="s">
        <v>197</v>
      </c>
      <c r="L1033" s="40"/>
      <c r="M1033" s="186" t="s">
        <v>21</v>
      </c>
      <c r="N1033" s="187" t="s">
        <v>43</v>
      </c>
      <c r="O1033" s="65"/>
      <c r="P1033" s="188">
        <f>O1033*H1033</f>
        <v>0</v>
      </c>
      <c r="Q1033" s="188">
        <v>0</v>
      </c>
      <c r="R1033" s="188">
        <f>Q1033*H1033</f>
        <v>0</v>
      </c>
      <c r="S1033" s="188">
        <v>0.001</v>
      </c>
      <c r="T1033" s="189">
        <f>S1033*H1033</f>
        <v>0.049896</v>
      </c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R1033" s="190" t="s">
        <v>321</v>
      </c>
      <c r="AT1033" s="190" t="s">
        <v>193</v>
      </c>
      <c r="AU1033" s="190" t="s">
        <v>82</v>
      </c>
      <c r="AY1033" s="18" t="s">
        <v>191</v>
      </c>
      <c r="BE1033" s="191">
        <f>IF(N1033="základní",J1033,0)</f>
        <v>0</v>
      </c>
      <c r="BF1033" s="191">
        <f>IF(N1033="snížená",J1033,0)</f>
        <v>0</v>
      </c>
      <c r="BG1033" s="191">
        <f>IF(N1033="zákl. přenesená",J1033,0)</f>
        <v>0</v>
      </c>
      <c r="BH1033" s="191">
        <f>IF(N1033="sníž. přenesená",J1033,0)</f>
        <v>0</v>
      </c>
      <c r="BI1033" s="191">
        <f>IF(N1033="nulová",J1033,0)</f>
        <v>0</v>
      </c>
      <c r="BJ1033" s="18" t="s">
        <v>80</v>
      </c>
      <c r="BK1033" s="191">
        <f>ROUND(I1033*H1033,2)</f>
        <v>0</v>
      </c>
      <c r="BL1033" s="18" t="s">
        <v>321</v>
      </c>
      <c r="BM1033" s="190" t="s">
        <v>1465</v>
      </c>
    </row>
    <row r="1034" spans="1:47" s="2" customFormat="1" ht="19.5">
      <c r="A1034" s="35"/>
      <c r="B1034" s="36"/>
      <c r="C1034" s="37"/>
      <c r="D1034" s="192" t="s">
        <v>200</v>
      </c>
      <c r="E1034" s="37"/>
      <c r="F1034" s="193" t="s">
        <v>1466</v>
      </c>
      <c r="G1034" s="37"/>
      <c r="H1034" s="37"/>
      <c r="I1034" s="194"/>
      <c r="J1034" s="37"/>
      <c r="K1034" s="37"/>
      <c r="L1034" s="40"/>
      <c r="M1034" s="195"/>
      <c r="N1034" s="196"/>
      <c r="O1034" s="65"/>
      <c r="P1034" s="65"/>
      <c r="Q1034" s="65"/>
      <c r="R1034" s="65"/>
      <c r="S1034" s="65"/>
      <c r="T1034" s="66"/>
      <c r="U1034" s="35"/>
      <c r="V1034" s="35"/>
      <c r="W1034" s="35"/>
      <c r="X1034" s="35"/>
      <c r="Y1034" s="35"/>
      <c r="Z1034" s="35"/>
      <c r="AA1034" s="35"/>
      <c r="AB1034" s="35"/>
      <c r="AC1034" s="35"/>
      <c r="AD1034" s="35"/>
      <c r="AE1034" s="35"/>
      <c r="AT1034" s="18" t="s">
        <v>200</v>
      </c>
      <c r="AU1034" s="18" t="s">
        <v>82</v>
      </c>
    </row>
    <row r="1035" spans="1:47" s="2" customFormat="1" ht="11.25">
      <c r="A1035" s="35"/>
      <c r="B1035" s="36"/>
      <c r="C1035" s="37"/>
      <c r="D1035" s="197" t="s">
        <v>202</v>
      </c>
      <c r="E1035" s="37"/>
      <c r="F1035" s="198" t="s">
        <v>1467</v>
      </c>
      <c r="G1035" s="37"/>
      <c r="H1035" s="37"/>
      <c r="I1035" s="194"/>
      <c r="J1035" s="37"/>
      <c r="K1035" s="37"/>
      <c r="L1035" s="40"/>
      <c r="M1035" s="195"/>
      <c r="N1035" s="196"/>
      <c r="O1035" s="65"/>
      <c r="P1035" s="65"/>
      <c r="Q1035" s="65"/>
      <c r="R1035" s="65"/>
      <c r="S1035" s="65"/>
      <c r="T1035" s="66"/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T1035" s="18" t="s">
        <v>202</v>
      </c>
      <c r="AU1035" s="18" t="s">
        <v>82</v>
      </c>
    </row>
    <row r="1036" spans="2:51" s="13" customFormat="1" ht="11.25">
      <c r="B1036" s="199"/>
      <c r="C1036" s="200"/>
      <c r="D1036" s="192" t="s">
        <v>204</v>
      </c>
      <c r="E1036" s="201" t="s">
        <v>21</v>
      </c>
      <c r="F1036" s="202" t="s">
        <v>277</v>
      </c>
      <c r="G1036" s="200"/>
      <c r="H1036" s="201" t="s">
        <v>21</v>
      </c>
      <c r="I1036" s="203"/>
      <c r="J1036" s="200"/>
      <c r="K1036" s="200"/>
      <c r="L1036" s="204"/>
      <c r="M1036" s="205"/>
      <c r="N1036" s="206"/>
      <c r="O1036" s="206"/>
      <c r="P1036" s="206"/>
      <c r="Q1036" s="206"/>
      <c r="R1036" s="206"/>
      <c r="S1036" s="206"/>
      <c r="T1036" s="207"/>
      <c r="AT1036" s="208" t="s">
        <v>204</v>
      </c>
      <c r="AU1036" s="208" t="s">
        <v>82</v>
      </c>
      <c r="AV1036" s="13" t="s">
        <v>80</v>
      </c>
      <c r="AW1036" s="13" t="s">
        <v>34</v>
      </c>
      <c r="AX1036" s="13" t="s">
        <v>72</v>
      </c>
      <c r="AY1036" s="208" t="s">
        <v>191</v>
      </c>
    </row>
    <row r="1037" spans="2:51" s="14" customFormat="1" ht="11.25">
      <c r="B1037" s="209"/>
      <c r="C1037" s="210"/>
      <c r="D1037" s="192" t="s">
        <v>204</v>
      </c>
      <c r="E1037" s="211" t="s">
        <v>21</v>
      </c>
      <c r="F1037" s="212" t="s">
        <v>1468</v>
      </c>
      <c r="G1037" s="210"/>
      <c r="H1037" s="213">
        <v>49.896</v>
      </c>
      <c r="I1037" s="214"/>
      <c r="J1037" s="210"/>
      <c r="K1037" s="210"/>
      <c r="L1037" s="215"/>
      <c r="M1037" s="216"/>
      <c r="N1037" s="217"/>
      <c r="O1037" s="217"/>
      <c r="P1037" s="217"/>
      <c r="Q1037" s="217"/>
      <c r="R1037" s="217"/>
      <c r="S1037" s="217"/>
      <c r="T1037" s="218"/>
      <c r="AT1037" s="219" t="s">
        <v>204</v>
      </c>
      <c r="AU1037" s="219" t="s">
        <v>82</v>
      </c>
      <c r="AV1037" s="14" t="s">
        <v>82</v>
      </c>
      <c r="AW1037" s="14" t="s">
        <v>34</v>
      </c>
      <c r="AX1037" s="14" t="s">
        <v>72</v>
      </c>
      <c r="AY1037" s="219" t="s">
        <v>191</v>
      </c>
    </row>
    <row r="1038" spans="1:65" s="2" customFormat="1" ht="24.2" customHeight="1">
      <c r="A1038" s="35"/>
      <c r="B1038" s="36"/>
      <c r="C1038" s="179" t="s">
        <v>1469</v>
      </c>
      <c r="D1038" s="179" t="s">
        <v>193</v>
      </c>
      <c r="E1038" s="180" t="s">
        <v>1470</v>
      </c>
      <c r="F1038" s="181" t="s">
        <v>1471</v>
      </c>
      <c r="G1038" s="182" t="s">
        <v>1018</v>
      </c>
      <c r="H1038" s="230"/>
      <c r="I1038" s="184"/>
      <c r="J1038" s="185">
        <f>ROUND(I1038*H1038,2)</f>
        <v>0</v>
      </c>
      <c r="K1038" s="181" t="s">
        <v>197</v>
      </c>
      <c r="L1038" s="40"/>
      <c r="M1038" s="186" t="s">
        <v>21</v>
      </c>
      <c r="N1038" s="187" t="s">
        <v>43</v>
      </c>
      <c r="O1038" s="65"/>
      <c r="P1038" s="188">
        <f>O1038*H1038</f>
        <v>0</v>
      </c>
      <c r="Q1038" s="188">
        <v>0</v>
      </c>
      <c r="R1038" s="188">
        <f>Q1038*H1038</f>
        <v>0</v>
      </c>
      <c r="S1038" s="188">
        <v>0</v>
      </c>
      <c r="T1038" s="189">
        <f>S1038*H1038</f>
        <v>0</v>
      </c>
      <c r="U1038" s="35"/>
      <c r="V1038" s="35"/>
      <c r="W1038" s="35"/>
      <c r="X1038" s="35"/>
      <c r="Y1038" s="35"/>
      <c r="Z1038" s="35"/>
      <c r="AA1038" s="35"/>
      <c r="AB1038" s="35"/>
      <c r="AC1038" s="35"/>
      <c r="AD1038" s="35"/>
      <c r="AE1038" s="35"/>
      <c r="AR1038" s="190" t="s">
        <v>321</v>
      </c>
      <c r="AT1038" s="190" t="s">
        <v>193</v>
      </c>
      <c r="AU1038" s="190" t="s">
        <v>82</v>
      </c>
      <c r="AY1038" s="18" t="s">
        <v>191</v>
      </c>
      <c r="BE1038" s="191">
        <f>IF(N1038="základní",J1038,0)</f>
        <v>0</v>
      </c>
      <c r="BF1038" s="191">
        <f>IF(N1038="snížená",J1038,0)</f>
        <v>0</v>
      </c>
      <c r="BG1038" s="191">
        <f>IF(N1038="zákl. přenesená",J1038,0)</f>
        <v>0</v>
      </c>
      <c r="BH1038" s="191">
        <f>IF(N1038="sníž. přenesená",J1038,0)</f>
        <v>0</v>
      </c>
      <c r="BI1038" s="191">
        <f>IF(N1038="nulová",J1038,0)</f>
        <v>0</v>
      </c>
      <c r="BJ1038" s="18" t="s">
        <v>80</v>
      </c>
      <c r="BK1038" s="191">
        <f>ROUND(I1038*H1038,2)</f>
        <v>0</v>
      </c>
      <c r="BL1038" s="18" t="s">
        <v>321</v>
      </c>
      <c r="BM1038" s="190" t="s">
        <v>1472</v>
      </c>
    </row>
    <row r="1039" spans="1:47" s="2" customFormat="1" ht="29.25">
      <c r="A1039" s="35"/>
      <c r="B1039" s="36"/>
      <c r="C1039" s="37"/>
      <c r="D1039" s="192" t="s">
        <v>200</v>
      </c>
      <c r="E1039" s="37"/>
      <c r="F1039" s="193" t="s">
        <v>1473</v>
      </c>
      <c r="G1039" s="37"/>
      <c r="H1039" s="37"/>
      <c r="I1039" s="194"/>
      <c r="J1039" s="37"/>
      <c r="K1039" s="37"/>
      <c r="L1039" s="40"/>
      <c r="M1039" s="195"/>
      <c r="N1039" s="196"/>
      <c r="O1039" s="65"/>
      <c r="P1039" s="65"/>
      <c r="Q1039" s="65"/>
      <c r="R1039" s="65"/>
      <c r="S1039" s="65"/>
      <c r="T1039" s="66"/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T1039" s="18" t="s">
        <v>200</v>
      </c>
      <c r="AU1039" s="18" t="s">
        <v>82</v>
      </c>
    </row>
    <row r="1040" spans="1:47" s="2" customFormat="1" ht="11.25">
      <c r="A1040" s="35"/>
      <c r="B1040" s="36"/>
      <c r="C1040" s="37"/>
      <c r="D1040" s="197" t="s">
        <v>202</v>
      </c>
      <c r="E1040" s="37"/>
      <c r="F1040" s="198" t="s">
        <v>1474</v>
      </c>
      <c r="G1040" s="37"/>
      <c r="H1040" s="37"/>
      <c r="I1040" s="194"/>
      <c r="J1040" s="37"/>
      <c r="K1040" s="37"/>
      <c r="L1040" s="40"/>
      <c r="M1040" s="195"/>
      <c r="N1040" s="196"/>
      <c r="O1040" s="65"/>
      <c r="P1040" s="65"/>
      <c r="Q1040" s="65"/>
      <c r="R1040" s="65"/>
      <c r="S1040" s="65"/>
      <c r="T1040" s="66"/>
      <c r="U1040" s="35"/>
      <c r="V1040" s="35"/>
      <c r="W1040" s="35"/>
      <c r="X1040" s="35"/>
      <c r="Y1040" s="35"/>
      <c r="Z1040" s="35"/>
      <c r="AA1040" s="35"/>
      <c r="AB1040" s="35"/>
      <c r="AC1040" s="35"/>
      <c r="AD1040" s="35"/>
      <c r="AE1040" s="35"/>
      <c r="AT1040" s="18" t="s">
        <v>202</v>
      </c>
      <c r="AU1040" s="18" t="s">
        <v>82</v>
      </c>
    </row>
    <row r="1041" spans="2:63" s="12" customFormat="1" ht="22.9" customHeight="1">
      <c r="B1041" s="163"/>
      <c r="C1041" s="164"/>
      <c r="D1041" s="165" t="s">
        <v>71</v>
      </c>
      <c r="E1041" s="177" t="s">
        <v>1475</v>
      </c>
      <c r="F1041" s="177" t="s">
        <v>1476</v>
      </c>
      <c r="G1041" s="164"/>
      <c r="H1041" s="164"/>
      <c r="I1041" s="167"/>
      <c r="J1041" s="178">
        <f>BK1041</f>
        <v>0</v>
      </c>
      <c r="K1041" s="164"/>
      <c r="L1041" s="169"/>
      <c r="M1041" s="170"/>
      <c r="N1041" s="171"/>
      <c r="O1041" s="171"/>
      <c r="P1041" s="172">
        <f>SUM(P1042:P1130)</f>
        <v>0</v>
      </c>
      <c r="Q1041" s="171"/>
      <c r="R1041" s="172">
        <f>SUM(R1042:R1130)</f>
        <v>7.7283520999999995</v>
      </c>
      <c r="S1041" s="171"/>
      <c r="T1041" s="173">
        <f>SUM(T1042:T1130)</f>
        <v>7.659978</v>
      </c>
      <c r="AR1041" s="174" t="s">
        <v>82</v>
      </c>
      <c r="AT1041" s="175" t="s">
        <v>71</v>
      </c>
      <c r="AU1041" s="175" t="s">
        <v>80</v>
      </c>
      <c r="AY1041" s="174" t="s">
        <v>191</v>
      </c>
      <c r="BK1041" s="176">
        <f>SUM(BK1042:BK1130)</f>
        <v>0</v>
      </c>
    </row>
    <row r="1042" spans="1:65" s="2" customFormat="1" ht="16.5" customHeight="1">
      <c r="A1042" s="35"/>
      <c r="B1042" s="36"/>
      <c r="C1042" s="179" t="s">
        <v>1477</v>
      </c>
      <c r="D1042" s="179" t="s">
        <v>193</v>
      </c>
      <c r="E1042" s="180" t="s">
        <v>1478</v>
      </c>
      <c r="F1042" s="181" t="s">
        <v>1479</v>
      </c>
      <c r="G1042" s="182" t="s">
        <v>293</v>
      </c>
      <c r="H1042" s="183">
        <v>191.4</v>
      </c>
      <c r="I1042" s="184"/>
      <c r="J1042" s="185">
        <f>ROUND(I1042*H1042,2)</f>
        <v>0</v>
      </c>
      <c r="K1042" s="181" t="s">
        <v>197</v>
      </c>
      <c r="L1042" s="40"/>
      <c r="M1042" s="186" t="s">
        <v>21</v>
      </c>
      <c r="N1042" s="187" t="s">
        <v>43</v>
      </c>
      <c r="O1042" s="65"/>
      <c r="P1042" s="188">
        <f>O1042*H1042</f>
        <v>0</v>
      </c>
      <c r="Q1042" s="188">
        <v>0</v>
      </c>
      <c r="R1042" s="188">
        <f>Q1042*H1042</f>
        <v>0</v>
      </c>
      <c r="S1042" s="188">
        <v>0</v>
      </c>
      <c r="T1042" s="189">
        <f>S1042*H1042</f>
        <v>0</v>
      </c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R1042" s="190" t="s">
        <v>321</v>
      </c>
      <c r="AT1042" s="190" t="s">
        <v>193</v>
      </c>
      <c r="AU1042" s="190" t="s">
        <v>82</v>
      </c>
      <c r="AY1042" s="18" t="s">
        <v>191</v>
      </c>
      <c r="BE1042" s="191">
        <f>IF(N1042="základní",J1042,0)</f>
        <v>0</v>
      </c>
      <c r="BF1042" s="191">
        <f>IF(N1042="snížená",J1042,0)</f>
        <v>0</v>
      </c>
      <c r="BG1042" s="191">
        <f>IF(N1042="zákl. přenesená",J1042,0)</f>
        <v>0</v>
      </c>
      <c r="BH1042" s="191">
        <f>IF(N1042="sníž. přenesená",J1042,0)</f>
        <v>0</v>
      </c>
      <c r="BI1042" s="191">
        <f>IF(N1042="nulová",J1042,0)</f>
        <v>0</v>
      </c>
      <c r="BJ1042" s="18" t="s">
        <v>80</v>
      </c>
      <c r="BK1042" s="191">
        <f>ROUND(I1042*H1042,2)</f>
        <v>0</v>
      </c>
      <c r="BL1042" s="18" t="s">
        <v>321</v>
      </c>
      <c r="BM1042" s="190" t="s">
        <v>1480</v>
      </c>
    </row>
    <row r="1043" spans="1:47" s="2" customFormat="1" ht="11.25">
      <c r="A1043" s="35"/>
      <c r="B1043" s="36"/>
      <c r="C1043" s="37"/>
      <c r="D1043" s="192" t="s">
        <v>200</v>
      </c>
      <c r="E1043" s="37"/>
      <c r="F1043" s="193" t="s">
        <v>1481</v>
      </c>
      <c r="G1043" s="37"/>
      <c r="H1043" s="37"/>
      <c r="I1043" s="194"/>
      <c r="J1043" s="37"/>
      <c r="K1043" s="37"/>
      <c r="L1043" s="40"/>
      <c r="M1043" s="195"/>
      <c r="N1043" s="196"/>
      <c r="O1043" s="65"/>
      <c r="P1043" s="65"/>
      <c r="Q1043" s="65"/>
      <c r="R1043" s="65"/>
      <c r="S1043" s="65"/>
      <c r="T1043" s="66"/>
      <c r="U1043" s="35"/>
      <c r="V1043" s="35"/>
      <c r="W1043" s="35"/>
      <c r="X1043" s="35"/>
      <c r="Y1043" s="35"/>
      <c r="Z1043" s="35"/>
      <c r="AA1043" s="35"/>
      <c r="AB1043" s="35"/>
      <c r="AC1043" s="35"/>
      <c r="AD1043" s="35"/>
      <c r="AE1043" s="35"/>
      <c r="AT1043" s="18" t="s">
        <v>200</v>
      </c>
      <c r="AU1043" s="18" t="s">
        <v>82</v>
      </c>
    </row>
    <row r="1044" spans="1:47" s="2" customFormat="1" ht="11.25">
      <c r="A1044" s="35"/>
      <c r="B1044" s="36"/>
      <c r="C1044" s="37"/>
      <c r="D1044" s="197" t="s">
        <v>202</v>
      </c>
      <c r="E1044" s="37"/>
      <c r="F1044" s="198" t="s">
        <v>1482</v>
      </c>
      <c r="G1044" s="37"/>
      <c r="H1044" s="37"/>
      <c r="I1044" s="194"/>
      <c r="J1044" s="37"/>
      <c r="K1044" s="37"/>
      <c r="L1044" s="40"/>
      <c r="M1044" s="195"/>
      <c r="N1044" s="196"/>
      <c r="O1044" s="65"/>
      <c r="P1044" s="65"/>
      <c r="Q1044" s="65"/>
      <c r="R1044" s="65"/>
      <c r="S1044" s="65"/>
      <c r="T1044" s="66"/>
      <c r="U1044" s="35"/>
      <c r="V1044" s="35"/>
      <c r="W1044" s="35"/>
      <c r="X1044" s="35"/>
      <c r="Y1044" s="35"/>
      <c r="Z1044" s="35"/>
      <c r="AA1044" s="35"/>
      <c r="AB1044" s="35"/>
      <c r="AC1044" s="35"/>
      <c r="AD1044" s="35"/>
      <c r="AE1044" s="35"/>
      <c r="AT1044" s="18" t="s">
        <v>202</v>
      </c>
      <c r="AU1044" s="18" t="s">
        <v>82</v>
      </c>
    </row>
    <row r="1045" spans="2:51" s="13" customFormat="1" ht="11.25">
      <c r="B1045" s="199"/>
      <c r="C1045" s="200"/>
      <c r="D1045" s="192" t="s">
        <v>204</v>
      </c>
      <c r="E1045" s="201" t="s">
        <v>21</v>
      </c>
      <c r="F1045" s="202" t="s">
        <v>1483</v>
      </c>
      <c r="G1045" s="200"/>
      <c r="H1045" s="201" t="s">
        <v>21</v>
      </c>
      <c r="I1045" s="203"/>
      <c r="J1045" s="200"/>
      <c r="K1045" s="200"/>
      <c r="L1045" s="204"/>
      <c r="M1045" s="205"/>
      <c r="N1045" s="206"/>
      <c r="O1045" s="206"/>
      <c r="P1045" s="206"/>
      <c r="Q1045" s="206"/>
      <c r="R1045" s="206"/>
      <c r="S1045" s="206"/>
      <c r="T1045" s="207"/>
      <c r="AT1045" s="208" t="s">
        <v>204</v>
      </c>
      <c r="AU1045" s="208" t="s">
        <v>82</v>
      </c>
      <c r="AV1045" s="13" t="s">
        <v>80</v>
      </c>
      <c r="AW1045" s="13" t="s">
        <v>34</v>
      </c>
      <c r="AX1045" s="13" t="s">
        <v>72</v>
      </c>
      <c r="AY1045" s="208" t="s">
        <v>191</v>
      </c>
    </row>
    <row r="1046" spans="2:51" s="14" customFormat="1" ht="22.5">
      <c r="B1046" s="209"/>
      <c r="C1046" s="210"/>
      <c r="D1046" s="192" t="s">
        <v>204</v>
      </c>
      <c r="E1046" s="211" t="s">
        <v>21</v>
      </c>
      <c r="F1046" s="212" t="s">
        <v>1484</v>
      </c>
      <c r="G1046" s="210"/>
      <c r="H1046" s="213">
        <v>191.4</v>
      </c>
      <c r="I1046" s="214"/>
      <c r="J1046" s="210"/>
      <c r="K1046" s="210"/>
      <c r="L1046" s="215"/>
      <c r="M1046" s="216"/>
      <c r="N1046" s="217"/>
      <c r="O1046" s="217"/>
      <c r="P1046" s="217"/>
      <c r="Q1046" s="217"/>
      <c r="R1046" s="217"/>
      <c r="S1046" s="217"/>
      <c r="T1046" s="218"/>
      <c r="AT1046" s="219" t="s">
        <v>204</v>
      </c>
      <c r="AU1046" s="219" t="s">
        <v>82</v>
      </c>
      <c r="AV1046" s="14" t="s">
        <v>82</v>
      </c>
      <c r="AW1046" s="14" t="s">
        <v>34</v>
      </c>
      <c r="AX1046" s="14" t="s">
        <v>72</v>
      </c>
      <c r="AY1046" s="219" t="s">
        <v>191</v>
      </c>
    </row>
    <row r="1047" spans="1:65" s="2" customFormat="1" ht="16.5" customHeight="1">
      <c r="A1047" s="35"/>
      <c r="B1047" s="36"/>
      <c r="C1047" s="179" t="s">
        <v>1485</v>
      </c>
      <c r="D1047" s="179" t="s">
        <v>193</v>
      </c>
      <c r="E1047" s="180" t="s">
        <v>1486</v>
      </c>
      <c r="F1047" s="181" t="s">
        <v>1487</v>
      </c>
      <c r="G1047" s="182" t="s">
        <v>293</v>
      </c>
      <c r="H1047" s="183">
        <v>191.4</v>
      </c>
      <c r="I1047" s="184"/>
      <c r="J1047" s="185">
        <f>ROUND(I1047*H1047,2)</f>
        <v>0</v>
      </c>
      <c r="K1047" s="181" t="s">
        <v>197</v>
      </c>
      <c r="L1047" s="40"/>
      <c r="M1047" s="186" t="s">
        <v>21</v>
      </c>
      <c r="N1047" s="187" t="s">
        <v>43</v>
      </c>
      <c r="O1047" s="65"/>
      <c r="P1047" s="188">
        <f>O1047*H1047</f>
        <v>0</v>
      </c>
      <c r="Q1047" s="188">
        <v>0.0003</v>
      </c>
      <c r="R1047" s="188">
        <f>Q1047*H1047</f>
        <v>0.05742</v>
      </c>
      <c r="S1047" s="188">
        <v>0</v>
      </c>
      <c r="T1047" s="189">
        <f>S1047*H1047</f>
        <v>0</v>
      </c>
      <c r="U1047" s="35"/>
      <c r="V1047" s="35"/>
      <c r="W1047" s="35"/>
      <c r="X1047" s="35"/>
      <c r="Y1047" s="35"/>
      <c r="Z1047" s="35"/>
      <c r="AA1047" s="35"/>
      <c r="AB1047" s="35"/>
      <c r="AC1047" s="35"/>
      <c r="AD1047" s="35"/>
      <c r="AE1047" s="35"/>
      <c r="AR1047" s="190" t="s">
        <v>321</v>
      </c>
      <c r="AT1047" s="190" t="s">
        <v>193</v>
      </c>
      <c r="AU1047" s="190" t="s">
        <v>82</v>
      </c>
      <c r="AY1047" s="18" t="s">
        <v>191</v>
      </c>
      <c r="BE1047" s="191">
        <f>IF(N1047="základní",J1047,0)</f>
        <v>0</v>
      </c>
      <c r="BF1047" s="191">
        <f>IF(N1047="snížená",J1047,0)</f>
        <v>0</v>
      </c>
      <c r="BG1047" s="191">
        <f>IF(N1047="zákl. přenesená",J1047,0)</f>
        <v>0</v>
      </c>
      <c r="BH1047" s="191">
        <f>IF(N1047="sníž. přenesená",J1047,0)</f>
        <v>0</v>
      </c>
      <c r="BI1047" s="191">
        <f>IF(N1047="nulová",J1047,0)</f>
        <v>0</v>
      </c>
      <c r="BJ1047" s="18" t="s">
        <v>80</v>
      </c>
      <c r="BK1047" s="191">
        <f>ROUND(I1047*H1047,2)</f>
        <v>0</v>
      </c>
      <c r="BL1047" s="18" t="s">
        <v>321</v>
      </c>
      <c r="BM1047" s="190" t="s">
        <v>1488</v>
      </c>
    </row>
    <row r="1048" spans="1:47" s="2" customFormat="1" ht="19.5">
      <c r="A1048" s="35"/>
      <c r="B1048" s="36"/>
      <c r="C1048" s="37"/>
      <c r="D1048" s="192" t="s">
        <v>200</v>
      </c>
      <c r="E1048" s="37"/>
      <c r="F1048" s="193" t="s">
        <v>1489</v>
      </c>
      <c r="G1048" s="37"/>
      <c r="H1048" s="37"/>
      <c r="I1048" s="194"/>
      <c r="J1048" s="37"/>
      <c r="K1048" s="37"/>
      <c r="L1048" s="40"/>
      <c r="M1048" s="195"/>
      <c r="N1048" s="196"/>
      <c r="O1048" s="65"/>
      <c r="P1048" s="65"/>
      <c r="Q1048" s="65"/>
      <c r="R1048" s="65"/>
      <c r="S1048" s="65"/>
      <c r="T1048" s="66"/>
      <c r="U1048" s="35"/>
      <c r="V1048" s="35"/>
      <c r="W1048" s="35"/>
      <c r="X1048" s="35"/>
      <c r="Y1048" s="35"/>
      <c r="Z1048" s="35"/>
      <c r="AA1048" s="35"/>
      <c r="AB1048" s="35"/>
      <c r="AC1048" s="35"/>
      <c r="AD1048" s="35"/>
      <c r="AE1048" s="35"/>
      <c r="AT1048" s="18" t="s">
        <v>200</v>
      </c>
      <c r="AU1048" s="18" t="s">
        <v>82</v>
      </c>
    </row>
    <row r="1049" spans="1:47" s="2" customFormat="1" ht="11.25">
      <c r="A1049" s="35"/>
      <c r="B1049" s="36"/>
      <c r="C1049" s="37"/>
      <c r="D1049" s="197" t="s">
        <v>202</v>
      </c>
      <c r="E1049" s="37"/>
      <c r="F1049" s="198" t="s">
        <v>1490</v>
      </c>
      <c r="G1049" s="37"/>
      <c r="H1049" s="37"/>
      <c r="I1049" s="194"/>
      <c r="J1049" s="37"/>
      <c r="K1049" s="37"/>
      <c r="L1049" s="40"/>
      <c r="M1049" s="195"/>
      <c r="N1049" s="196"/>
      <c r="O1049" s="65"/>
      <c r="P1049" s="65"/>
      <c r="Q1049" s="65"/>
      <c r="R1049" s="65"/>
      <c r="S1049" s="65"/>
      <c r="T1049" s="66"/>
      <c r="U1049" s="35"/>
      <c r="V1049" s="35"/>
      <c r="W1049" s="35"/>
      <c r="X1049" s="35"/>
      <c r="Y1049" s="35"/>
      <c r="Z1049" s="35"/>
      <c r="AA1049" s="35"/>
      <c r="AB1049" s="35"/>
      <c r="AC1049" s="35"/>
      <c r="AD1049" s="35"/>
      <c r="AE1049" s="35"/>
      <c r="AT1049" s="18" t="s">
        <v>202</v>
      </c>
      <c r="AU1049" s="18" t="s">
        <v>82</v>
      </c>
    </row>
    <row r="1050" spans="2:51" s="13" customFormat="1" ht="11.25">
      <c r="B1050" s="199"/>
      <c r="C1050" s="200"/>
      <c r="D1050" s="192" t="s">
        <v>204</v>
      </c>
      <c r="E1050" s="201" t="s">
        <v>21</v>
      </c>
      <c r="F1050" s="202" t="s">
        <v>1483</v>
      </c>
      <c r="G1050" s="200"/>
      <c r="H1050" s="201" t="s">
        <v>21</v>
      </c>
      <c r="I1050" s="203"/>
      <c r="J1050" s="200"/>
      <c r="K1050" s="200"/>
      <c r="L1050" s="204"/>
      <c r="M1050" s="205"/>
      <c r="N1050" s="206"/>
      <c r="O1050" s="206"/>
      <c r="P1050" s="206"/>
      <c r="Q1050" s="206"/>
      <c r="R1050" s="206"/>
      <c r="S1050" s="206"/>
      <c r="T1050" s="207"/>
      <c r="AT1050" s="208" t="s">
        <v>204</v>
      </c>
      <c r="AU1050" s="208" t="s">
        <v>82</v>
      </c>
      <c r="AV1050" s="13" t="s">
        <v>80</v>
      </c>
      <c r="AW1050" s="13" t="s">
        <v>34</v>
      </c>
      <c r="AX1050" s="13" t="s">
        <v>72</v>
      </c>
      <c r="AY1050" s="208" t="s">
        <v>191</v>
      </c>
    </row>
    <row r="1051" spans="2:51" s="14" customFormat="1" ht="22.5">
      <c r="B1051" s="209"/>
      <c r="C1051" s="210"/>
      <c r="D1051" s="192" t="s">
        <v>204</v>
      </c>
      <c r="E1051" s="211" t="s">
        <v>21</v>
      </c>
      <c r="F1051" s="212" t="s">
        <v>1484</v>
      </c>
      <c r="G1051" s="210"/>
      <c r="H1051" s="213">
        <v>191.4</v>
      </c>
      <c r="I1051" s="214"/>
      <c r="J1051" s="210"/>
      <c r="K1051" s="210"/>
      <c r="L1051" s="215"/>
      <c r="M1051" s="216"/>
      <c r="N1051" s="217"/>
      <c r="O1051" s="217"/>
      <c r="P1051" s="217"/>
      <c r="Q1051" s="217"/>
      <c r="R1051" s="217"/>
      <c r="S1051" s="217"/>
      <c r="T1051" s="218"/>
      <c r="AT1051" s="219" t="s">
        <v>204</v>
      </c>
      <c r="AU1051" s="219" t="s">
        <v>82</v>
      </c>
      <c r="AV1051" s="14" t="s">
        <v>82</v>
      </c>
      <c r="AW1051" s="14" t="s">
        <v>34</v>
      </c>
      <c r="AX1051" s="14" t="s">
        <v>72</v>
      </c>
      <c r="AY1051" s="219" t="s">
        <v>191</v>
      </c>
    </row>
    <row r="1052" spans="1:65" s="2" customFormat="1" ht="24.2" customHeight="1">
      <c r="A1052" s="35"/>
      <c r="B1052" s="36"/>
      <c r="C1052" s="179" t="s">
        <v>1491</v>
      </c>
      <c r="D1052" s="179" t="s">
        <v>193</v>
      </c>
      <c r="E1052" s="180" t="s">
        <v>1492</v>
      </c>
      <c r="F1052" s="181" t="s">
        <v>1493</v>
      </c>
      <c r="G1052" s="182" t="s">
        <v>293</v>
      </c>
      <c r="H1052" s="183">
        <v>191.4</v>
      </c>
      <c r="I1052" s="184"/>
      <c r="J1052" s="185">
        <f>ROUND(I1052*H1052,2)</f>
        <v>0</v>
      </c>
      <c r="K1052" s="181" t="s">
        <v>197</v>
      </c>
      <c r="L1052" s="40"/>
      <c r="M1052" s="186" t="s">
        <v>21</v>
      </c>
      <c r="N1052" s="187" t="s">
        <v>43</v>
      </c>
      <c r="O1052" s="65"/>
      <c r="P1052" s="188">
        <f>O1052*H1052</f>
        <v>0</v>
      </c>
      <c r="Q1052" s="188">
        <v>0.0075</v>
      </c>
      <c r="R1052" s="188">
        <f>Q1052*H1052</f>
        <v>1.4355</v>
      </c>
      <c r="S1052" s="188">
        <v>0</v>
      </c>
      <c r="T1052" s="189">
        <f>S1052*H1052</f>
        <v>0</v>
      </c>
      <c r="U1052" s="35"/>
      <c r="V1052" s="35"/>
      <c r="W1052" s="35"/>
      <c r="X1052" s="35"/>
      <c r="Y1052" s="35"/>
      <c r="Z1052" s="35"/>
      <c r="AA1052" s="35"/>
      <c r="AB1052" s="35"/>
      <c r="AC1052" s="35"/>
      <c r="AD1052" s="35"/>
      <c r="AE1052" s="35"/>
      <c r="AR1052" s="190" t="s">
        <v>321</v>
      </c>
      <c r="AT1052" s="190" t="s">
        <v>193</v>
      </c>
      <c r="AU1052" s="190" t="s">
        <v>82</v>
      </c>
      <c r="AY1052" s="18" t="s">
        <v>191</v>
      </c>
      <c r="BE1052" s="191">
        <f>IF(N1052="základní",J1052,0)</f>
        <v>0</v>
      </c>
      <c r="BF1052" s="191">
        <f>IF(N1052="snížená",J1052,0)</f>
        <v>0</v>
      </c>
      <c r="BG1052" s="191">
        <f>IF(N1052="zákl. přenesená",J1052,0)</f>
        <v>0</v>
      </c>
      <c r="BH1052" s="191">
        <f>IF(N1052="sníž. přenesená",J1052,0)</f>
        <v>0</v>
      </c>
      <c r="BI1052" s="191">
        <f>IF(N1052="nulová",J1052,0)</f>
        <v>0</v>
      </c>
      <c r="BJ1052" s="18" t="s">
        <v>80</v>
      </c>
      <c r="BK1052" s="191">
        <f>ROUND(I1052*H1052,2)</f>
        <v>0</v>
      </c>
      <c r="BL1052" s="18" t="s">
        <v>321</v>
      </c>
      <c r="BM1052" s="190" t="s">
        <v>1494</v>
      </c>
    </row>
    <row r="1053" spans="1:47" s="2" customFormat="1" ht="19.5">
      <c r="A1053" s="35"/>
      <c r="B1053" s="36"/>
      <c r="C1053" s="37"/>
      <c r="D1053" s="192" t="s">
        <v>200</v>
      </c>
      <c r="E1053" s="37"/>
      <c r="F1053" s="193" t="s">
        <v>1495</v>
      </c>
      <c r="G1053" s="37"/>
      <c r="H1053" s="37"/>
      <c r="I1053" s="194"/>
      <c r="J1053" s="37"/>
      <c r="K1053" s="37"/>
      <c r="L1053" s="40"/>
      <c r="M1053" s="195"/>
      <c r="N1053" s="196"/>
      <c r="O1053" s="65"/>
      <c r="P1053" s="65"/>
      <c r="Q1053" s="65"/>
      <c r="R1053" s="65"/>
      <c r="S1053" s="65"/>
      <c r="T1053" s="66"/>
      <c r="U1053" s="35"/>
      <c r="V1053" s="35"/>
      <c r="W1053" s="35"/>
      <c r="X1053" s="35"/>
      <c r="Y1053" s="35"/>
      <c r="Z1053" s="35"/>
      <c r="AA1053" s="35"/>
      <c r="AB1053" s="35"/>
      <c r="AC1053" s="35"/>
      <c r="AD1053" s="35"/>
      <c r="AE1053" s="35"/>
      <c r="AT1053" s="18" t="s">
        <v>200</v>
      </c>
      <c r="AU1053" s="18" t="s">
        <v>82</v>
      </c>
    </row>
    <row r="1054" spans="1:47" s="2" customFormat="1" ht="11.25">
      <c r="A1054" s="35"/>
      <c r="B1054" s="36"/>
      <c r="C1054" s="37"/>
      <c r="D1054" s="197" t="s">
        <v>202</v>
      </c>
      <c r="E1054" s="37"/>
      <c r="F1054" s="198" t="s">
        <v>1496</v>
      </c>
      <c r="G1054" s="37"/>
      <c r="H1054" s="37"/>
      <c r="I1054" s="194"/>
      <c r="J1054" s="37"/>
      <c r="K1054" s="37"/>
      <c r="L1054" s="40"/>
      <c r="M1054" s="195"/>
      <c r="N1054" s="196"/>
      <c r="O1054" s="65"/>
      <c r="P1054" s="65"/>
      <c r="Q1054" s="65"/>
      <c r="R1054" s="65"/>
      <c r="S1054" s="65"/>
      <c r="T1054" s="66"/>
      <c r="U1054" s="35"/>
      <c r="V1054" s="35"/>
      <c r="W1054" s="35"/>
      <c r="X1054" s="35"/>
      <c r="Y1054" s="35"/>
      <c r="Z1054" s="35"/>
      <c r="AA1054" s="35"/>
      <c r="AB1054" s="35"/>
      <c r="AC1054" s="35"/>
      <c r="AD1054" s="35"/>
      <c r="AE1054" s="35"/>
      <c r="AT1054" s="18" t="s">
        <v>202</v>
      </c>
      <c r="AU1054" s="18" t="s">
        <v>82</v>
      </c>
    </row>
    <row r="1055" spans="2:51" s="13" customFormat="1" ht="11.25">
      <c r="B1055" s="199"/>
      <c r="C1055" s="200"/>
      <c r="D1055" s="192" t="s">
        <v>204</v>
      </c>
      <c r="E1055" s="201" t="s">
        <v>21</v>
      </c>
      <c r="F1055" s="202" t="s">
        <v>1483</v>
      </c>
      <c r="G1055" s="200"/>
      <c r="H1055" s="201" t="s">
        <v>21</v>
      </c>
      <c r="I1055" s="203"/>
      <c r="J1055" s="200"/>
      <c r="K1055" s="200"/>
      <c r="L1055" s="204"/>
      <c r="M1055" s="205"/>
      <c r="N1055" s="206"/>
      <c r="O1055" s="206"/>
      <c r="P1055" s="206"/>
      <c r="Q1055" s="206"/>
      <c r="R1055" s="206"/>
      <c r="S1055" s="206"/>
      <c r="T1055" s="207"/>
      <c r="AT1055" s="208" t="s">
        <v>204</v>
      </c>
      <c r="AU1055" s="208" t="s">
        <v>82</v>
      </c>
      <c r="AV1055" s="13" t="s">
        <v>80</v>
      </c>
      <c r="AW1055" s="13" t="s">
        <v>34</v>
      </c>
      <c r="AX1055" s="13" t="s">
        <v>72</v>
      </c>
      <c r="AY1055" s="208" t="s">
        <v>191</v>
      </c>
    </row>
    <row r="1056" spans="2:51" s="14" customFormat="1" ht="22.5">
      <c r="B1056" s="209"/>
      <c r="C1056" s="210"/>
      <c r="D1056" s="192" t="s">
        <v>204</v>
      </c>
      <c r="E1056" s="211" t="s">
        <v>21</v>
      </c>
      <c r="F1056" s="212" t="s">
        <v>1484</v>
      </c>
      <c r="G1056" s="210"/>
      <c r="H1056" s="213">
        <v>191.4</v>
      </c>
      <c r="I1056" s="214"/>
      <c r="J1056" s="210"/>
      <c r="K1056" s="210"/>
      <c r="L1056" s="215"/>
      <c r="M1056" s="216"/>
      <c r="N1056" s="217"/>
      <c r="O1056" s="217"/>
      <c r="P1056" s="217"/>
      <c r="Q1056" s="217"/>
      <c r="R1056" s="217"/>
      <c r="S1056" s="217"/>
      <c r="T1056" s="218"/>
      <c r="AT1056" s="219" t="s">
        <v>204</v>
      </c>
      <c r="AU1056" s="219" t="s">
        <v>82</v>
      </c>
      <c r="AV1056" s="14" t="s">
        <v>82</v>
      </c>
      <c r="AW1056" s="14" t="s">
        <v>34</v>
      </c>
      <c r="AX1056" s="14" t="s">
        <v>72</v>
      </c>
      <c r="AY1056" s="219" t="s">
        <v>191</v>
      </c>
    </row>
    <row r="1057" spans="1:65" s="2" customFormat="1" ht="24.2" customHeight="1">
      <c r="A1057" s="35"/>
      <c r="B1057" s="36"/>
      <c r="C1057" s="179" t="s">
        <v>1497</v>
      </c>
      <c r="D1057" s="179" t="s">
        <v>193</v>
      </c>
      <c r="E1057" s="180" t="s">
        <v>1498</v>
      </c>
      <c r="F1057" s="181" t="s">
        <v>1499</v>
      </c>
      <c r="G1057" s="182" t="s">
        <v>745</v>
      </c>
      <c r="H1057" s="183">
        <v>50.36</v>
      </c>
      <c r="I1057" s="184"/>
      <c r="J1057" s="185">
        <f>ROUND(I1057*H1057,2)</f>
        <v>0</v>
      </c>
      <c r="K1057" s="181" t="s">
        <v>197</v>
      </c>
      <c r="L1057" s="40"/>
      <c r="M1057" s="186" t="s">
        <v>21</v>
      </c>
      <c r="N1057" s="187" t="s">
        <v>43</v>
      </c>
      <c r="O1057" s="65"/>
      <c r="P1057" s="188">
        <f>O1057*H1057</f>
        <v>0</v>
      </c>
      <c r="Q1057" s="188">
        <v>0</v>
      </c>
      <c r="R1057" s="188">
        <f>Q1057*H1057</f>
        <v>0</v>
      </c>
      <c r="S1057" s="188">
        <v>0.00325</v>
      </c>
      <c r="T1057" s="189">
        <f>S1057*H1057</f>
        <v>0.16366999999999998</v>
      </c>
      <c r="U1057" s="35"/>
      <c r="V1057" s="35"/>
      <c r="W1057" s="35"/>
      <c r="X1057" s="35"/>
      <c r="Y1057" s="35"/>
      <c r="Z1057" s="35"/>
      <c r="AA1057" s="35"/>
      <c r="AB1057" s="35"/>
      <c r="AC1057" s="35"/>
      <c r="AD1057" s="35"/>
      <c r="AE1057" s="35"/>
      <c r="AR1057" s="190" t="s">
        <v>321</v>
      </c>
      <c r="AT1057" s="190" t="s">
        <v>193</v>
      </c>
      <c r="AU1057" s="190" t="s">
        <v>82</v>
      </c>
      <c r="AY1057" s="18" t="s">
        <v>191</v>
      </c>
      <c r="BE1057" s="191">
        <f>IF(N1057="základní",J1057,0)</f>
        <v>0</v>
      </c>
      <c r="BF1057" s="191">
        <f>IF(N1057="snížená",J1057,0)</f>
        <v>0</v>
      </c>
      <c r="BG1057" s="191">
        <f>IF(N1057="zákl. přenesená",J1057,0)</f>
        <v>0</v>
      </c>
      <c r="BH1057" s="191">
        <f>IF(N1057="sníž. přenesená",J1057,0)</f>
        <v>0</v>
      </c>
      <c r="BI1057" s="191">
        <f>IF(N1057="nulová",J1057,0)</f>
        <v>0</v>
      </c>
      <c r="BJ1057" s="18" t="s">
        <v>80</v>
      </c>
      <c r="BK1057" s="191">
        <f>ROUND(I1057*H1057,2)</f>
        <v>0</v>
      </c>
      <c r="BL1057" s="18" t="s">
        <v>321</v>
      </c>
      <c r="BM1057" s="190" t="s">
        <v>1500</v>
      </c>
    </row>
    <row r="1058" spans="1:47" s="2" customFormat="1" ht="11.25">
      <c r="A1058" s="35"/>
      <c r="B1058" s="36"/>
      <c r="C1058" s="37"/>
      <c r="D1058" s="192" t="s">
        <v>200</v>
      </c>
      <c r="E1058" s="37"/>
      <c r="F1058" s="193" t="s">
        <v>1499</v>
      </c>
      <c r="G1058" s="37"/>
      <c r="H1058" s="37"/>
      <c r="I1058" s="194"/>
      <c r="J1058" s="37"/>
      <c r="K1058" s="37"/>
      <c r="L1058" s="40"/>
      <c r="M1058" s="195"/>
      <c r="N1058" s="196"/>
      <c r="O1058" s="65"/>
      <c r="P1058" s="65"/>
      <c r="Q1058" s="65"/>
      <c r="R1058" s="65"/>
      <c r="S1058" s="65"/>
      <c r="T1058" s="66"/>
      <c r="U1058" s="35"/>
      <c r="V1058" s="35"/>
      <c r="W1058" s="35"/>
      <c r="X1058" s="35"/>
      <c r="Y1058" s="35"/>
      <c r="Z1058" s="35"/>
      <c r="AA1058" s="35"/>
      <c r="AB1058" s="35"/>
      <c r="AC1058" s="35"/>
      <c r="AD1058" s="35"/>
      <c r="AE1058" s="35"/>
      <c r="AT1058" s="18" t="s">
        <v>200</v>
      </c>
      <c r="AU1058" s="18" t="s">
        <v>82</v>
      </c>
    </row>
    <row r="1059" spans="1:47" s="2" customFormat="1" ht="11.25">
      <c r="A1059" s="35"/>
      <c r="B1059" s="36"/>
      <c r="C1059" s="37"/>
      <c r="D1059" s="197" t="s">
        <v>202</v>
      </c>
      <c r="E1059" s="37"/>
      <c r="F1059" s="198" t="s">
        <v>1501</v>
      </c>
      <c r="G1059" s="37"/>
      <c r="H1059" s="37"/>
      <c r="I1059" s="194"/>
      <c r="J1059" s="37"/>
      <c r="K1059" s="37"/>
      <c r="L1059" s="40"/>
      <c r="M1059" s="195"/>
      <c r="N1059" s="196"/>
      <c r="O1059" s="65"/>
      <c r="P1059" s="65"/>
      <c r="Q1059" s="65"/>
      <c r="R1059" s="65"/>
      <c r="S1059" s="65"/>
      <c r="T1059" s="66"/>
      <c r="U1059" s="35"/>
      <c r="V1059" s="35"/>
      <c r="W1059" s="35"/>
      <c r="X1059" s="35"/>
      <c r="Y1059" s="35"/>
      <c r="Z1059" s="35"/>
      <c r="AA1059" s="35"/>
      <c r="AB1059" s="35"/>
      <c r="AC1059" s="35"/>
      <c r="AD1059" s="35"/>
      <c r="AE1059" s="35"/>
      <c r="AT1059" s="18" t="s">
        <v>202</v>
      </c>
      <c r="AU1059" s="18" t="s">
        <v>82</v>
      </c>
    </row>
    <row r="1060" spans="2:51" s="13" customFormat="1" ht="11.25">
      <c r="B1060" s="199"/>
      <c r="C1060" s="200"/>
      <c r="D1060" s="192" t="s">
        <v>204</v>
      </c>
      <c r="E1060" s="201" t="s">
        <v>21</v>
      </c>
      <c r="F1060" s="202" t="s">
        <v>277</v>
      </c>
      <c r="G1060" s="200"/>
      <c r="H1060" s="201" t="s">
        <v>21</v>
      </c>
      <c r="I1060" s="203"/>
      <c r="J1060" s="200"/>
      <c r="K1060" s="200"/>
      <c r="L1060" s="204"/>
      <c r="M1060" s="205"/>
      <c r="N1060" s="206"/>
      <c r="O1060" s="206"/>
      <c r="P1060" s="206"/>
      <c r="Q1060" s="206"/>
      <c r="R1060" s="206"/>
      <c r="S1060" s="206"/>
      <c r="T1060" s="207"/>
      <c r="AT1060" s="208" t="s">
        <v>204</v>
      </c>
      <c r="AU1060" s="208" t="s">
        <v>82</v>
      </c>
      <c r="AV1060" s="13" t="s">
        <v>80</v>
      </c>
      <c r="AW1060" s="13" t="s">
        <v>34</v>
      </c>
      <c r="AX1060" s="13" t="s">
        <v>72</v>
      </c>
      <c r="AY1060" s="208" t="s">
        <v>191</v>
      </c>
    </row>
    <row r="1061" spans="2:51" s="14" customFormat="1" ht="11.25">
      <c r="B1061" s="209"/>
      <c r="C1061" s="210"/>
      <c r="D1061" s="192" t="s">
        <v>204</v>
      </c>
      <c r="E1061" s="211" t="s">
        <v>21</v>
      </c>
      <c r="F1061" s="212" t="s">
        <v>1502</v>
      </c>
      <c r="G1061" s="210"/>
      <c r="H1061" s="213">
        <v>5.65</v>
      </c>
      <c r="I1061" s="214"/>
      <c r="J1061" s="210"/>
      <c r="K1061" s="210"/>
      <c r="L1061" s="215"/>
      <c r="M1061" s="216"/>
      <c r="N1061" s="217"/>
      <c r="O1061" s="217"/>
      <c r="P1061" s="217"/>
      <c r="Q1061" s="217"/>
      <c r="R1061" s="217"/>
      <c r="S1061" s="217"/>
      <c r="T1061" s="218"/>
      <c r="AT1061" s="219" t="s">
        <v>204</v>
      </c>
      <c r="AU1061" s="219" t="s">
        <v>82</v>
      </c>
      <c r="AV1061" s="14" t="s">
        <v>82</v>
      </c>
      <c r="AW1061" s="14" t="s">
        <v>34</v>
      </c>
      <c r="AX1061" s="14" t="s">
        <v>72</v>
      </c>
      <c r="AY1061" s="219" t="s">
        <v>191</v>
      </c>
    </row>
    <row r="1062" spans="2:51" s="14" customFormat="1" ht="11.25">
      <c r="B1062" s="209"/>
      <c r="C1062" s="210"/>
      <c r="D1062" s="192" t="s">
        <v>204</v>
      </c>
      <c r="E1062" s="211" t="s">
        <v>21</v>
      </c>
      <c r="F1062" s="212" t="s">
        <v>1503</v>
      </c>
      <c r="G1062" s="210"/>
      <c r="H1062" s="213">
        <v>6.84</v>
      </c>
      <c r="I1062" s="214"/>
      <c r="J1062" s="210"/>
      <c r="K1062" s="210"/>
      <c r="L1062" s="215"/>
      <c r="M1062" s="216"/>
      <c r="N1062" s="217"/>
      <c r="O1062" s="217"/>
      <c r="P1062" s="217"/>
      <c r="Q1062" s="217"/>
      <c r="R1062" s="217"/>
      <c r="S1062" s="217"/>
      <c r="T1062" s="218"/>
      <c r="AT1062" s="219" t="s">
        <v>204</v>
      </c>
      <c r="AU1062" s="219" t="s">
        <v>82</v>
      </c>
      <c r="AV1062" s="14" t="s">
        <v>82</v>
      </c>
      <c r="AW1062" s="14" t="s">
        <v>34</v>
      </c>
      <c r="AX1062" s="14" t="s">
        <v>72</v>
      </c>
      <c r="AY1062" s="219" t="s">
        <v>191</v>
      </c>
    </row>
    <row r="1063" spans="2:51" s="14" customFormat="1" ht="11.25">
      <c r="B1063" s="209"/>
      <c r="C1063" s="210"/>
      <c r="D1063" s="192" t="s">
        <v>204</v>
      </c>
      <c r="E1063" s="211" t="s">
        <v>21</v>
      </c>
      <c r="F1063" s="212" t="s">
        <v>1504</v>
      </c>
      <c r="G1063" s="210"/>
      <c r="H1063" s="213">
        <v>3</v>
      </c>
      <c r="I1063" s="214"/>
      <c r="J1063" s="210"/>
      <c r="K1063" s="210"/>
      <c r="L1063" s="215"/>
      <c r="M1063" s="216"/>
      <c r="N1063" s="217"/>
      <c r="O1063" s="217"/>
      <c r="P1063" s="217"/>
      <c r="Q1063" s="217"/>
      <c r="R1063" s="217"/>
      <c r="S1063" s="217"/>
      <c r="T1063" s="218"/>
      <c r="AT1063" s="219" t="s">
        <v>204</v>
      </c>
      <c r="AU1063" s="219" t="s">
        <v>82</v>
      </c>
      <c r="AV1063" s="14" t="s">
        <v>82</v>
      </c>
      <c r="AW1063" s="14" t="s">
        <v>34</v>
      </c>
      <c r="AX1063" s="14" t="s">
        <v>72</v>
      </c>
      <c r="AY1063" s="219" t="s">
        <v>191</v>
      </c>
    </row>
    <row r="1064" spans="2:51" s="14" customFormat="1" ht="11.25">
      <c r="B1064" s="209"/>
      <c r="C1064" s="210"/>
      <c r="D1064" s="192" t="s">
        <v>204</v>
      </c>
      <c r="E1064" s="211" t="s">
        <v>21</v>
      </c>
      <c r="F1064" s="212" t="s">
        <v>1505</v>
      </c>
      <c r="G1064" s="210"/>
      <c r="H1064" s="213">
        <v>5.09</v>
      </c>
      <c r="I1064" s="214"/>
      <c r="J1064" s="210"/>
      <c r="K1064" s="210"/>
      <c r="L1064" s="215"/>
      <c r="M1064" s="216"/>
      <c r="N1064" s="217"/>
      <c r="O1064" s="217"/>
      <c r="P1064" s="217"/>
      <c r="Q1064" s="217"/>
      <c r="R1064" s="217"/>
      <c r="S1064" s="217"/>
      <c r="T1064" s="218"/>
      <c r="AT1064" s="219" t="s">
        <v>204</v>
      </c>
      <c r="AU1064" s="219" t="s">
        <v>82</v>
      </c>
      <c r="AV1064" s="14" t="s">
        <v>82</v>
      </c>
      <c r="AW1064" s="14" t="s">
        <v>34</v>
      </c>
      <c r="AX1064" s="14" t="s">
        <v>72</v>
      </c>
      <c r="AY1064" s="219" t="s">
        <v>191</v>
      </c>
    </row>
    <row r="1065" spans="2:51" s="14" customFormat="1" ht="11.25">
      <c r="B1065" s="209"/>
      <c r="C1065" s="210"/>
      <c r="D1065" s="192" t="s">
        <v>204</v>
      </c>
      <c r="E1065" s="211" t="s">
        <v>21</v>
      </c>
      <c r="F1065" s="212" t="s">
        <v>1506</v>
      </c>
      <c r="G1065" s="210"/>
      <c r="H1065" s="213">
        <v>6.2</v>
      </c>
      <c r="I1065" s="214"/>
      <c r="J1065" s="210"/>
      <c r="K1065" s="210"/>
      <c r="L1065" s="215"/>
      <c r="M1065" s="216"/>
      <c r="N1065" s="217"/>
      <c r="O1065" s="217"/>
      <c r="P1065" s="217"/>
      <c r="Q1065" s="217"/>
      <c r="R1065" s="217"/>
      <c r="S1065" s="217"/>
      <c r="T1065" s="218"/>
      <c r="AT1065" s="219" t="s">
        <v>204</v>
      </c>
      <c r="AU1065" s="219" t="s">
        <v>82</v>
      </c>
      <c r="AV1065" s="14" t="s">
        <v>82</v>
      </c>
      <c r="AW1065" s="14" t="s">
        <v>34</v>
      </c>
      <c r="AX1065" s="14" t="s">
        <v>72</v>
      </c>
      <c r="AY1065" s="219" t="s">
        <v>191</v>
      </c>
    </row>
    <row r="1066" spans="2:51" s="14" customFormat="1" ht="11.25">
      <c r="B1066" s="209"/>
      <c r="C1066" s="210"/>
      <c r="D1066" s="192" t="s">
        <v>204</v>
      </c>
      <c r="E1066" s="211" t="s">
        <v>21</v>
      </c>
      <c r="F1066" s="212" t="s">
        <v>1507</v>
      </c>
      <c r="G1066" s="210"/>
      <c r="H1066" s="213">
        <v>11.16</v>
      </c>
      <c r="I1066" s="214"/>
      <c r="J1066" s="210"/>
      <c r="K1066" s="210"/>
      <c r="L1066" s="215"/>
      <c r="M1066" s="216"/>
      <c r="N1066" s="217"/>
      <c r="O1066" s="217"/>
      <c r="P1066" s="217"/>
      <c r="Q1066" s="217"/>
      <c r="R1066" s="217"/>
      <c r="S1066" s="217"/>
      <c r="T1066" s="218"/>
      <c r="AT1066" s="219" t="s">
        <v>204</v>
      </c>
      <c r="AU1066" s="219" t="s">
        <v>82</v>
      </c>
      <c r="AV1066" s="14" t="s">
        <v>82</v>
      </c>
      <c r="AW1066" s="14" t="s">
        <v>34</v>
      </c>
      <c r="AX1066" s="14" t="s">
        <v>72</v>
      </c>
      <c r="AY1066" s="219" t="s">
        <v>191</v>
      </c>
    </row>
    <row r="1067" spans="2:51" s="14" customFormat="1" ht="11.25">
      <c r="B1067" s="209"/>
      <c r="C1067" s="210"/>
      <c r="D1067" s="192" t="s">
        <v>204</v>
      </c>
      <c r="E1067" s="211" t="s">
        <v>21</v>
      </c>
      <c r="F1067" s="212" t="s">
        <v>1508</v>
      </c>
      <c r="G1067" s="210"/>
      <c r="H1067" s="213">
        <v>4.35</v>
      </c>
      <c r="I1067" s="214"/>
      <c r="J1067" s="210"/>
      <c r="K1067" s="210"/>
      <c r="L1067" s="215"/>
      <c r="M1067" s="216"/>
      <c r="N1067" s="217"/>
      <c r="O1067" s="217"/>
      <c r="P1067" s="217"/>
      <c r="Q1067" s="217"/>
      <c r="R1067" s="217"/>
      <c r="S1067" s="217"/>
      <c r="T1067" s="218"/>
      <c r="AT1067" s="219" t="s">
        <v>204</v>
      </c>
      <c r="AU1067" s="219" t="s">
        <v>82</v>
      </c>
      <c r="AV1067" s="14" t="s">
        <v>82</v>
      </c>
      <c r="AW1067" s="14" t="s">
        <v>34</v>
      </c>
      <c r="AX1067" s="14" t="s">
        <v>72</v>
      </c>
      <c r="AY1067" s="219" t="s">
        <v>191</v>
      </c>
    </row>
    <row r="1068" spans="2:51" s="14" customFormat="1" ht="11.25">
      <c r="B1068" s="209"/>
      <c r="C1068" s="210"/>
      <c r="D1068" s="192" t="s">
        <v>204</v>
      </c>
      <c r="E1068" s="211" t="s">
        <v>21</v>
      </c>
      <c r="F1068" s="212" t="s">
        <v>1509</v>
      </c>
      <c r="G1068" s="210"/>
      <c r="H1068" s="213">
        <v>6.72</v>
      </c>
      <c r="I1068" s="214"/>
      <c r="J1068" s="210"/>
      <c r="K1068" s="210"/>
      <c r="L1068" s="215"/>
      <c r="M1068" s="216"/>
      <c r="N1068" s="217"/>
      <c r="O1068" s="217"/>
      <c r="P1068" s="217"/>
      <c r="Q1068" s="217"/>
      <c r="R1068" s="217"/>
      <c r="S1068" s="217"/>
      <c r="T1068" s="218"/>
      <c r="AT1068" s="219" t="s">
        <v>204</v>
      </c>
      <c r="AU1068" s="219" t="s">
        <v>82</v>
      </c>
      <c r="AV1068" s="14" t="s">
        <v>82</v>
      </c>
      <c r="AW1068" s="14" t="s">
        <v>34</v>
      </c>
      <c r="AX1068" s="14" t="s">
        <v>72</v>
      </c>
      <c r="AY1068" s="219" t="s">
        <v>191</v>
      </c>
    </row>
    <row r="1069" spans="2:51" s="14" customFormat="1" ht="11.25">
      <c r="B1069" s="209"/>
      <c r="C1069" s="210"/>
      <c r="D1069" s="192" t="s">
        <v>204</v>
      </c>
      <c r="E1069" s="211" t="s">
        <v>21</v>
      </c>
      <c r="F1069" s="212" t="s">
        <v>1510</v>
      </c>
      <c r="G1069" s="210"/>
      <c r="H1069" s="213">
        <v>1.35</v>
      </c>
      <c r="I1069" s="214"/>
      <c r="J1069" s="210"/>
      <c r="K1069" s="210"/>
      <c r="L1069" s="215"/>
      <c r="M1069" s="216"/>
      <c r="N1069" s="217"/>
      <c r="O1069" s="217"/>
      <c r="P1069" s="217"/>
      <c r="Q1069" s="217"/>
      <c r="R1069" s="217"/>
      <c r="S1069" s="217"/>
      <c r="T1069" s="218"/>
      <c r="AT1069" s="219" t="s">
        <v>204</v>
      </c>
      <c r="AU1069" s="219" t="s">
        <v>82</v>
      </c>
      <c r="AV1069" s="14" t="s">
        <v>82</v>
      </c>
      <c r="AW1069" s="14" t="s">
        <v>34</v>
      </c>
      <c r="AX1069" s="14" t="s">
        <v>72</v>
      </c>
      <c r="AY1069" s="219" t="s">
        <v>191</v>
      </c>
    </row>
    <row r="1070" spans="1:65" s="2" customFormat="1" ht="24.2" customHeight="1">
      <c r="A1070" s="35"/>
      <c r="B1070" s="36"/>
      <c r="C1070" s="179" t="s">
        <v>1511</v>
      </c>
      <c r="D1070" s="179" t="s">
        <v>193</v>
      </c>
      <c r="E1070" s="180" t="s">
        <v>1512</v>
      </c>
      <c r="F1070" s="181" t="s">
        <v>1513</v>
      </c>
      <c r="G1070" s="182" t="s">
        <v>745</v>
      </c>
      <c r="H1070" s="183">
        <v>62.37</v>
      </c>
      <c r="I1070" s="184"/>
      <c r="J1070" s="185">
        <f>ROUND(I1070*H1070,2)</f>
        <v>0</v>
      </c>
      <c r="K1070" s="181" t="s">
        <v>197</v>
      </c>
      <c r="L1070" s="40"/>
      <c r="M1070" s="186" t="s">
        <v>21</v>
      </c>
      <c r="N1070" s="187" t="s">
        <v>43</v>
      </c>
      <c r="O1070" s="65"/>
      <c r="P1070" s="188">
        <f>O1070*H1070</f>
        <v>0</v>
      </c>
      <c r="Q1070" s="188">
        <v>0.00058</v>
      </c>
      <c r="R1070" s="188">
        <f>Q1070*H1070</f>
        <v>0.0361746</v>
      </c>
      <c r="S1070" s="188">
        <v>0</v>
      </c>
      <c r="T1070" s="189">
        <f>S1070*H1070</f>
        <v>0</v>
      </c>
      <c r="U1070" s="35"/>
      <c r="V1070" s="35"/>
      <c r="W1070" s="35"/>
      <c r="X1070" s="35"/>
      <c r="Y1070" s="35"/>
      <c r="Z1070" s="35"/>
      <c r="AA1070" s="35"/>
      <c r="AB1070" s="35"/>
      <c r="AC1070" s="35"/>
      <c r="AD1070" s="35"/>
      <c r="AE1070" s="35"/>
      <c r="AR1070" s="190" t="s">
        <v>321</v>
      </c>
      <c r="AT1070" s="190" t="s">
        <v>193</v>
      </c>
      <c r="AU1070" s="190" t="s">
        <v>82</v>
      </c>
      <c r="AY1070" s="18" t="s">
        <v>191</v>
      </c>
      <c r="BE1070" s="191">
        <f>IF(N1070="základní",J1070,0)</f>
        <v>0</v>
      </c>
      <c r="BF1070" s="191">
        <f>IF(N1070="snížená",J1070,0)</f>
        <v>0</v>
      </c>
      <c r="BG1070" s="191">
        <f>IF(N1070="zákl. přenesená",J1070,0)</f>
        <v>0</v>
      </c>
      <c r="BH1070" s="191">
        <f>IF(N1070="sníž. přenesená",J1070,0)</f>
        <v>0</v>
      </c>
      <c r="BI1070" s="191">
        <f>IF(N1070="nulová",J1070,0)</f>
        <v>0</v>
      </c>
      <c r="BJ1070" s="18" t="s">
        <v>80</v>
      </c>
      <c r="BK1070" s="191">
        <f>ROUND(I1070*H1070,2)</f>
        <v>0</v>
      </c>
      <c r="BL1070" s="18" t="s">
        <v>321</v>
      </c>
      <c r="BM1070" s="190" t="s">
        <v>1514</v>
      </c>
    </row>
    <row r="1071" spans="1:47" s="2" customFormat="1" ht="19.5">
      <c r="A1071" s="35"/>
      <c r="B1071" s="36"/>
      <c r="C1071" s="37"/>
      <c r="D1071" s="192" t="s">
        <v>200</v>
      </c>
      <c r="E1071" s="37"/>
      <c r="F1071" s="193" t="s">
        <v>1515</v>
      </c>
      <c r="G1071" s="37"/>
      <c r="H1071" s="37"/>
      <c r="I1071" s="194"/>
      <c r="J1071" s="37"/>
      <c r="K1071" s="37"/>
      <c r="L1071" s="40"/>
      <c r="M1071" s="195"/>
      <c r="N1071" s="196"/>
      <c r="O1071" s="65"/>
      <c r="P1071" s="65"/>
      <c r="Q1071" s="65"/>
      <c r="R1071" s="65"/>
      <c r="S1071" s="65"/>
      <c r="T1071" s="66"/>
      <c r="U1071" s="35"/>
      <c r="V1071" s="35"/>
      <c r="W1071" s="35"/>
      <c r="X1071" s="35"/>
      <c r="Y1071" s="35"/>
      <c r="Z1071" s="35"/>
      <c r="AA1071" s="35"/>
      <c r="AB1071" s="35"/>
      <c r="AC1071" s="35"/>
      <c r="AD1071" s="35"/>
      <c r="AE1071" s="35"/>
      <c r="AT1071" s="18" t="s">
        <v>200</v>
      </c>
      <c r="AU1071" s="18" t="s">
        <v>82</v>
      </c>
    </row>
    <row r="1072" spans="1:47" s="2" customFormat="1" ht="11.25">
      <c r="A1072" s="35"/>
      <c r="B1072" s="36"/>
      <c r="C1072" s="37"/>
      <c r="D1072" s="197" t="s">
        <v>202</v>
      </c>
      <c r="E1072" s="37"/>
      <c r="F1072" s="198" t="s">
        <v>1516</v>
      </c>
      <c r="G1072" s="37"/>
      <c r="H1072" s="37"/>
      <c r="I1072" s="194"/>
      <c r="J1072" s="37"/>
      <c r="K1072" s="37"/>
      <c r="L1072" s="40"/>
      <c r="M1072" s="195"/>
      <c r="N1072" s="196"/>
      <c r="O1072" s="65"/>
      <c r="P1072" s="65"/>
      <c r="Q1072" s="65"/>
      <c r="R1072" s="65"/>
      <c r="S1072" s="65"/>
      <c r="T1072" s="66"/>
      <c r="U1072" s="35"/>
      <c r="V1072" s="35"/>
      <c r="W1072" s="35"/>
      <c r="X1072" s="35"/>
      <c r="Y1072" s="35"/>
      <c r="Z1072" s="35"/>
      <c r="AA1072" s="35"/>
      <c r="AB1072" s="35"/>
      <c r="AC1072" s="35"/>
      <c r="AD1072" s="35"/>
      <c r="AE1072" s="35"/>
      <c r="AT1072" s="18" t="s">
        <v>202</v>
      </c>
      <c r="AU1072" s="18" t="s">
        <v>82</v>
      </c>
    </row>
    <row r="1073" spans="2:51" s="13" customFormat="1" ht="11.25">
      <c r="B1073" s="199"/>
      <c r="C1073" s="200"/>
      <c r="D1073" s="192" t="s">
        <v>204</v>
      </c>
      <c r="E1073" s="201" t="s">
        <v>21</v>
      </c>
      <c r="F1073" s="202" t="s">
        <v>1483</v>
      </c>
      <c r="G1073" s="200"/>
      <c r="H1073" s="201" t="s">
        <v>21</v>
      </c>
      <c r="I1073" s="203"/>
      <c r="J1073" s="200"/>
      <c r="K1073" s="200"/>
      <c r="L1073" s="204"/>
      <c r="M1073" s="205"/>
      <c r="N1073" s="206"/>
      <c r="O1073" s="206"/>
      <c r="P1073" s="206"/>
      <c r="Q1073" s="206"/>
      <c r="R1073" s="206"/>
      <c r="S1073" s="206"/>
      <c r="T1073" s="207"/>
      <c r="AT1073" s="208" t="s">
        <v>204</v>
      </c>
      <c r="AU1073" s="208" t="s">
        <v>82</v>
      </c>
      <c r="AV1073" s="13" t="s">
        <v>80</v>
      </c>
      <c r="AW1073" s="13" t="s">
        <v>34</v>
      </c>
      <c r="AX1073" s="13" t="s">
        <v>72</v>
      </c>
      <c r="AY1073" s="208" t="s">
        <v>191</v>
      </c>
    </row>
    <row r="1074" spans="2:51" s="14" customFormat="1" ht="11.25">
      <c r="B1074" s="209"/>
      <c r="C1074" s="210"/>
      <c r="D1074" s="192" t="s">
        <v>204</v>
      </c>
      <c r="E1074" s="211" t="s">
        <v>21</v>
      </c>
      <c r="F1074" s="212" t="s">
        <v>1517</v>
      </c>
      <c r="G1074" s="210"/>
      <c r="H1074" s="213">
        <v>12.5</v>
      </c>
      <c r="I1074" s="214"/>
      <c r="J1074" s="210"/>
      <c r="K1074" s="210"/>
      <c r="L1074" s="215"/>
      <c r="M1074" s="216"/>
      <c r="N1074" s="217"/>
      <c r="O1074" s="217"/>
      <c r="P1074" s="217"/>
      <c r="Q1074" s="217"/>
      <c r="R1074" s="217"/>
      <c r="S1074" s="217"/>
      <c r="T1074" s="218"/>
      <c r="AT1074" s="219" t="s">
        <v>204</v>
      </c>
      <c r="AU1074" s="219" t="s">
        <v>82</v>
      </c>
      <c r="AV1074" s="14" t="s">
        <v>82</v>
      </c>
      <c r="AW1074" s="14" t="s">
        <v>34</v>
      </c>
      <c r="AX1074" s="14" t="s">
        <v>72</v>
      </c>
      <c r="AY1074" s="219" t="s">
        <v>191</v>
      </c>
    </row>
    <row r="1075" spans="2:51" s="14" customFormat="1" ht="22.5">
      <c r="B1075" s="209"/>
      <c r="C1075" s="210"/>
      <c r="D1075" s="192" t="s">
        <v>204</v>
      </c>
      <c r="E1075" s="211" t="s">
        <v>21</v>
      </c>
      <c r="F1075" s="212" t="s">
        <v>1518</v>
      </c>
      <c r="G1075" s="210"/>
      <c r="H1075" s="213">
        <v>24.35</v>
      </c>
      <c r="I1075" s="214"/>
      <c r="J1075" s="210"/>
      <c r="K1075" s="210"/>
      <c r="L1075" s="215"/>
      <c r="M1075" s="216"/>
      <c r="N1075" s="217"/>
      <c r="O1075" s="217"/>
      <c r="P1075" s="217"/>
      <c r="Q1075" s="217"/>
      <c r="R1075" s="217"/>
      <c r="S1075" s="217"/>
      <c r="T1075" s="218"/>
      <c r="AT1075" s="219" t="s">
        <v>204</v>
      </c>
      <c r="AU1075" s="219" t="s">
        <v>82</v>
      </c>
      <c r="AV1075" s="14" t="s">
        <v>82</v>
      </c>
      <c r="AW1075" s="14" t="s">
        <v>34</v>
      </c>
      <c r="AX1075" s="14" t="s">
        <v>72</v>
      </c>
      <c r="AY1075" s="219" t="s">
        <v>191</v>
      </c>
    </row>
    <row r="1076" spans="2:51" s="14" customFormat="1" ht="11.25">
      <c r="B1076" s="209"/>
      <c r="C1076" s="210"/>
      <c r="D1076" s="192" t="s">
        <v>204</v>
      </c>
      <c r="E1076" s="211" t="s">
        <v>21</v>
      </c>
      <c r="F1076" s="212" t="s">
        <v>1519</v>
      </c>
      <c r="G1076" s="210"/>
      <c r="H1076" s="213">
        <v>5.16</v>
      </c>
      <c r="I1076" s="214"/>
      <c r="J1076" s="210"/>
      <c r="K1076" s="210"/>
      <c r="L1076" s="215"/>
      <c r="M1076" s="216"/>
      <c r="N1076" s="217"/>
      <c r="O1076" s="217"/>
      <c r="P1076" s="217"/>
      <c r="Q1076" s="217"/>
      <c r="R1076" s="217"/>
      <c r="S1076" s="217"/>
      <c r="T1076" s="218"/>
      <c r="AT1076" s="219" t="s">
        <v>204</v>
      </c>
      <c r="AU1076" s="219" t="s">
        <v>82</v>
      </c>
      <c r="AV1076" s="14" t="s">
        <v>82</v>
      </c>
      <c r="AW1076" s="14" t="s">
        <v>34</v>
      </c>
      <c r="AX1076" s="14" t="s">
        <v>72</v>
      </c>
      <c r="AY1076" s="219" t="s">
        <v>191</v>
      </c>
    </row>
    <row r="1077" spans="2:51" s="14" customFormat="1" ht="11.25">
      <c r="B1077" s="209"/>
      <c r="C1077" s="210"/>
      <c r="D1077" s="192" t="s">
        <v>204</v>
      </c>
      <c r="E1077" s="211" t="s">
        <v>21</v>
      </c>
      <c r="F1077" s="212" t="s">
        <v>1520</v>
      </c>
      <c r="G1077" s="210"/>
      <c r="H1077" s="213">
        <v>5.52</v>
      </c>
      <c r="I1077" s="214"/>
      <c r="J1077" s="210"/>
      <c r="K1077" s="210"/>
      <c r="L1077" s="215"/>
      <c r="M1077" s="216"/>
      <c r="N1077" s="217"/>
      <c r="O1077" s="217"/>
      <c r="P1077" s="217"/>
      <c r="Q1077" s="217"/>
      <c r="R1077" s="217"/>
      <c r="S1077" s="217"/>
      <c r="T1077" s="218"/>
      <c r="AT1077" s="219" t="s">
        <v>204</v>
      </c>
      <c r="AU1077" s="219" t="s">
        <v>82</v>
      </c>
      <c r="AV1077" s="14" t="s">
        <v>82</v>
      </c>
      <c r="AW1077" s="14" t="s">
        <v>34</v>
      </c>
      <c r="AX1077" s="14" t="s">
        <v>72</v>
      </c>
      <c r="AY1077" s="219" t="s">
        <v>191</v>
      </c>
    </row>
    <row r="1078" spans="2:51" s="14" customFormat="1" ht="33.75">
      <c r="B1078" s="209"/>
      <c r="C1078" s="210"/>
      <c r="D1078" s="192" t="s">
        <v>204</v>
      </c>
      <c r="E1078" s="211" t="s">
        <v>21</v>
      </c>
      <c r="F1078" s="212" t="s">
        <v>1521</v>
      </c>
      <c r="G1078" s="210"/>
      <c r="H1078" s="213">
        <v>14.84</v>
      </c>
      <c r="I1078" s="214"/>
      <c r="J1078" s="210"/>
      <c r="K1078" s="210"/>
      <c r="L1078" s="215"/>
      <c r="M1078" s="216"/>
      <c r="N1078" s="217"/>
      <c r="O1078" s="217"/>
      <c r="P1078" s="217"/>
      <c r="Q1078" s="217"/>
      <c r="R1078" s="217"/>
      <c r="S1078" s="217"/>
      <c r="T1078" s="218"/>
      <c r="AT1078" s="219" t="s">
        <v>204</v>
      </c>
      <c r="AU1078" s="219" t="s">
        <v>82</v>
      </c>
      <c r="AV1078" s="14" t="s">
        <v>82</v>
      </c>
      <c r="AW1078" s="14" t="s">
        <v>34</v>
      </c>
      <c r="AX1078" s="14" t="s">
        <v>72</v>
      </c>
      <c r="AY1078" s="219" t="s">
        <v>191</v>
      </c>
    </row>
    <row r="1079" spans="1:65" s="2" customFormat="1" ht="24.2" customHeight="1">
      <c r="A1079" s="35"/>
      <c r="B1079" s="36"/>
      <c r="C1079" s="220" t="s">
        <v>1522</v>
      </c>
      <c r="D1079" s="220" t="s">
        <v>893</v>
      </c>
      <c r="E1079" s="221" t="s">
        <v>1523</v>
      </c>
      <c r="F1079" s="222" t="s">
        <v>1524</v>
      </c>
      <c r="G1079" s="223" t="s">
        <v>265</v>
      </c>
      <c r="H1079" s="224">
        <v>228.691</v>
      </c>
      <c r="I1079" s="225"/>
      <c r="J1079" s="226">
        <f>ROUND(I1079*H1079,2)</f>
        <v>0</v>
      </c>
      <c r="K1079" s="222" t="s">
        <v>21</v>
      </c>
      <c r="L1079" s="227"/>
      <c r="M1079" s="228" t="s">
        <v>21</v>
      </c>
      <c r="N1079" s="229" t="s">
        <v>43</v>
      </c>
      <c r="O1079" s="65"/>
      <c r="P1079" s="188">
        <f>O1079*H1079</f>
        <v>0</v>
      </c>
      <c r="Q1079" s="188">
        <v>0.0005</v>
      </c>
      <c r="R1079" s="188">
        <f>Q1079*H1079</f>
        <v>0.1143455</v>
      </c>
      <c r="S1079" s="188">
        <v>0</v>
      </c>
      <c r="T1079" s="189">
        <f>S1079*H1079</f>
        <v>0</v>
      </c>
      <c r="U1079" s="35"/>
      <c r="V1079" s="35"/>
      <c r="W1079" s="35"/>
      <c r="X1079" s="35"/>
      <c r="Y1079" s="35"/>
      <c r="Z1079" s="35"/>
      <c r="AA1079" s="35"/>
      <c r="AB1079" s="35"/>
      <c r="AC1079" s="35"/>
      <c r="AD1079" s="35"/>
      <c r="AE1079" s="35"/>
      <c r="AR1079" s="190" t="s">
        <v>480</v>
      </c>
      <c r="AT1079" s="190" t="s">
        <v>893</v>
      </c>
      <c r="AU1079" s="190" t="s">
        <v>82</v>
      </c>
      <c r="AY1079" s="18" t="s">
        <v>191</v>
      </c>
      <c r="BE1079" s="191">
        <f>IF(N1079="základní",J1079,0)</f>
        <v>0</v>
      </c>
      <c r="BF1079" s="191">
        <f>IF(N1079="snížená",J1079,0)</f>
        <v>0</v>
      </c>
      <c r="BG1079" s="191">
        <f>IF(N1079="zákl. přenesená",J1079,0)</f>
        <v>0</v>
      </c>
      <c r="BH1079" s="191">
        <f>IF(N1079="sníž. přenesená",J1079,0)</f>
        <v>0</v>
      </c>
      <c r="BI1079" s="191">
        <f>IF(N1079="nulová",J1079,0)</f>
        <v>0</v>
      </c>
      <c r="BJ1079" s="18" t="s">
        <v>80</v>
      </c>
      <c r="BK1079" s="191">
        <f>ROUND(I1079*H1079,2)</f>
        <v>0</v>
      </c>
      <c r="BL1079" s="18" t="s">
        <v>321</v>
      </c>
      <c r="BM1079" s="190" t="s">
        <v>1525</v>
      </c>
    </row>
    <row r="1080" spans="1:47" s="2" customFormat="1" ht="19.5">
      <c r="A1080" s="35"/>
      <c r="B1080" s="36"/>
      <c r="C1080" s="37"/>
      <c r="D1080" s="192" t="s">
        <v>200</v>
      </c>
      <c r="E1080" s="37"/>
      <c r="F1080" s="193" t="s">
        <v>1524</v>
      </c>
      <c r="G1080" s="37"/>
      <c r="H1080" s="37"/>
      <c r="I1080" s="194"/>
      <c r="J1080" s="37"/>
      <c r="K1080" s="37"/>
      <c r="L1080" s="40"/>
      <c r="M1080" s="195"/>
      <c r="N1080" s="196"/>
      <c r="O1080" s="65"/>
      <c r="P1080" s="65"/>
      <c r="Q1080" s="65"/>
      <c r="R1080" s="65"/>
      <c r="S1080" s="65"/>
      <c r="T1080" s="66"/>
      <c r="U1080" s="35"/>
      <c r="V1080" s="35"/>
      <c r="W1080" s="35"/>
      <c r="X1080" s="35"/>
      <c r="Y1080" s="35"/>
      <c r="Z1080" s="35"/>
      <c r="AA1080" s="35"/>
      <c r="AB1080" s="35"/>
      <c r="AC1080" s="35"/>
      <c r="AD1080" s="35"/>
      <c r="AE1080" s="35"/>
      <c r="AT1080" s="18" t="s">
        <v>200</v>
      </c>
      <c r="AU1080" s="18" t="s">
        <v>82</v>
      </c>
    </row>
    <row r="1081" spans="2:51" s="13" customFormat="1" ht="11.25">
      <c r="B1081" s="199"/>
      <c r="C1081" s="200"/>
      <c r="D1081" s="192" t="s">
        <v>204</v>
      </c>
      <c r="E1081" s="201" t="s">
        <v>21</v>
      </c>
      <c r="F1081" s="202" t="s">
        <v>1483</v>
      </c>
      <c r="G1081" s="200"/>
      <c r="H1081" s="201" t="s">
        <v>21</v>
      </c>
      <c r="I1081" s="203"/>
      <c r="J1081" s="200"/>
      <c r="K1081" s="200"/>
      <c r="L1081" s="204"/>
      <c r="M1081" s="205"/>
      <c r="N1081" s="206"/>
      <c r="O1081" s="206"/>
      <c r="P1081" s="206"/>
      <c r="Q1081" s="206"/>
      <c r="R1081" s="206"/>
      <c r="S1081" s="206"/>
      <c r="T1081" s="207"/>
      <c r="AT1081" s="208" t="s">
        <v>204</v>
      </c>
      <c r="AU1081" s="208" t="s">
        <v>82</v>
      </c>
      <c r="AV1081" s="13" t="s">
        <v>80</v>
      </c>
      <c r="AW1081" s="13" t="s">
        <v>34</v>
      </c>
      <c r="AX1081" s="13" t="s">
        <v>72</v>
      </c>
      <c r="AY1081" s="208" t="s">
        <v>191</v>
      </c>
    </row>
    <row r="1082" spans="2:51" s="14" customFormat="1" ht="11.25">
      <c r="B1082" s="209"/>
      <c r="C1082" s="210"/>
      <c r="D1082" s="192" t="s">
        <v>204</v>
      </c>
      <c r="E1082" s="211" t="s">
        <v>21</v>
      </c>
      <c r="F1082" s="212" t="s">
        <v>1526</v>
      </c>
      <c r="G1082" s="210"/>
      <c r="H1082" s="213">
        <v>41.667</v>
      </c>
      <c r="I1082" s="214"/>
      <c r="J1082" s="210"/>
      <c r="K1082" s="210"/>
      <c r="L1082" s="215"/>
      <c r="M1082" s="216"/>
      <c r="N1082" s="217"/>
      <c r="O1082" s="217"/>
      <c r="P1082" s="217"/>
      <c r="Q1082" s="217"/>
      <c r="R1082" s="217"/>
      <c r="S1082" s="217"/>
      <c r="T1082" s="218"/>
      <c r="AT1082" s="219" t="s">
        <v>204</v>
      </c>
      <c r="AU1082" s="219" t="s">
        <v>82</v>
      </c>
      <c r="AV1082" s="14" t="s">
        <v>82</v>
      </c>
      <c r="AW1082" s="14" t="s">
        <v>34</v>
      </c>
      <c r="AX1082" s="14" t="s">
        <v>72</v>
      </c>
      <c r="AY1082" s="219" t="s">
        <v>191</v>
      </c>
    </row>
    <row r="1083" spans="2:51" s="14" customFormat="1" ht="33.75">
      <c r="B1083" s="209"/>
      <c r="C1083" s="210"/>
      <c r="D1083" s="192" t="s">
        <v>204</v>
      </c>
      <c r="E1083" s="211" t="s">
        <v>21</v>
      </c>
      <c r="F1083" s="212" t="s">
        <v>1527</v>
      </c>
      <c r="G1083" s="210"/>
      <c r="H1083" s="213">
        <v>81.167</v>
      </c>
      <c r="I1083" s="214"/>
      <c r="J1083" s="210"/>
      <c r="K1083" s="210"/>
      <c r="L1083" s="215"/>
      <c r="M1083" s="216"/>
      <c r="N1083" s="217"/>
      <c r="O1083" s="217"/>
      <c r="P1083" s="217"/>
      <c r="Q1083" s="217"/>
      <c r="R1083" s="217"/>
      <c r="S1083" s="217"/>
      <c r="T1083" s="218"/>
      <c r="AT1083" s="219" t="s">
        <v>204</v>
      </c>
      <c r="AU1083" s="219" t="s">
        <v>82</v>
      </c>
      <c r="AV1083" s="14" t="s">
        <v>82</v>
      </c>
      <c r="AW1083" s="14" t="s">
        <v>34</v>
      </c>
      <c r="AX1083" s="14" t="s">
        <v>72</v>
      </c>
      <c r="AY1083" s="219" t="s">
        <v>191</v>
      </c>
    </row>
    <row r="1084" spans="2:51" s="14" customFormat="1" ht="11.25">
      <c r="B1084" s="209"/>
      <c r="C1084" s="210"/>
      <c r="D1084" s="192" t="s">
        <v>204</v>
      </c>
      <c r="E1084" s="211" t="s">
        <v>21</v>
      </c>
      <c r="F1084" s="212" t="s">
        <v>1528</v>
      </c>
      <c r="G1084" s="210"/>
      <c r="H1084" s="213">
        <v>17.2</v>
      </c>
      <c r="I1084" s="214"/>
      <c r="J1084" s="210"/>
      <c r="K1084" s="210"/>
      <c r="L1084" s="215"/>
      <c r="M1084" s="216"/>
      <c r="N1084" s="217"/>
      <c r="O1084" s="217"/>
      <c r="P1084" s="217"/>
      <c r="Q1084" s="217"/>
      <c r="R1084" s="217"/>
      <c r="S1084" s="217"/>
      <c r="T1084" s="218"/>
      <c r="AT1084" s="219" t="s">
        <v>204</v>
      </c>
      <c r="AU1084" s="219" t="s">
        <v>82</v>
      </c>
      <c r="AV1084" s="14" t="s">
        <v>82</v>
      </c>
      <c r="AW1084" s="14" t="s">
        <v>34</v>
      </c>
      <c r="AX1084" s="14" t="s">
        <v>72</v>
      </c>
      <c r="AY1084" s="219" t="s">
        <v>191</v>
      </c>
    </row>
    <row r="1085" spans="2:51" s="14" customFormat="1" ht="11.25">
      <c r="B1085" s="209"/>
      <c r="C1085" s="210"/>
      <c r="D1085" s="192" t="s">
        <v>204</v>
      </c>
      <c r="E1085" s="211" t="s">
        <v>21</v>
      </c>
      <c r="F1085" s="212" t="s">
        <v>1529</v>
      </c>
      <c r="G1085" s="210"/>
      <c r="H1085" s="213">
        <v>18.4</v>
      </c>
      <c r="I1085" s="214"/>
      <c r="J1085" s="210"/>
      <c r="K1085" s="210"/>
      <c r="L1085" s="215"/>
      <c r="M1085" s="216"/>
      <c r="N1085" s="217"/>
      <c r="O1085" s="217"/>
      <c r="P1085" s="217"/>
      <c r="Q1085" s="217"/>
      <c r="R1085" s="217"/>
      <c r="S1085" s="217"/>
      <c r="T1085" s="218"/>
      <c r="AT1085" s="219" t="s">
        <v>204</v>
      </c>
      <c r="AU1085" s="219" t="s">
        <v>82</v>
      </c>
      <c r="AV1085" s="14" t="s">
        <v>82</v>
      </c>
      <c r="AW1085" s="14" t="s">
        <v>34</v>
      </c>
      <c r="AX1085" s="14" t="s">
        <v>72</v>
      </c>
      <c r="AY1085" s="219" t="s">
        <v>191</v>
      </c>
    </row>
    <row r="1086" spans="2:51" s="14" customFormat="1" ht="33.75">
      <c r="B1086" s="209"/>
      <c r="C1086" s="210"/>
      <c r="D1086" s="192" t="s">
        <v>204</v>
      </c>
      <c r="E1086" s="211" t="s">
        <v>21</v>
      </c>
      <c r="F1086" s="212" t="s">
        <v>1530</v>
      </c>
      <c r="G1086" s="210"/>
      <c r="H1086" s="213">
        <v>49.467</v>
      </c>
      <c r="I1086" s="214"/>
      <c r="J1086" s="210"/>
      <c r="K1086" s="210"/>
      <c r="L1086" s="215"/>
      <c r="M1086" s="216"/>
      <c r="N1086" s="217"/>
      <c r="O1086" s="217"/>
      <c r="P1086" s="217"/>
      <c r="Q1086" s="217"/>
      <c r="R1086" s="217"/>
      <c r="S1086" s="217"/>
      <c r="T1086" s="218"/>
      <c r="AT1086" s="219" t="s">
        <v>204</v>
      </c>
      <c r="AU1086" s="219" t="s">
        <v>82</v>
      </c>
      <c r="AV1086" s="14" t="s">
        <v>82</v>
      </c>
      <c r="AW1086" s="14" t="s">
        <v>34</v>
      </c>
      <c r="AX1086" s="14" t="s">
        <v>72</v>
      </c>
      <c r="AY1086" s="219" t="s">
        <v>191</v>
      </c>
    </row>
    <row r="1087" spans="2:51" s="14" customFormat="1" ht="11.25">
      <c r="B1087" s="209"/>
      <c r="C1087" s="210"/>
      <c r="D1087" s="192" t="s">
        <v>204</v>
      </c>
      <c r="E1087" s="210"/>
      <c r="F1087" s="212" t="s">
        <v>1531</v>
      </c>
      <c r="G1087" s="210"/>
      <c r="H1087" s="213">
        <v>228.691</v>
      </c>
      <c r="I1087" s="214"/>
      <c r="J1087" s="210"/>
      <c r="K1087" s="210"/>
      <c r="L1087" s="215"/>
      <c r="M1087" s="216"/>
      <c r="N1087" s="217"/>
      <c r="O1087" s="217"/>
      <c r="P1087" s="217"/>
      <c r="Q1087" s="217"/>
      <c r="R1087" s="217"/>
      <c r="S1087" s="217"/>
      <c r="T1087" s="218"/>
      <c r="AT1087" s="219" t="s">
        <v>204</v>
      </c>
      <c r="AU1087" s="219" t="s">
        <v>82</v>
      </c>
      <c r="AV1087" s="14" t="s">
        <v>82</v>
      </c>
      <c r="AW1087" s="14" t="s">
        <v>4</v>
      </c>
      <c r="AX1087" s="14" t="s">
        <v>80</v>
      </c>
      <c r="AY1087" s="219" t="s">
        <v>191</v>
      </c>
    </row>
    <row r="1088" spans="1:65" s="2" customFormat="1" ht="16.5" customHeight="1">
      <c r="A1088" s="35"/>
      <c r="B1088" s="36"/>
      <c r="C1088" s="179" t="s">
        <v>1532</v>
      </c>
      <c r="D1088" s="179" t="s">
        <v>193</v>
      </c>
      <c r="E1088" s="180" t="s">
        <v>1533</v>
      </c>
      <c r="F1088" s="181" t="s">
        <v>1534</v>
      </c>
      <c r="G1088" s="182" t="s">
        <v>293</v>
      </c>
      <c r="H1088" s="183">
        <v>212.36</v>
      </c>
      <c r="I1088" s="184"/>
      <c r="J1088" s="185">
        <f>ROUND(I1088*H1088,2)</f>
        <v>0</v>
      </c>
      <c r="K1088" s="181" t="s">
        <v>197</v>
      </c>
      <c r="L1088" s="40"/>
      <c r="M1088" s="186" t="s">
        <v>21</v>
      </c>
      <c r="N1088" s="187" t="s">
        <v>43</v>
      </c>
      <c r="O1088" s="65"/>
      <c r="P1088" s="188">
        <f>O1088*H1088</f>
        <v>0</v>
      </c>
      <c r="Q1088" s="188">
        <v>0</v>
      </c>
      <c r="R1088" s="188">
        <f>Q1088*H1088</f>
        <v>0</v>
      </c>
      <c r="S1088" s="188">
        <v>0.0353</v>
      </c>
      <c r="T1088" s="189">
        <f>S1088*H1088</f>
        <v>7.496308</v>
      </c>
      <c r="U1088" s="35"/>
      <c r="V1088" s="35"/>
      <c r="W1088" s="35"/>
      <c r="X1088" s="35"/>
      <c r="Y1088" s="35"/>
      <c r="Z1088" s="35"/>
      <c r="AA1088" s="35"/>
      <c r="AB1088" s="35"/>
      <c r="AC1088" s="35"/>
      <c r="AD1088" s="35"/>
      <c r="AE1088" s="35"/>
      <c r="AR1088" s="190" t="s">
        <v>321</v>
      </c>
      <c r="AT1088" s="190" t="s">
        <v>193</v>
      </c>
      <c r="AU1088" s="190" t="s">
        <v>82</v>
      </c>
      <c r="AY1088" s="18" t="s">
        <v>191</v>
      </c>
      <c r="BE1088" s="191">
        <f>IF(N1088="základní",J1088,0)</f>
        <v>0</v>
      </c>
      <c r="BF1088" s="191">
        <f>IF(N1088="snížená",J1088,0)</f>
        <v>0</v>
      </c>
      <c r="BG1088" s="191">
        <f>IF(N1088="zákl. přenesená",J1088,0)</f>
        <v>0</v>
      </c>
      <c r="BH1088" s="191">
        <f>IF(N1088="sníž. přenesená",J1088,0)</f>
        <v>0</v>
      </c>
      <c r="BI1088" s="191">
        <f>IF(N1088="nulová",J1088,0)</f>
        <v>0</v>
      </c>
      <c r="BJ1088" s="18" t="s">
        <v>80</v>
      </c>
      <c r="BK1088" s="191">
        <f>ROUND(I1088*H1088,2)</f>
        <v>0</v>
      </c>
      <c r="BL1088" s="18" t="s">
        <v>321</v>
      </c>
      <c r="BM1088" s="190" t="s">
        <v>1535</v>
      </c>
    </row>
    <row r="1089" spans="1:47" s="2" customFormat="1" ht="11.25">
      <c r="A1089" s="35"/>
      <c r="B1089" s="36"/>
      <c r="C1089" s="37"/>
      <c r="D1089" s="192" t="s">
        <v>200</v>
      </c>
      <c r="E1089" s="37"/>
      <c r="F1089" s="193" t="s">
        <v>1534</v>
      </c>
      <c r="G1089" s="37"/>
      <c r="H1089" s="37"/>
      <c r="I1089" s="194"/>
      <c r="J1089" s="37"/>
      <c r="K1089" s="37"/>
      <c r="L1089" s="40"/>
      <c r="M1089" s="195"/>
      <c r="N1089" s="196"/>
      <c r="O1089" s="65"/>
      <c r="P1089" s="65"/>
      <c r="Q1089" s="65"/>
      <c r="R1089" s="65"/>
      <c r="S1089" s="65"/>
      <c r="T1089" s="66"/>
      <c r="U1089" s="35"/>
      <c r="V1089" s="35"/>
      <c r="W1089" s="35"/>
      <c r="X1089" s="35"/>
      <c r="Y1089" s="35"/>
      <c r="Z1089" s="35"/>
      <c r="AA1089" s="35"/>
      <c r="AB1089" s="35"/>
      <c r="AC1089" s="35"/>
      <c r="AD1089" s="35"/>
      <c r="AE1089" s="35"/>
      <c r="AT1089" s="18" t="s">
        <v>200</v>
      </c>
      <c r="AU1089" s="18" t="s">
        <v>82</v>
      </c>
    </row>
    <row r="1090" spans="1:47" s="2" customFormat="1" ht="11.25">
      <c r="A1090" s="35"/>
      <c r="B1090" s="36"/>
      <c r="C1090" s="37"/>
      <c r="D1090" s="197" t="s">
        <v>202</v>
      </c>
      <c r="E1090" s="37"/>
      <c r="F1090" s="198" t="s">
        <v>1536</v>
      </c>
      <c r="G1090" s="37"/>
      <c r="H1090" s="37"/>
      <c r="I1090" s="194"/>
      <c r="J1090" s="37"/>
      <c r="K1090" s="37"/>
      <c r="L1090" s="40"/>
      <c r="M1090" s="195"/>
      <c r="N1090" s="196"/>
      <c r="O1090" s="65"/>
      <c r="P1090" s="65"/>
      <c r="Q1090" s="65"/>
      <c r="R1090" s="65"/>
      <c r="S1090" s="65"/>
      <c r="T1090" s="66"/>
      <c r="U1090" s="35"/>
      <c r="V1090" s="35"/>
      <c r="W1090" s="35"/>
      <c r="X1090" s="35"/>
      <c r="Y1090" s="35"/>
      <c r="Z1090" s="35"/>
      <c r="AA1090" s="35"/>
      <c r="AB1090" s="35"/>
      <c r="AC1090" s="35"/>
      <c r="AD1090" s="35"/>
      <c r="AE1090" s="35"/>
      <c r="AT1090" s="18" t="s">
        <v>202</v>
      </c>
      <c r="AU1090" s="18" t="s">
        <v>82</v>
      </c>
    </row>
    <row r="1091" spans="2:51" s="13" customFormat="1" ht="11.25">
      <c r="B1091" s="199"/>
      <c r="C1091" s="200"/>
      <c r="D1091" s="192" t="s">
        <v>204</v>
      </c>
      <c r="E1091" s="201" t="s">
        <v>21</v>
      </c>
      <c r="F1091" s="202" t="s">
        <v>277</v>
      </c>
      <c r="G1091" s="200"/>
      <c r="H1091" s="201" t="s">
        <v>21</v>
      </c>
      <c r="I1091" s="203"/>
      <c r="J1091" s="200"/>
      <c r="K1091" s="200"/>
      <c r="L1091" s="204"/>
      <c r="M1091" s="205"/>
      <c r="N1091" s="206"/>
      <c r="O1091" s="206"/>
      <c r="P1091" s="206"/>
      <c r="Q1091" s="206"/>
      <c r="R1091" s="206"/>
      <c r="S1091" s="206"/>
      <c r="T1091" s="207"/>
      <c r="AT1091" s="208" t="s">
        <v>204</v>
      </c>
      <c r="AU1091" s="208" t="s">
        <v>82</v>
      </c>
      <c r="AV1091" s="13" t="s">
        <v>80</v>
      </c>
      <c r="AW1091" s="13" t="s">
        <v>34</v>
      </c>
      <c r="AX1091" s="13" t="s">
        <v>72</v>
      </c>
      <c r="AY1091" s="208" t="s">
        <v>191</v>
      </c>
    </row>
    <row r="1092" spans="2:51" s="14" customFormat="1" ht="11.25">
      <c r="B1092" s="209"/>
      <c r="C1092" s="210"/>
      <c r="D1092" s="192" t="s">
        <v>204</v>
      </c>
      <c r="E1092" s="211" t="s">
        <v>21</v>
      </c>
      <c r="F1092" s="212" t="s">
        <v>609</v>
      </c>
      <c r="G1092" s="210"/>
      <c r="H1092" s="213">
        <v>62.74</v>
      </c>
      <c r="I1092" s="214"/>
      <c r="J1092" s="210"/>
      <c r="K1092" s="210"/>
      <c r="L1092" s="215"/>
      <c r="M1092" s="216"/>
      <c r="N1092" s="217"/>
      <c r="O1092" s="217"/>
      <c r="P1092" s="217"/>
      <c r="Q1092" s="217"/>
      <c r="R1092" s="217"/>
      <c r="S1092" s="217"/>
      <c r="T1092" s="218"/>
      <c r="AT1092" s="219" t="s">
        <v>204</v>
      </c>
      <c r="AU1092" s="219" t="s">
        <v>82</v>
      </c>
      <c r="AV1092" s="14" t="s">
        <v>82</v>
      </c>
      <c r="AW1092" s="14" t="s">
        <v>34</v>
      </c>
      <c r="AX1092" s="14" t="s">
        <v>72</v>
      </c>
      <c r="AY1092" s="219" t="s">
        <v>191</v>
      </c>
    </row>
    <row r="1093" spans="2:51" s="14" customFormat="1" ht="11.25">
      <c r="B1093" s="209"/>
      <c r="C1093" s="210"/>
      <c r="D1093" s="192" t="s">
        <v>204</v>
      </c>
      <c r="E1093" s="211" t="s">
        <v>21</v>
      </c>
      <c r="F1093" s="212" t="s">
        <v>610</v>
      </c>
      <c r="G1093" s="210"/>
      <c r="H1093" s="213">
        <v>8.5</v>
      </c>
      <c r="I1093" s="214"/>
      <c r="J1093" s="210"/>
      <c r="K1093" s="210"/>
      <c r="L1093" s="215"/>
      <c r="M1093" s="216"/>
      <c r="N1093" s="217"/>
      <c r="O1093" s="217"/>
      <c r="P1093" s="217"/>
      <c r="Q1093" s="217"/>
      <c r="R1093" s="217"/>
      <c r="S1093" s="217"/>
      <c r="T1093" s="218"/>
      <c r="AT1093" s="219" t="s">
        <v>204</v>
      </c>
      <c r="AU1093" s="219" t="s">
        <v>82</v>
      </c>
      <c r="AV1093" s="14" t="s">
        <v>82</v>
      </c>
      <c r="AW1093" s="14" t="s">
        <v>34</v>
      </c>
      <c r="AX1093" s="14" t="s">
        <v>72</v>
      </c>
      <c r="AY1093" s="219" t="s">
        <v>191</v>
      </c>
    </row>
    <row r="1094" spans="2:51" s="14" customFormat="1" ht="11.25">
      <c r="B1094" s="209"/>
      <c r="C1094" s="210"/>
      <c r="D1094" s="192" t="s">
        <v>204</v>
      </c>
      <c r="E1094" s="211" t="s">
        <v>21</v>
      </c>
      <c r="F1094" s="212" t="s">
        <v>611</v>
      </c>
      <c r="G1094" s="210"/>
      <c r="H1094" s="213">
        <v>7.13</v>
      </c>
      <c r="I1094" s="214"/>
      <c r="J1094" s="210"/>
      <c r="K1094" s="210"/>
      <c r="L1094" s="215"/>
      <c r="M1094" s="216"/>
      <c r="N1094" s="217"/>
      <c r="O1094" s="217"/>
      <c r="P1094" s="217"/>
      <c r="Q1094" s="217"/>
      <c r="R1094" s="217"/>
      <c r="S1094" s="217"/>
      <c r="T1094" s="218"/>
      <c r="AT1094" s="219" t="s">
        <v>204</v>
      </c>
      <c r="AU1094" s="219" t="s">
        <v>82</v>
      </c>
      <c r="AV1094" s="14" t="s">
        <v>82</v>
      </c>
      <c r="AW1094" s="14" t="s">
        <v>34</v>
      </c>
      <c r="AX1094" s="14" t="s">
        <v>72</v>
      </c>
      <c r="AY1094" s="219" t="s">
        <v>191</v>
      </c>
    </row>
    <row r="1095" spans="2:51" s="14" customFormat="1" ht="11.25">
      <c r="B1095" s="209"/>
      <c r="C1095" s="210"/>
      <c r="D1095" s="192" t="s">
        <v>204</v>
      </c>
      <c r="E1095" s="211" t="s">
        <v>21</v>
      </c>
      <c r="F1095" s="212" t="s">
        <v>612</v>
      </c>
      <c r="G1095" s="210"/>
      <c r="H1095" s="213">
        <v>5.95</v>
      </c>
      <c r="I1095" s="214"/>
      <c r="J1095" s="210"/>
      <c r="K1095" s="210"/>
      <c r="L1095" s="215"/>
      <c r="M1095" s="216"/>
      <c r="N1095" s="217"/>
      <c r="O1095" s="217"/>
      <c r="P1095" s="217"/>
      <c r="Q1095" s="217"/>
      <c r="R1095" s="217"/>
      <c r="S1095" s="217"/>
      <c r="T1095" s="218"/>
      <c r="AT1095" s="219" t="s">
        <v>204</v>
      </c>
      <c r="AU1095" s="219" t="s">
        <v>82</v>
      </c>
      <c r="AV1095" s="14" t="s">
        <v>82</v>
      </c>
      <c r="AW1095" s="14" t="s">
        <v>34</v>
      </c>
      <c r="AX1095" s="14" t="s">
        <v>72</v>
      </c>
      <c r="AY1095" s="219" t="s">
        <v>191</v>
      </c>
    </row>
    <row r="1096" spans="2:51" s="14" customFormat="1" ht="11.25">
      <c r="B1096" s="209"/>
      <c r="C1096" s="210"/>
      <c r="D1096" s="192" t="s">
        <v>204</v>
      </c>
      <c r="E1096" s="211" t="s">
        <v>21</v>
      </c>
      <c r="F1096" s="212" t="s">
        <v>613</v>
      </c>
      <c r="G1096" s="210"/>
      <c r="H1096" s="213">
        <v>5.48</v>
      </c>
      <c r="I1096" s="214"/>
      <c r="J1096" s="210"/>
      <c r="K1096" s="210"/>
      <c r="L1096" s="215"/>
      <c r="M1096" s="216"/>
      <c r="N1096" s="217"/>
      <c r="O1096" s="217"/>
      <c r="P1096" s="217"/>
      <c r="Q1096" s="217"/>
      <c r="R1096" s="217"/>
      <c r="S1096" s="217"/>
      <c r="T1096" s="218"/>
      <c r="AT1096" s="219" t="s">
        <v>204</v>
      </c>
      <c r="AU1096" s="219" t="s">
        <v>82</v>
      </c>
      <c r="AV1096" s="14" t="s">
        <v>82</v>
      </c>
      <c r="AW1096" s="14" t="s">
        <v>34</v>
      </c>
      <c r="AX1096" s="14" t="s">
        <v>72</v>
      </c>
      <c r="AY1096" s="219" t="s">
        <v>191</v>
      </c>
    </row>
    <row r="1097" spans="2:51" s="14" customFormat="1" ht="11.25">
      <c r="B1097" s="209"/>
      <c r="C1097" s="210"/>
      <c r="D1097" s="192" t="s">
        <v>204</v>
      </c>
      <c r="E1097" s="211" t="s">
        <v>21</v>
      </c>
      <c r="F1097" s="212" t="s">
        <v>614</v>
      </c>
      <c r="G1097" s="210"/>
      <c r="H1097" s="213">
        <v>6.64</v>
      </c>
      <c r="I1097" s="214"/>
      <c r="J1097" s="210"/>
      <c r="K1097" s="210"/>
      <c r="L1097" s="215"/>
      <c r="M1097" s="216"/>
      <c r="N1097" s="217"/>
      <c r="O1097" s="217"/>
      <c r="P1097" s="217"/>
      <c r="Q1097" s="217"/>
      <c r="R1097" s="217"/>
      <c r="S1097" s="217"/>
      <c r="T1097" s="218"/>
      <c r="AT1097" s="219" t="s">
        <v>204</v>
      </c>
      <c r="AU1097" s="219" t="s">
        <v>82</v>
      </c>
      <c r="AV1097" s="14" t="s">
        <v>82</v>
      </c>
      <c r="AW1097" s="14" t="s">
        <v>34</v>
      </c>
      <c r="AX1097" s="14" t="s">
        <v>72</v>
      </c>
      <c r="AY1097" s="219" t="s">
        <v>191</v>
      </c>
    </row>
    <row r="1098" spans="2:51" s="14" customFormat="1" ht="11.25">
      <c r="B1098" s="209"/>
      <c r="C1098" s="210"/>
      <c r="D1098" s="192" t="s">
        <v>204</v>
      </c>
      <c r="E1098" s="211" t="s">
        <v>21</v>
      </c>
      <c r="F1098" s="212" t="s">
        <v>615</v>
      </c>
      <c r="G1098" s="210"/>
      <c r="H1098" s="213">
        <v>6.68</v>
      </c>
      <c r="I1098" s="214"/>
      <c r="J1098" s="210"/>
      <c r="K1098" s="210"/>
      <c r="L1098" s="215"/>
      <c r="M1098" s="216"/>
      <c r="N1098" s="217"/>
      <c r="O1098" s="217"/>
      <c r="P1098" s="217"/>
      <c r="Q1098" s="217"/>
      <c r="R1098" s="217"/>
      <c r="S1098" s="217"/>
      <c r="T1098" s="218"/>
      <c r="AT1098" s="219" t="s">
        <v>204</v>
      </c>
      <c r="AU1098" s="219" t="s">
        <v>82</v>
      </c>
      <c r="AV1098" s="14" t="s">
        <v>82</v>
      </c>
      <c r="AW1098" s="14" t="s">
        <v>34</v>
      </c>
      <c r="AX1098" s="14" t="s">
        <v>72</v>
      </c>
      <c r="AY1098" s="219" t="s">
        <v>191</v>
      </c>
    </row>
    <row r="1099" spans="2:51" s="14" customFormat="1" ht="11.25">
      <c r="B1099" s="209"/>
      <c r="C1099" s="210"/>
      <c r="D1099" s="192" t="s">
        <v>204</v>
      </c>
      <c r="E1099" s="211" t="s">
        <v>21</v>
      </c>
      <c r="F1099" s="212" t="s">
        <v>616</v>
      </c>
      <c r="G1099" s="210"/>
      <c r="H1099" s="213">
        <v>6.54</v>
      </c>
      <c r="I1099" s="214"/>
      <c r="J1099" s="210"/>
      <c r="K1099" s="210"/>
      <c r="L1099" s="215"/>
      <c r="M1099" s="216"/>
      <c r="N1099" s="217"/>
      <c r="O1099" s="217"/>
      <c r="P1099" s="217"/>
      <c r="Q1099" s="217"/>
      <c r="R1099" s="217"/>
      <c r="S1099" s="217"/>
      <c r="T1099" s="218"/>
      <c r="AT1099" s="219" t="s">
        <v>204</v>
      </c>
      <c r="AU1099" s="219" t="s">
        <v>82</v>
      </c>
      <c r="AV1099" s="14" t="s">
        <v>82</v>
      </c>
      <c r="AW1099" s="14" t="s">
        <v>34</v>
      </c>
      <c r="AX1099" s="14" t="s">
        <v>72</v>
      </c>
      <c r="AY1099" s="219" t="s">
        <v>191</v>
      </c>
    </row>
    <row r="1100" spans="2:51" s="14" customFormat="1" ht="11.25">
      <c r="B1100" s="209"/>
      <c r="C1100" s="210"/>
      <c r="D1100" s="192" t="s">
        <v>204</v>
      </c>
      <c r="E1100" s="211" t="s">
        <v>21</v>
      </c>
      <c r="F1100" s="212" t="s">
        <v>597</v>
      </c>
      <c r="G1100" s="210"/>
      <c r="H1100" s="213">
        <v>3.22</v>
      </c>
      <c r="I1100" s="214"/>
      <c r="J1100" s="210"/>
      <c r="K1100" s="210"/>
      <c r="L1100" s="215"/>
      <c r="M1100" s="216"/>
      <c r="N1100" s="217"/>
      <c r="O1100" s="217"/>
      <c r="P1100" s="217"/>
      <c r="Q1100" s="217"/>
      <c r="R1100" s="217"/>
      <c r="S1100" s="217"/>
      <c r="T1100" s="218"/>
      <c r="AT1100" s="219" t="s">
        <v>204</v>
      </c>
      <c r="AU1100" s="219" t="s">
        <v>82</v>
      </c>
      <c r="AV1100" s="14" t="s">
        <v>82</v>
      </c>
      <c r="AW1100" s="14" t="s">
        <v>34</v>
      </c>
      <c r="AX1100" s="14" t="s">
        <v>72</v>
      </c>
      <c r="AY1100" s="219" t="s">
        <v>191</v>
      </c>
    </row>
    <row r="1101" spans="2:51" s="14" customFormat="1" ht="11.25">
      <c r="B1101" s="209"/>
      <c r="C1101" s="210"/>
      <c r="D1101" s="192" t="s">
        <v>204</v>
      </c>
      <c r="E1101" s="211" t="s">
        <v>21</v>
      </c>
      <c r="F1101" s="212" t="s">
        <v>598</v>
      </c>
      <c r="G1101" s="210"/>
      <c r="H1101" s="213">
        <v>1.42</v>
      </c>
      <c r="I1101" s="214"/>
      <c r="J1101" s="210"/>
      <c r="K1101" s="210"/>
      <c r="L1101" s="215"/>
      <c r="M1101" s="216"/>
      <c r="N1101" s="217"/>
      <c r="O1101" s="217"/>
      <c r="P1101" s="217"/>
      <c r="Q1101" s="217"/>
      <c r="R1101" s="217"/>
      <c r="S1101" s="217"/>
      <c r="T1101" s="218"/>
      <c r="AT1101" s="219" t="s">
        <v>204</v>
      </c>
      <c r="AU1101" s="219" t="s">
        <v>82</v>
      </c>
      <c r="AV1101" s="14" t="s">
        <v>82</v>
      </c>
      <c r="AW1101" s="14" t="s">
        <v>34</v>
      </c>
      <c r="AX1101" s="14" t="s">
        <v>72</v>
      </c>
      <c r="AY1101" s="219" t="s">
        <v>191</v>
      </c>
    </row>
    <row r="1102" spans="2:51" s="14" customFormat="1" ht="11.25">
      <c r="B1102" s="209"/>
      <c r="C1102" s="210"/>
      <c r="D1102" s="192" t="s">
        <v>204</v>
      </c>
      <c r="E1102" s="211" t="s">
        <v>21</v>
      </c>
      <c r="F1102" s="212" t="s">
        <v>599</v>
      </c>
      <c r="G1102" s="210"/>
      <c r="H1102" s="213">
        <v>1.23</v>
      </c>
      <c r="I1102" s="214"/>
      <c r="J1102" s="210"/>
      <c r="K1102" s="210"/>
      <c r="L1102" s="215"/>
      <c r="M1102" s="216"/>
      <c r="N1102" s="217"/>
      <c r="O1102" s="217"/>
      <c r="P1102" s="217"/>
      <c r="Q1102" s="217"/>
      <c r="R1102" s="217"/>
      <c r="S1102" s="217"/>
      <c r="T1102" s="218"/>
      <c r="AT1102" s="219" t="s">
        <v>204</v>
      </c>
      <c r="AU1102" s="219" t="s">
        <v>82</v>
      </c>
      <c r="AV1102" s="14" t="s">
        <v>82</v>
      </c>
      <c r="AW1102" s="14" t="s">
        <v>34</v>
      </c>
      <c r="AX1102" s="14" t="s">
        <v>72</v>
      </c>
      <c r="AY1102" s="219" t="s">
        <v>191</v>
      </c>
    </row>
    <row r="1103" spans="2:51" s="14" customFormat="1" ht="11.25">
      <c r="B1103" s="209"/>
      <c r="C1103" s="210"/>
      <c r="D1103" s="192" t="s">
        <v>204</v>
      </c>
      <c r="E1103" s="211" t="s">
        <v>21</v>
      </c>
      <c r="F1103" s="212" t="s">
        <v>617</v>
      </c>
      <c r="G1103" s="210"/>
      <c r="H1103" s="213">
        <v>6.88</v>
      </c>
      <c r="I1103" s="214"/>
      <c r="J1103" s="210"/>
      <c r="K1103" s="210"/>
      <c r="L1103" s="215"/>
      <c r="M1103" s="216"/>
      <c r="N1103" s="217"/>
      <c r="O1103" s="217"/>
      <c r="P1103" s="217"/>
      <c r="Q1103" s="217"/>
      <c r="R1103" s="217"/>
      <c r="S1103" s="217"/>
      <c r="T1103" s="218"/>
      <c r="AT1103" s="219" t="s">
        <v>204</v>
      </c>
      <c r="AU1103" s="219" t="s">
        <v>82</v>
      </c>
      <c r="AV1103" s="14" t="s">
        <v>82</v>
      </c>
      <c r="AW1103" s="14" t="s">
        <v>34</v>
      </c>
      <c r="AX1103" s="14" t="s">
        <v>72</v>
      </c>
      <c r="AY1103" s="219" t="s">
        <v>191</v>
      </c>
    </row>
    <row r="1104" spans="2:51" s="14" customFormat="1" ht="11.25">
      <c r="B1104" s="209"/>
      <c r="C1104" s="210"/>
      <c r="D1104" s="192" t="s">
        <v>204</v>
      </c>
      <c r="E1104" s="211" t="s">
        <v>21</v>
      </c>
      <c r="F1104" s="212" t="s">
        <v>1537</v>
      </c>
      <c r="G1104" s="210"/>
      <c r="H1104" s="213">
        <v>21.78</v>
      </c>
      <c r="I1104" s="214"/>
      <c r="J1104" s="210"/>
      <c r="K1104" s="210"/>
      <c r="L1104" s="215"/>
      <c r="M1104" s="216"/>
      <c r="N1104" s="217"/>
      <c r="O1104" s="217"/>
      <c r="P1104" s="217"/>
      <c r="Q1104" s="217"/>
      <c r="R1104" s="217"/>
      <c r="S1104" s="217"/>
      <c r="T1104" s="218"/>
      <c r="AT1104" s="219" t="s">
        <v>204</v>
      </c>
      <c r="AU1104" s="219" t="s">
        <v>82</v>
      </c>
      <c r="AV1104" s="14" t="s">
        <v>82</v>
      </c>
      <c r="AW1104" s="14" t="s">
        <v>34</v>
      </c>
      <c r="AX1104" s="14" t="s">
        <v>72</v>
      </c>
      <c r="AY1104" s="219" t="s">
        <v>191</v>
      </c>
    </row>
    <row r="1105" spans="2:51" s="14" customFormat="1" ht="11.25">
      <c r="B1105" s="209"/>
      <c r="C1105" s="210"/>
      <c r="D1105" s="192" t="s">
        <v>204</v>
      </c>
      <c r="E1105" s="211" t="s">
        <v>21</v>
      </c>
      <c r="F1105" s="212" t="s">
        <v>1538</v>
      </c>
      <c r="G1105" s="210"/>
      <c r="H1105" s="213">
        <v>14.36</v>
      </c>
      <c r="I1105" s="214"/>
      <c r="J1105" s="210"/>
      <c r="K1105" s="210"/>
      <c r="L1105" s="215"/>
      <c r="M1105" s="216"/>
      <c r="N1105" s="217"/>
      <c r="O1105" s="217"/>
      <c r="P1105" s="217"/>
      <c r="Q1105" s="217"/>
      <c r="R1105" s="217"/>
      <c r="S1105" s="217"/>
      <c r="T1105" s="218"/>
      <c r="AT1105" s="219" t="s">
        <v>204</v>
      </c>
      <c r="AU1105" s="219" t="s">
        <v>82</v>
      </c>
      <c r="AV1105" s="14" t="s">
        <v>82</v>
      </c>
      <c r="AW1105" s="14" t="s">
        <v>34</v>
      </c>
      <c r="AX1105" s="14" t="s">
        <v>72</v>
      </c>
      <c r="AY1105" s="219" t="s">
        <v>191</v>
      </c>
    </row>
    <row r="1106" spans="2:51" s="14" customFormat="1" ht="11.25">
      <c r="B1106" s="209"/>
      <c r="C1106" s="210"/>
      <c r="D1106" s="192" t="s">
        <v>204</v>
      </c>
      <c r="E1106" s="211" t="s">
        <v>21</v>
      </c>
      <c r="F1106" s="212" t="s">
        <v>619</v>
      </c>
      <c r="G1106" s="210"/>
      <c r="H1106" s="213">
        <v>6.73</v>
      </c>
      <c r="I1106" s="214"/>
      <c r="J1106" s="210"/>
      <c r="K1106" s="210"/>
      <c r="L1106" s="215"/>
      <c r="M1106" s="216"/>
      <c r="N1106" s="217"/>
      <c r="O1106" s="217"/>
      <c r="P1106" s="217"/>
      <c r="Q1106" s="217"/>
      <c r="R1106" s="217"/>
      <c r="S1106" s="217"/>
      <c r="T1106" s="218"/>
      <c r="AT1106" s="219" t="s">
        <v>204</v>
      </c>
      <c r="AU1106" s="219" t="s">
        <v>82</v>
      </c>
      <c r="AV1106" s="14" t="s">
        <v>82</v>
      </c>
      <c r="AW1106" s="14" t="s">
        <v>34</v>
      </c>
      <c r="AX1106" s="14" t="s">
        <v>72</v>
      </c>
      <c r="AY1106" s="219" t="s">
        <v>191</v>
      </c>
    </row>
    <row r="1107" spans="2:51" s="14" customFormat="1" ht="11.25">
      <c r="B1107" s="209"/>
      <c r="C1107" s="210"/>
      <c r="D1107" s="192" t="s">
        <v>204</v>
      </c>
      <c r="E1107" s="211" t="s">
        <v>21</v>
      </c>
      <c r="F1107" s="212" t="s">
        <v>600</v>
      </c>
      <c r="G1107" s="210"/>
      <c r="H1107" s="213">
        <v>7.8</v>
      </c>
      <c r="I1107" s="214"/>
      <c r="J1107" s="210"/>
      <c r="K1107" s="210"/>
      <c r="L1107" s="215"/>
      <c r="M1107" s="216"/>
      <c r="N1107" s="217"/>
      <c r="O1107" s="217"/>
      <c r="P1107" s="217"/>
      <c r="Q1107" s="217"/>
      <c r="R1107" s="217"/>
      <c r="S1107" s="217"/>
      <c r="T1107" s="218"/>
      <c r="AT1107" s="219" t="s">
        <v>204</v>
      </c>
      <c r="AU1107" s="219" t="s">
        <v>82</v>
      </c>
      <c r="AV1107" s="14" t="s">
        <v>82</v>
      </c>
      <c r="AW1107" s="14" t="s">
        <v>34</v>
      </c>
      <c r="AX1107" s="14" t="s">
        <v>72</v>
      </c>
      <c r="AY1107" s="219" t="s">
        <v>191</v>
      </c>
    </row>
    <row r="1108" spans="2:51" s="14" customFormat="1" ht="11.25">
      <c r="B1108" s="209"/>
      <c r="C1108" s="210"/>
      <c r="D1108" s="192" t="s">
        <v>204</v>
      </c>
      <c r="E1108" s="211" t="s">
        <v>21</v>
      </c>
      <c r="F1108" s="212" t="s">
        <v>620</v>
      </c>
      <c r="G1108" s="210"/>
      <c r="H1108" s="213">
        <v>4.67</v>
      </c>
      <c r="I1108" s="214"/>
      <c r="J1108" s="210"/>
      <c r="K1108" s="210"/>
      <c r="L1108" s="215"/>
      <c r="M1108" s="216"/>
      <c r="N1108" s="217"/>
      <c r="O1108" s="217"/>
      <c r="P1108" s="217"/>
      <c r="Q1108" s="217"/>
      <c r="R1108" s="217"/>
      <c r="S1108" s="217"/>
      <c r="T1108" s="218"/>
      <c r="AT1108" s="219" t="s">
        <v>204</v>
      </c>
      <c r="AU1108" s="219" t="s">
        <v>82</v>
      </c>
      <c r="AV1108" s="14" t="s">
        <v>82</v>
      </c>
      <c r="AW1108" s="14" t="s">
        <v>34</v>
      </c>
      <c r="AX1108" s="14" t="s">
        <v>72</v>
      </c>
      <c r="AY1108" s="219" t="s">
        <v>191</v>
      </c>
    </row>
    <row r="1109" spans="2:51" s="14" customFormat="1" ht="11.25">
      <c r="B1109" s="209"/>
      <c r="C1109" s="210"/>
      <c r="D1109" s="192" t="s">
        <v>204</v>
      </c>
      <c r="E1109" s="211" t="s">
        <v>21</v>
      </c>
      <c r="F1109" s="212" t="s">
        <v>621</v>
      </c>
      <c r="G1109" s="210"/>
      <c r="H1109" s="213">
        <v>10.03</v>
      </c>
      <c r="I1109" s="214"/>
      <c r="J1109" s="210"/>
      <c r="K1109" s="210"/>
      <c r="L1109" s="215"/>
      <c r="M1109" s="216"/>
      <c r="N1109" s="217"/>
      <c r="O1109" s="217"/>
      <c r="P1109" s="217"/>
      <c r="Q1109" s="217"/>
      <c r="R1109" s="217"/>
      <c r="S1109" s="217"/>
      <c r="T1109" s="218"/>
      <c r="AT1109" s="219" t="s">
        <v>204</v>
      </c>
      <c r="AU1109" s="219" t="s">
        <v>82</v>
      </c>
      <c r="AV1109" s="14" t="s">
        <v>82</v>
      </c>
      <c r="AW1109" s="14" t="s">
        <v>34</v>
      </c>
      <c r="AX1109" s="14" t="s">
        <v>72</v>
      </c>
      <c r="AY1109" s="219" t="s">
        <v>191</v>
      </c>
    </row>
    <row r="1110" spans="2:51" s="14" customFormat="1" ht="11.25">
      <c r="B1110" s="209"/>
      <c r="C1110" s="210"/>
      <c r="D1110" s="192" t="s">
        <v>204</v>
      </c>
      <c r="E1110" s="211" t="s">
        <v>21</v>
      </c>
      <c r="F1110" s="212" t="s">
        <v>623</v>
      </c>
      <c r="G1110" s="210"/>
      <c r="H1110" s="213">
        <v>6.74</v>
      </c>
      <c r="I1110" s="214"/>
      <c r="J1110" s="210"/>
      <c r="K1110" s="210"/>
      <c r="L1110" s="215"/>
      <c r="M1110" s="216"/>
      <c r="N1110" s="217"/>
      <c r="O1110" s="217"/>
      <c r="P1110" s="217"/>
      <c r="Q1110" s="217"/>
      <c r="R1110" s="217"/>
      <c r="S1110" s="217"/>
      <c r="T1110" s="218"/>
      <c r="AT1110" s="219" t="s">
        <v>204</v>
      </c>
      <c r="AU1110" s="219" t="s">
        <v>82</v>
      </c>
      <c r="AV1110" s="14" t="s">
        <v>82</v>
      </c>
      <c r="AW1110" s="14" t="s">
        <v>34</v>
      </c>
      <c r="AX1110" s="14" t="s">
        <v>72</v>
      </c>
      <c r="AY1110" s="219" t="s">
        <v>191</v>
      </c>
    </row>
    <row r="1111" spans="2:51" s="14" customFormat="1" ht="11.25">
      <c r="B1111" s="209"/>
      <c r="C1111" s="210"/>
      <c r="D1111" s="192" t="s">
        <v>204</v>
      </c>
      <c r="E1111" s="211" t="s">
        <v>21</v>
      </c>
      <c r="F1111" s="212" t="s">
        <v>624</v>
      </c>
      <c r="G1111" s="210"/>
      <c r="H1111" s="213">
        <v>4.45</v>
      </c>
      <c r="I1111" s="214"/>
      <c r="J1111" s="210"/>
      <c r="K1111" s="210"/>
      <c r="L1111" s="215"/>
      <c r="M1111" s="216"/>
      <c r="N1111" s="217"/>
      <c r="O1111" s="217"/>
      <c r="P1111" s="217"/>
      <c r="Q1111" s="217"/>
      <c r="R1111" s="217"/>
      <c r="S1111" s="217"/>
      <c r="T1111" s="218"/>
      <c r="AT1111" s="219" t="s">
        <v>204</v>
      </c>
      <c r="AU1111" s="219" t="s">
        <v>82</v>
      </c>
      <c r="AV1111" s="14" t="s">
        <v>82</v>
      </c>
      <c r="AW1111" s="14" t="s">
        <v>34</v>
      </c>
      <c r="AX1111" s="14" t="s">
        <v>72</v>
      </c>
      <c r="AY1111" s="219" t="s">
        <v>191</v>
      </c>
    </row>
    <row r="1112" spans="2:51" s="14" customFormat="1" ht="11.25">
      <c r="B1112" s="209"/>
      <c r="C1112" s="210"/>
      <c r="D1112" s="192" t="s">
        <v>204</v>
      </c>
      <c r="E1112" s="211" t="s">
        <v>21</v>
      </c>
      <c r="F1112" s="212" t="s">
        <v>625</v>
      </c>
      <c r="G1112" s="210"/>
      <c r="H1112" s="213">
        <v>7.68</v>
      </c>
      <c r="I1112" s="214"/>
      <c r="J1112" s="210"/>
      <c r="K1112" s="210"/>
      <c r="L1112" s="215"/>
      <c r="M1112" s="216"/>
      <c r="N1112" s="217"/>
      <c r="O1112" s="217"/>
      <c r="P1112" s="217"/>
      <c r="Q1112" s="217"/>
      <c r="R1112" s="217"/>
      <c r="S1112" s="217"/>
      <c r="T1112" s="218"/>
      <c r="AT1112" s="219" t="s">
        <v>204</v>
      </c>
      <c r="AU1112" s="219" t="s">
        <v>82</v>
      </c>
      <c r="AV1112" s="14" t="s">
        <v>82</v>
      </c>
      <c r="AW1112" s="14" t="s">
        <v>34</v>
      </c>
      <c r="AX1112" s="14" t="s">
        <v>72</v>
      </c>
      <c r="AY1112" s="219" t="s">
        <v>191</v>
      </c>
    </row>
    <row r="1113" spans="2:51" s="14" customFormat="1" ht="11.25">
      <c r="B1113" s="209"/>
      <c r="C1113" s="210"/>
      <c r="D1113" s="192" t="s">
        <v>204</v>
      </c>
      <c r="E1113" s="211" t="s">
        <v>21</v>
      </c>
      <c r="F1113" s="212" t="s">
        <v>601</v>
      </c>
      <c r="G1113" s="210"/>
      <c r="H1113" s="213">
        <v>3.28</v>
      </c>
      <c r="I1113" s="214"/>
      <c r="J1113" s="210"/>
      <c r="K1113" s="210"/>
      <c r="L1113" s="215"/>
      <c r="M1113" s="216"/>
      <c r="N1113" s="217"/>
      <c r="O1113" s="217"/>
      <c r="P1113" s="217"/>
      <c r="Q1113" s="217"/>
      <c r="R1113" s="217"/>
      <c r="S1113" s="217"/>
      <c r="T1113" s="218"/>
      <c r="AT1113" s="219" t="s">
        <v>204</v>
      </c>
      <c r="AU1113" s="219" t="s">
        <v>82</v>
      </c>
      <c r="AV1113" s="14" t="s">
        <v>82</v>
      </c>
      <c r="AW1113" s="14" t="s">
        <v>34</v>
      </c>
      <c r="AX1113" s="14" t="s">
        <v>72</v>
      </c>
      <c r="AY1113" s="219" t="s">
        <v>191</v>
      </c>
    </row>
    <row r="1114" spans="2:51" s="14" customFormat="1" ht="11.25">
      <c r="B1114" s="209"/>
      <c r="C1114" s="210"/>
      <c r="D1114" s="192" t="s">
        <v>204</v>
      </c>
      <c r="E1114" s="211" t="s">
        <v>21</v>
      </c>
      <c r="F1114" s="212" t="s">
        <v>602</v>
      </c>
      <c r="G1114" s="210"/>
      <c r="H1114" s="213">
        <v>2.43</v>
      </c>
      <c r="I1114" s="214"/>
      <c r="J1114" s="210"/>
      <c r="K1114" s="210"/>
      <c r="L1114" s="215"/>
      <c r="M1114" s="216"/>
      <c r="N1114" s="217"/>
      <c r="O1114" s="217"/>
      <c r="P1114" s="217"/>
      <c r="Q1114" s="217"/>
      <c r="R1114" s="217"/>
      <c r="S1114" s="217"/>
      <c r="T1114" s="218"/>
      <c r="AT1114" s="219" t="s">
        <v>204</v>
      </c>
      <c r="AU1114" s="219" t="s">
        <v>82</v>
      </c>
      <c r="AV1114" s="14" t="s">
        <v>82</v>
      </c>
      <c r="AW1114" s="14" t="s">
        <v>34</v>
      </c>
      <c r="AX1114" s="14" t="s">
        <v>72</v>
      </c>
      <c r="AY1114" s="219" t="s">
        <v>191</v>
      </c>
    </row>
    <row r="1115" spans="1:65" s="2" customFormat="1" ht="37.9" customHeight="1">
      <c r="A1115" s="35"/>
      <c r="B1115" s="36"/>
      <c r="C1115" s="179" t="s">
        <v>1539</v>
      </c>
      <c r="D1115" s="179" t="s">
        <v>193</v>
      </c>
      <c r="E1115" s="180" t="s">
        <v>1540</v>
      </c>
      <c r="F1115" s="181" t="s">
        <v>1541</v>
      </c>
      <c r="G1115" s="182" t="s">
        <v>293</v>
      </c>
      <c r="H1115" s="183">
        <v>191.4</v>
      </c>
      <c r="I1115" s="184"/>
      <c r="J1115" s="185">
        <f>ROUND(I1115*H1115,2)</f>
        <v>0</v>
      </c>
      <c r="K1115" s="181" t="s">
        <v>197</v>
      </c>
      <c r="L1115" s="40"/>
      <c r="M1115" s="186" t="s">
        <v>21</v>
      </c>
      <c r="N1115" s="187" t="s">
        <v>43</v>
      </c>
      <c r="O1115" s="65"/>
      <c r="P1115" s="188">
        <f>O1115*H1115</f>
        <v>0</v>
      </c>
      <c r="Q1115" s="188">
        <v>0.009</v>
      </c>
      <c r="R1115" s="188">
        <f>Q1115*H1115</f>
        <v>1.7226</v>
      </c>
      <c r="S1115" s="188">
        <v>0</v>
      </c>
      <c r="T1115" s="189">
        <f>S1115*H1115</f>
        <v>0</v>
      </c>
      <c r="U1115" s="35"/>
      <c r="V1115" s="35"/>
      <c r="W1115" s="35"/>
      <c r="X1115" s="35"/>
      <c r="Y1115" s="35"/>
      <c r="Z1115" s="35"/>
      <c r="AA1115" s="35"/>
      <c r="AB1115" s="35"/>
      <c r="AC1115" s="35"/>
      <c r="AD1115" s="35"/>
      <c r="AE1115" s="35"/>
      <c r="AR1115" s="190" t="s">
        <v>321</v>
      </c>
      <c r="AT1115" s="190" t="s">
        <v>193</v>
      </c>
      <c r="AU1115" s="190" t="s">
        <v>82</v>
      </c>
      <c r="AY1115" s="18" t="s">
        <v>191</v>
      </c>
      <c r="BE1115" s="191">
        <f>IF(N1115="základní",J1115,0)</f>
        <v>0</v>
      </c>
      <c r="BF1115" s="191">
        <f>IF(N1115="snížená",J1115,0)</f>
        <v>0</v>
      </c>
      <c r="BG1115" s="191">
        <f>IF(N1115="zákl. přenesená",J1115,0)</f>
        <v>0</v>
      </c>
      <c r="BH1115" s="191">
        <f>IF(N1115="sníž. přenesená",J1115,0)</f>
        <v>0</v>
      </c>
      <c r="BI1115" s="191">
        <f>IF(N1115="nulová",J1115,0)</f>
        <v>0</v>
      </c>
      <c r="BJ1115" s="18" t="s">
        <v>80</v>
      </c>
      <c r="BK1115" s="191">
        <f>ROUND(I1115*H1115,2)</f>
        <v>0</v>
      </c>
      <c r="BL1115" s="18" t="s">
        <v>321</v>
      </c>
      <c r="BM1115" s="190" t="s">
        <v>1542</v>
      </c>
    </row>
    <row r="1116" spans="1:47" s="2" customFormat="1" ht="29.25">
      <c r="A1116" s="35"/>
      <c r="B1116" s="36"/>
      <c r="C1116" s="37"/>
      <c r="D1116" s="192" t="s">
        <v>200</v>
      </c>
      <c r="E1116" s="37"/>
      <c r="F1116" s="193" t="s">
        <v>1543</v>
      </c>
      <c r="G1116" s="37"/>
      <c r="H1116" s="37"/>
      <c r="I1116" s="194"/>
      <c r="J1116" s="37"/>
      <c r="K1116" s="37"/>
      <c r="L1116" s="40"/>
      <c r="M1116" s="195"/>
      <c r="N1116" s="196"/>
      <c r="O1116" s="65"/>
      <c r="P1116" s="65"/>
      <c r="Q1116" s="65"/>
      <c r="R1116" s="65"/>
      <c r="S1116" s="65"/>
      <c r="T1116" s="66"/>
      <c r="U1116" s="35"/>
      <c r="V1116" s="35"/>
      <c r="W1116" s="35"/>
      <c r="X1116" s="35"/>
      <c r="Y1116" s="35"/>
      <c r="Z1116" s="35"/>
      <c r="AA1116" s="35"/>
      <c r="AB1116" s="35"/>
      <c r="AC1116" s="35"/>
      <c r="AD1116" s="35"/>
      <c r="AE1116" s="35"/>
      <c r="AT1116" s="18" t="s">
        <v>200</v>
      </c>
      <c r="AU1116" s="18" t="s">
        <v>82</v>
      </c>
    </row>
    <row r="1117" spans="1:47" s="2" customFormat="1" ht="11.25">
      <c r="A1117" s="35"/>
      <c r="B1117" s="36"/>
      <c r="C1117" s="37"/>
      <c r="D1117" s="197" t="s">
        <v>202</v>
      </c>
      <c r="E1117" s="37"/>
      <c r="F1117" s="198" t="s">
        <v>1544</v>
      </c>
      <c r="G1117" s="37"/>
      <c r="H1117" s="37"/>
      <c r="I1117" s="194"/>
      <c r="J1117" s="37"/>
      <c r="K1117" s="37"/>
      <c r="L1117" s="40"/>
      <c r="M1117" s="195"/>
      <c r="N1117" s="196"/>
      <c r="O1117" s="65"/>
      <c r="P1117" s="65"/>
      <c r="Q1117" s="65"/>
      <c r="R1117" s="65"/>
      <c r="S1117" s="65"/>
      <c r="T1117" s="66"/>
      <c r="U1117" s="35"/>
      <c r="V1117" s="35"/>
      <c r="W1117" s="35"/>
      <c r="X1117" s="35"/>
      <c r="Y1117" s="35"/>
      <c r="Z1117" s="35"/>
      <c r="AA1117" s="35"/>
      <c r="AB1117" s="35"/>
      <c r="AC1117" s="35"/>
      <c r="AD1117" s="35"/>
      <c r="AE1117" s="35"/>
      <c r="AT1117" s="18" t="s">
        <v>202</v>
      </c>
      <c r="AU1117" s="18" t="s">
        <v>82</v>
      </c>
    </row>
    <row r="1118" spans="2:51" s="13" customFormat="1" ht="11.25">
      <c r="B1118" s="199"/>
      <c r="C1118" s="200"/>
      <c r="D1118" s="192" t="s">
        <v>204</v>
      </c>
      <c r="E1118" s="201" t="s">
        <v>21</v>
      </c>
      <c r="F1118" s="202" t="s">
        <v>1483</v>
      </c>
      <c r="G1118" s="200"/>
      <c r="H1118" s="201" t="s">
        <v>21</v>
      </c>
      <c r="I1118" s="203"/>
      <c r="J1118" s="200"/>
      <c r="K1118" s="200"/>
      <c r="L1118" s="204"/>
      <c r="M1118" s="205"/>
      <c r="N1118" s="206"/>
      <c r="O1118" s="206"/>
      <c r="P1118" s="206"/>
      <c r="Q1118" s="206"/>
      <c r="R1118" s="206"/>
      <c r="S1118" s="206"/>
      <c r="T1118" s="207"/>
      <c r="AT1118" s="208" t="s">
        <v>204</v>
      </c>
      <c r="AU1118" s="208" t="s">
        <v>82</v>
      </c>
      <c r="AV1118" s="13" t="s">
        <v>80</v>
      </c>
      <c r="AW1118" s="13" t="s">
        <v>34</v>
      </c>
      <c r="AX1118" s="13" t="s">
        <v>72</v>
      </c>
      <c r="AY1118" s="208" t="s">
        <v>191</v>
      </c>
    </row>
    <row r="1119" spans="2:51" s="14" customFormat="1" ht="22.5">
      <c r="B1119" s="209"/>
      <c r="C1119" s="210"/>
      <c r="D1119" s="192" t="s">
        <v>204</v>
      </c>
      <c r="E1119" s="211" t="s">
        <v>21</v>
      </c>
      <c r="F1119" s="212" t="s">
        <v>1484</v>
      </c>
      <c r="G1119" s="210"/>
      <c r="H1119" s="213">
        <v>191.4</v>
      </c>
      <c r="I1119" s="214"/>
      <c r="J1119" s="210"/>
      <c r="K1119" s="210"/>
      <c r="L1119" s="215"/>
      <c r="M1119" s="216"/>
      <c r="N1119" s="217"/>
      <c r="O1119" s="217"/>
      <c r="P1119" s="217"/>
      <c r="Q1119" s="217"/>
      <c r="R1119" s="217"/>
      <c r="S1119" s="217"/>
      <c r="T1119" s="218"/>
      <c r="AT1119" s="219" t="s">
        <v>204</v>
      </c>
      <c r="AU1119" s="219" t="s">
        <v>82</v>
      </c>
      <c r="AV1119" s="14" t="s">
        <v>82</v>
      </c>
      <c r="AW1119" s="14" t="s">
        <v>34</v>
      </c>
      <c r="AX1119" s="14" t="s">
        <v>72</v>
      </c>
      <c r="AY1119" s="219" t="s">
        <v>191</v>
      </c>
    </row>
    <row r="1120" spans="1:65" s="2" customFormat="1" ht="37.9" customHeight="1">
      <c r="A1120" s="35"/>
      <c r="B1120" s="36"/>
      <c r="C1120" s="220" t="s">
        <v>1545</v>
      </c>
      <c r="D1120" s="220" t="s">
        <v>893</v>
      </c>
      <c r="E1120" s="221" t="s">
        <v>1546</v>
      </c>
      <c r="F1120" s="222" t="s">
        <v>1547</v>
      </c>
      <c r="G1120" s="223" t="s">
        <v>293</v>
      </c>
      <c r="H1120" s="224">
        <v>220.11</v>
      </c>
      <c r="I1120" s="225"/>
      <c r="J1120" s="226">
        <f>ROUND(I1120*H1120,2)</f>
        <v>0</v>
      </c>
      <c r="K1120" s="222" t="s">
        <v>197</v>
      </c>
      <c r="L1120" s="227"/>
      <c r="M1120" s="228" t="s">
        <v>21</v>
      </c>
      <c r="N1120" s="229" t="s">
        <v>43</v>
      </c>
      <c r="O1120" s="65"/>
      <c r="P1120" s="188">
        <f>O1120*H1120</f>
        <v>0</v>
      </c>
      <c r="Q1120" s="188">
        <v>0.0192</v>
      </c>
      <c r="R1120" s="188">
        <f>Q1120*H1120</f>
        <v>4.226112</v>
      </c>
      <c r="S1120" s="188">
        <v>0</v>
      </c>
      <c r="T1120" s="189">
        <f>S1120*H1120</f>
        <v>0</v>
      </c>
      <c r="U1120" s="35"/>
      <c r="V1120" s="35"/>
      <c r="W1120" s="35"/>
      <c r="X1120" s="35"/>
      <c r="Y1120" s="35"/>
      <c r="Z1120" s="35"/>
      <c r="AA1120" s="35"/>
      <c r="AB1120" s="35"/>
      <c r="AC1120" s="35"/>
      <c r="AD1120" s="35"/>
      <c r="AE1120" s="35"/>
      <c r="AR1120" s="190" t="s">
        <v>480</v>
      </c>
      <c r="AT1120" s="190" t="s">
        <v>893</v>
      </c>
      <c r="AU1120" s="190" t="s">
        <v>82</v>
      </c>
      <c r="AY1120" s="18" t="s">
        <v>191</v>
      </c>
      <c r="BE1120" s="191">
        <f>IF(N1120="základní",J1120,0)</f>
        <v>0</v>
      </c>
      <c r="BF1120" s="191">
        <f>IF(N1120="snížená",J1120,0)</f>
        <v>0</v>
      </c>
      <c r="BG1120" s="191">
        <f>IF(N1120="zákl. přenesená",J1120,0)</f>
        <v>0</v>
      </c>
      <c r="BH1120" s="191">
        <f>IF(N1120="sníž. přenesená",J1120,0)</f>
        <v>0</v>
      </c>
      <c r="BI1120" s="191">
        <f>IF(N1120="nulová",J1120,0)</f>
        <v>0</v>
      </c>
      <c r="BJ1120" s="18" t="s">
        <v>80</v>
      </c>
      <c r="BK1120" s="191">
        <f>ROUND(I1120*H1120,2)</f>
        <v>0</v>
      </c>
      <c r="BL1120" s="18" t="s">
        <v>321</v>
      </c>
      <c r="BM1120" s="190" t="s">
        <v>1548</v>
      </c>
    </row>
    <row r="1121" spans="1:47" s="2" customFormat="1" ht="19.5">
      <c r="A1121" s="35"/>
      <c r="B1121" s="36"/>
      <c r="C1121" s="37"/>
      <c r="D1121" s="192" t="s">
        <v>200</v>
      </c>
      <c r="E1121" s="37"/>
      <c r="F1121" s="193" t="s">
        <v>1547</v>
      </c>
      <c r="G1121" s="37"/>
      <c r="H1121" s="37"/>
      <c r="I1121" s="194"/>
      <c r="J1121" s="37"/>
      <c r="K1121" s="37"/>
      <c r="L1121" s="40"/>
      <c r="M1121" s="195"/>
      <c r="N1121" s="196"/>
      <c r="O1121" s="65"/>
      <c r="P1121" s="65"/>
      <c r="Q1121" s="65"/>
      <c r="R1121" s="65"/>
      <c r="S1121" s="65"/>
      <c r="T1121" s="66"/>
      <c r="U1121" s="35"/>
      <c r="V1121" s="35"/>
      <c r="W1121" s="35"/>
      <c r="X1121" s="35"/>
      <c r="Y1121" s="35"/>
      <c r="Z1121" s="35"/>
      <c r="AA1121" s="35"/>
      <c r="AB1121" s="35"/>
      <c r="AC1121" s="35"/>
      <c r="AD1121" s="35"/>
      <c r="AE1121" s="35"/>
      <c r="AT1121" s="18" t="s">
        <v>200</v>
      </c>
      <c r="AU1121" s="18" t="s">
        <v>82</v>
      </c>
    </row>
    <row r="1122" spans="2:51" s="14" customFormat="1" ht="11.25">
      <c r="B1122" s="209"/>
      <c r="C1122" s="210"/>
      <c r="D1122" s="192" t="s">
        <v>204</v>
      </c>
      <c r="E1122" s="210"/>
      <c r="F1122" s="212" t="s">
        <v>1549</v>
      </c>
      <c r="G1122" s="210"/>
      <c r="H1122" s="213">
        <v>220.11</v>
      </c>
      <c r="I1122" s="214"/>
      <c r="J1122" s="210"/>
      <c r="K1122" s="210"/>
      <c r="L1122" s="215"/>
      <c r="M1122" s="216"/>
      <c r="N1122" s="217"/>
      <c r="O1122" s="217"/>
      <c r="P1122" s="217"/>
      <c r="Q1122" s="217"/>
      <c r="R1122" s="217"/>
      <c r="S1122" s="217"/>
      <c r="T1122" s="218"/>
      <c r="AT1122" s="219" t="s">
        <v>204</v>
      </c>
      <c r="AU1122" s="219" t="s">
        <v>82</v>
      </c>
      <c r="AV1122" s="14" t="s">
        <v>82</v>
      </c>
      <c r="AW1122" s="14" t="s">
        <v>4</v>
      </c>
      <c r="AX1122" s="14" t="s">
        <v>80</v>
      </c>
      <c r="AY1122" s="219" t="s">
        <v>191</v>
      </c>
    </row>
    <row r="1123" spans="1:65" s="2" customFormat="1" ht="24.2" customHeight="1">
      <c r="A1123" s="35"/>
      <c r="B1123" s="36"/>
      <c r="C1123" s="179" t="s">
        <v>1550</v>
      </c>
      <c r="D1123" s="179" t="s">
        <v>193</v>
      </c>
      <c r="E1123" s="180" t="s">
        <v>1551</v>
      </c>
      <c r="F1123" s="181" t="s">
        <v>1552</v>
      </c>
      <c r="G1123" s="182" t="s">
        <v>293</v>
      </c>
      <c r="H1123" s="183">
        <v>90.8</v>
      </c>
      <c r="I1123" s="184"/>
      <c r="J1123" s="185">
        <f>ROUND(I1123*H1123,2)</f>
        <v>0</v>
      </c>
      <c r="K1123" s="181" t="s">
        <v>197</v>
      </c>
      <c r="L1123" s="40"/>
      <c r="M1123" s="186" t="s">
        <v>21</v>
      </c>
      <c r="N1123" s="187" t="s">
        <v>43</v>
      </c>
      <c r="O1123" s="65"/>
      <c r="P1123" s="188">
        <f>O1123*H1123</f>
        <v>0</v>
      </c>
      <c r="Q1123" s="188">
        <v>0.0015</v>
      </c>
      <c r="R1123" s="188">
        <f>Q1123*H1123</f>
        <v>0.1362</v>
      </c>
      <c r="S1123" s="188">
        <v>0</v>
      </c>
      <c r="T1123" s="189">
        <f>S1123*H1123</f>
        <v>0</v>
      </c>
      <c r="U1123" s="35"/>
      <c r="V1123" s="35"/>
      <c r="W1123" s="35"/>
      <c r="X1123" s="35"/>
      <c r="Y1123" s="35"/>
      <c r="Z1123" s="35"/>
      <c r="AA1123" s="35"/>
      <c r="AB1123" s="35"/>
      <c r="AC1123" s="35"/>
      <c r="AD1123" s="35"/>
      <c r="AE1123" s="35"/>
      <c r="AR1123" s="190" t="s">
        <v>321</v>
      </c>
      <c r="AT1123" s="190" t="s">
        <v>193</v>
      </c>
      <c r="AU1123" s="190" t="s">
        <v>82</v>
      </c>
      <c r="AY1123" s="18" t="s">
        <v>191</v>
      </c>
      <c r="BE1123" s="191">
        <f>IF(N1123="základní",J1123,0)</f>
        <v>0</v>
      </c>
      <c r="BF1123" s="191">
        <f>IF(N1123="snížená",J1123,0)</f>
        <v>0</v>
      </c>
      <c r="BG1123" s="191">
        <f>IF(N1123="zákl. přenesená",J1123,0)</f>
        <v>0</v>
      </c>
      <c r="BH1123" s="191">
        <f>IF(N1123="sníž. přenesená",J1123,0)</f>
        <v>0</v>
      </c>
      <c r="BI1123" s="191">
        <f>IF(N1123="nulová",J1123,0)</f>
        <v>0</v>
      </c>
      <c r="BJ1123" s="18" t="s">
        <v>80</v>
      </c>
      <c r="BK1123" s="191">
        <f>ROUND(I1123*H1123,2)</f>
        <v>0</v>
      </c>
      <c r="BL1123" s="18" t="s">
        <v>321</v>
      </c>
      <c r="BM1123" s="190" t="s">
        <v>1553</v>
      </c>
    </row>
    <row r="1124" spans="1:47" s="2" customFormat="1" ht="11.25">
      <c r="A1124" s="35"/>
      <c r="B1124" s="36"/>
      <c r="C1124" s="37"/>
      <c r="D1124" s="192" t="s">
        <v>200</v>
      </c>
      <c r="E1124" s="37"/>
      <c r="F1124" s="193" t="s">
        <v>1554</v>
      </c>
      <c r="G1124" s="37"/>
      <c r="H1124" s="37"/>
      <c r="I1124" s="194"/>
      <c r="J1124" s="37"/>
      <c r="K1124" s="37"/>
      <c r="L1124" s="40"/>
      <c r="M1124" s="195"/>
      <c r="N1124" s="196"/>
      <c r="O1124" s="65"/>
      <c r="P1124" s="65"/>
      <c r="Q1124" s="65"/>
      <c r="R1124" s="65"/>
      <c r="S1124" s="65"/>
      <c r="T1124" s="66"/>
      <c r="U1124" s="35"/>
      <c r="V1124" s="35"/>
      <c r="W1124" s="35"/>
      <c r="X1124" s="35"/>
      <c r="Y1124" s="35"/>
      <c r="Z1124" s="35"/>
      <c r="AA1124" s="35"/>
      <c r="AB1124" s="35"/>
      <c r="AC1124" s="35"/>
      <c r="AD1124" s="35"/>
      <c r="AE1124" s="35"/>
      <c r="AT1124" s="18" t="s">
        <v>200</v>
      </c>
      <c r="AU1124" s="18" t="s">
        <v>82</v>
      </c>
    </row>
    <row r="1125" spans="1:47" s="2" customFormat="1" ht="11.25">
      <c r="A1125" s="35"/>
      <c r="B1125" s="36"/>
      <c r="C1125" s="37"/>
      <c r="D1125" s="197" t="s">
        <v>202</v>
      </c>
      <c r="E1125" s="37"/>
      <c r="F1125" s="198" t="s">
        <v>1555</v>
      </c>
      <c r="G1125" s="37"/>
      <c r="H1125" s="37"/>
      <c r="I1125" s="194"/>
      <c r="J1125" s="37"/>
      <c r="K1125" s="37"/>
      <c r="L1125" s="40"/>
      <c r="M1125" s="195"/>
      <c r="N1125" s="196"/>
      <c r="O1125" s="65"/>
      <c r="P1125" s="65"/>
      <c r="Q1125" s="65"/>
      <c r="R1125" s="65"/>
      <c r="S1125" s="65"/>
      <c r="T1125" s="66"/>
      <c r="U1125" s="35"/>
      <c r="V1125" s="35"/>
      <c r="W1125" s="35"/>
      <c r="X1125" s="35"/>
      <c r="Y1125" s="35"/>
      <c r="Z1125" s="35"/>
      <c r="AA1125" s="35"/>
      <c r="AB1125" s="35"/>
      <c r="AC1125" s="35"/>
      <c r="AD1125" s="35"/>
      <c r="AE1125" s="35"/>
      <c r="AT1125" s="18" t="s">
        <v>202</v>
      </c>
      <c r="AU1125" s="18" t="s">
        <v>82</v>
      </c>
    </row>
    <row r="1126" spans="2:51" s="13" customFormat="1" ht="11.25">
      <c r="B1126" s="199"/>
      <c r="C1126" s="200"/>
      <c r="D1126" s="192" t="s">
        <v>204</v>
      </c>
      <c r="E1126" s="201" t="s">
        <v>21</v>
      </c>
      <c r="F1126" s="202" t="s">
        <v>1483</v>
      </c>
      <c r="G1126" s="200"/>
      <c r="H1126" s="201" t="s">
        <v>21</v>
      </c>
      <c r="I1126" s="203"/>
      <c r="J1126" s="200"/>
      <c r="K1126" s="200"/>
      <c r="L1126" s="204"/>
      <c r="M1126" s="205"/>
      <c r="N1126" s="206"/>
      <c r="O1126" s="206"/>
      <c r="P1126" s="206"/>
      <c r="Q1126" s="206"/>
      <c r="R1126" s="206"/>
      <c r="S1126" s="206"/>
      <c r="T1126" s="207"/>
      <c r="AT1126" s="208" t="s">
        <v>204</v>
      </c>
      <c r="AU1126" s="208" t="s">
        <v>82</v>
      </c>
      <c r="AV1126" s="13" t="s">
        <v>80</v>
      </c>
      <c r="AW1126" s="13" t="s">
        <v>34</v>
      </c>
      <c r="AX1126" s="13" t="s">
        <v>72</v>
      </c>
      <c r="AY1126" s="208" t="s">
        <v>191</v>
      </c>
    </row>
    <row r="1127" spans="2:51" s="14" customFormat="1" ht="11.25">
      <c r="B1127" s="209"/>
      <c r="C1127" s="210"/>
      <c r="D1127" s="192" t="s">
        <v>204</v>
      </c>
      <c r="E1127" s="211" t="s">
        <v>21</v>
      </c>
      <c r="F1127" s="212" t="s">
        <v>1556</v>
      </c>
      <c r="G1127" s="210"/>
      <c r="H1127" s="213">
        <v>90.8</v>
      </c>
      <c r="I1127" s="214"/>
      <c r="J1127" s="210"/>
      <c r="K1127" s="210"/>
      <c r="L1127" s="215"/>
      <c r="M1127" s="216"/>
      <c r="N1127" s="217"/>
      <c r="O1127" s="217"/>
      <c r="P1127" s="217"/>
      <c r="Q1127" s="217"/>
      <c r="R1127" s="217"/>
      <c r="S1127" s="217"/>
      <c r="T1127" s="218"/>
      <c r="AT1127" s="219" t="s">
        <v>204</v>
      </c>
      <c r="AU1127" s="219" t="s">
        <v>82</v>
      </c>
      <c r="AV1127" s="14" t="s">
        <v>82</v>
      </c>
      <c r="AW1127" s="14" t="s">
        <v>34</v>
      </c>
      <c r="AX1127" s="14" t="s">
        <v>72</v>
      </c>
      <c r="AY1127" s="219" t="s">
        <v>191</v>
      </c>
    </row>
    <row r="1128" spans="1:65" s="2" customFormat="1" ht="24.2" customHeight="1">
      <c r="A1128" s="35"/>
      <c r="B1128" s="36"/>
      <c r="C1128" s="179" t="s">
        <v>1557</v>
      </c>
      <c r="D1128" s="179" t="s">
        <v>193</v>
      </c>
      <c r="E1128" s="180" t="s">
        <v>1558</v>
      </c>
      <c r="F1128" s="181" t="s">
        <v>1559</v>
      </c>
      <c r="G1128" s="182" t="s">
        <v>1018</v>
      </c>
      <c r="H1128" s="230"/>
      <c r="I1128" s="184"/>
      <c r="J1128" s="185">
        <f>ROUND(I1128*H1128,2)</f>
        <v>0</v>
      </c>
      <c r="K1128" s="181" t="s">
        <v>197</v>
      </c>
      <c r="L1128" s="40"/>
      <c r="M1128" s="186" t="s">
        <v>21</v>
      </c>
      <c r="N1128" s="187" t="s">
        <v>43</v>
      </c>
      <c r="O1128" s="65"/>
      <c r="P1128" s="188">
        <f>O1128*H1128</f>
        <v>0</v>
      </c>
      <c r="Q1128" s="188">
        <v>0</v>
      </c>
      <c r="R1128" s="188">
        <f>Q1128*H1128</f>
        <v>0</v>
      </c>
      <c r="S1128" s="188">
        <v>0</v>
      </c>
      <c r="T1128" s="189">
        <f>S1128*H1128</f>
        <v>0</v>
      </c>
      <c r="U1128" s="35"/>
      <c r="V1128" s="35"/>
      <c r="W1128" s="35"/>
      <c r="X1128" s="35"/>
      <c r="Y1128" s="35"/>
      <c r="Z1128" s="35"/>
      <c r="AA1128" s="35"/>
      <c r="AB1128" s="35"/>
      <c r="AC1128" s="35"/>
      <c r="AD1128" s="35"/>
      <c r="AE1128" s="35"/>
      <c r="AR1128" s="190" t="s">
        <v>321</v>
      </c>
      <c r="AT1128" s="190" t="s">
        <v>193</v>
      </c>
      <c r="AU1128" s="190" t="s">
        <v>82</v>
      </c>
      <c r="AY1128" s="18" t="s">
        <v>191</v>
      </c>
      <c r="BE1128" s="191">
        <f>IF(N1128="základní",J1128,0)</f>
        <v>0</v>
      </c>
      <c r="BF1128" s="191">
        <f>IF(N1128="snížená",J1128,0)</f>
        <v>0</v>
      </c>
      <c r="BG1128" s="191">
        <f>IF(N1128="zákl. přenesená",J1128,0)</f>
        <v>0</v>
      </c>
      <c r="BH1128" s="191">
        <f>IF(N1128="sníž. přenesená",J1128,0)</f>
        <v>0</v>
      </c>
      <c r="BI1128" s="191">
        <f>IF(N1128="nulová",J1128,0)</f>
        <v>0</v>
      </c>
      <c r="BJ1128" s="18" t="s">
        <v>80</v>
      </c>
      <c r="BK1128" s="191">
        <f>ROUND(I1128*H1128,2)</f>
        <v>0</v>
      </c>
      <c r="BL1128" s="18" t="s">
        <v>321</v>
      </c>
      <c r="BM1128" s="190" t="s">
        <v>1560</v>
      </c>
    </row>
    <row r="1129" spans="1:47" s="2" customFormat="1" ht="29.25">
      <c r="A1129" s="35"/>
      <c r="B1129" s="36"/>
      <c r="C1129" s="37"/>
      <c r="D1129" s="192" t="s">
        <v>200</v>
      </c>
      <c r="E1129" s="37"/>
      <c r="F1129" s="193" t="s">
        <v>1561</v>
      </c>
      <c r="G1129" s="37"/>
      <c r="H1129" s="37"/>
      <c r="I1129" s="194"/>
      <c r="J1129" s="37"/>
      <c r="K1129" s="37"/>
      <c r="L1129" s="40"/>
      <c r="M1129" s="195"/>
      <c r="N1129" s="196"/>
      <c r="O1129" s="65"/>
      <c r="P1129" s="65"/>
      <c r="Q1129" s="65"/>
      <c r="R1129" s="65"/>
      <c r="S1129" s="65"/>
      <c r="T1129" s="66"/>
      <c r="U1129" s="35"/>
      <c r="V1129" s="35"/>
      <c r="W1129" s="35"/>
      <c r="X1129" s="35"/>
      <c r="Y1129" s="35"/>
      <c r="Z1129" s="35"/>
      <c r="AA1129" s="35"/>
      <c r="AB1129" s="35"/>
      <c r="AC1129" s="35"/>
      <c r="AD1129" s="35"/>
      <c r="AE1129" s="35"/>
      <c r="AT1129" s="18" t="s">
        <v>200</v>
      </c>
      <c r="AU1129" s="18" t="s">
        <v>82</v>
      </c>
    </row>
    <row r="1130" spans="1:47" s="2" customFormat="1" ht="11.25">
      <c r="A1130" s="35"/>
      <c r="B1130" s="36"/>
      <c r="C1130" s="37"/>
      <c r="D1130" s="197" t="s">
        <v>202</v>
      </c>
      <c r="E1130" s="37"/>
      <c r="F1130" s="198" t="s">
        <v>1562</v>
      </c>
      <c r="G1130" s="37"/>
      <c r="H1130" s="37"/>
      <c r="I1130" s="194"/>
      <c r="J1130" s="37"/>
      <c r="K1130" s="37"/>
      <c r="L1130" s="40"/>
      <c r="M1130" s="195"/>
      <c r="N1130" s="196"/>
      <c r="O1130" s="65"/>
      <c r="P1130" s="65"/>
      <c r="Q1130" s="65"/>
      <c r="R1130" s="65"/>
      <c r="S1130" s="65"/>
      <c r="T1130" s="66"/>
      <c r="U1130" s="35"/>
      <c r="V1130" s="35"/>
      <c r="W1130" s="35"/>
      <c r="X1130" s="35"/>
      <c r="Y1130" s="35"/>
      <c r="Z1130" s="35"/>
      <c r="AA1130" s="35"/>
      <c r="AB1130" s="35"/>
      <c r="AC1130" s="35"/>
      <c r="AD1130" s="35"/>
      <c r="AE1130" s="35"/>
      <c r="AT1130" s="18" t="s">
        <v>202</v>
      </c>
      <c r="AU1130" s="18" t="s">
        <v>82</v>
      </c>
    </row>
    <row r="1131" spans="2:63" s="12" customFormat="1" ht="22.9" customHeight="1">
      <c r="B1131" s="163"/>
      <c r="C1131" s="164"/>
      <c r="D1131" s="165" t="s">
        <v>71</v>
      </c>
      <c r="E1131" s="177" t="s">
        <v>1563</v>
      </c>
      <c r="F1131" s="177" t="s">
        <v>1564</v>
      </c>
      <c r="G1131" s="164"/>
      <c r="H1131" s="164"/>
      <c r="I1131" s="167"/>
      <c r="J1131" s="178">
        <f>BK1131</f>
        <v>0</v>
      </c>
      <c r="K1131" s="164"/>
      <c r="L1131" s="169"/>
      <c r="M1131" s="170"/>
      <c r="N1131" s="171"/>
      <c r="O1131" s="171"/>
      <c r="P1131" s="172">
        <f>SUM(P1132:P1196)</f>
        <v>0</v>
      </c>
      <c r="Q1131" s="171"/>
      <c r="R1131" s="172">
        <f>SUM(R1132:R1196)</f>
        <v>0.1946951</v>
      </c>
      <c r="S1131" s="171"/>
      <c r="T1131" s="173">
        <f>SUM(T1132:T1196)</f>
        <v>0.023454000000000003</v>
      </c>
      <c r="AR1131" s="174" t="s">
        <v>82</v>
      </c>
      <c r="AT1131" s="175" t="s">
        <v>71</v>
      </c>
      <c r="AU1131" s="175" t="s">
        <v>80</v>
      </c>
      <c r="AY1131" s="174" t="s">
        <v>191</v>
      </c>
      <c r="BK1131" s="176">
        <f>SUM(BK1132:BK1196)</f>
        <v>0</v>
      </c>
    </row>
    <row r="1132" spans="1:65" s="2" customFormat="1" ht="24.2" customHeight="1">
      <c r="A1132" s="35"/>
      <c r="B1132" s="36"/>
      <c r="C1132" s="179" t="s">
        <v>1565</v>
      </c>
      <c r="D1132" s="179" t="s">
        <v>193</v>
      </c>
      <c r="E1132" s="180" t="s">
        <v>1566</v>
      </c>
      <c r="F1132" s="181" t="s">
        <v>1567</v>
      </c>
      <c r="G1132" s="182" t="s">
        <v>293</v>
      </c>
      <c r="H1132" s="183">
        <v>13.9</v>
      </c>
      <c r="I1132" s="184"/>
      <c r="J1132" s="185">
        <f>ROUND(I1132*H1132,2)</f>
        <v>0</v>
      </c>
      <c r="K1132" s="181" t="s">
        <v>197</v>
      </c>
      <c r="L1132" s="40"/>
      <c r="M1132" s="186" t="s">
        <v>21</v>
      </c>
      <c r="N1132" s="187" t="s">
        <v>43</v>
      </c>
      <c r="O1132" s="65"/>
      <c r="P1132" s="188">
        <f>O1132*H1132</f>
        <v>0</v>
      </c>
      <c r="Q1132" s="188">
        <v>0</v>
      </c>
      <c r="R1132" s="188">
        <f>Q1132*H1132</f>
        <v>0</v>
      </c>
      <c r="S1132" s="188">
        <v>0</v>
      </c>
      <c r="T1132" s="189">
        <f>S1132*H1132</f>
        <v>0</v>
      </c>
      <c r="U1132" s="35"/>
      <c r="V1132" s="35"/>
      <c r="W1132" s="35"/>
      <c r="X1132" s="35"/>
      <c r="Y1132" s="35"/>
      <c r="Z1132" s="35"/>
      <c r="AA1132" s="35"/>
      <c r="AB1132" s="35"/>
      <c r="AC1132" s="35"/>
      <c r="AD1132" s="35"/>
      <c r="AE1132" s="35"/>
      <c r="AR1132" s="190" t="s">
        <v>321</v>
      </c>
      <c r="AT1132" s="190" t="s">
        <v>193</v>
      </c>
      <c r="AU1132" s="190" t="s">
        <v>82</v>
      </c>
      <c r="AY1132" s="18" t="s">
        <v>191</v>
      </c>
      <c r="BE1132" s="191">
        <f>IF(N1132="základní",J1132,0)</f>
        <v>0</v>
      </c>
      <c r="BF1132" s="191">
        <f>IF(N1132="snížená",J1132,0)</f>
        <v>0</v>
      </c>
      <c r="BG1132" s="191">
        <f>IF(N1132="zákl. přenesená",J1132,0)</f>
        <v>0</v>
      </c>
      <c r="BH1132" s="191">
        <f>IF(N1132="sníž. přenesená",J1132,0)</f>
        <v>0</v>
      </c>
      <c r="BI1132" s="191">
        <f>IF(N1132="nulová",J1132,0)</f>
        <v>0</v>
      </c>
      <c r="BJ1132" s="18" t="s">
        <v>80</v>
      </c>
      <c r="BK1132" s="191">
        <f>ROUND(I1132*H1132,2)</f>
        <v>0</v>
      </c>
      <c r="BL1132" s="18" t="s">
        <v>321</v>
      </c>
      <c r="BM1132" s="190" t="s">
        <v>1568</v>
      </c>
    </row>
    <row r="1133" spans="1:47" s="2" customFormat="1" ht="19.5">
      <c r="A1133" s="35"/>
      <c r="B1133" s="36"/>
      <c r="C1133" s="37"/>
      <c r="D1133" s="192" t="s">
        <v>200</v>
      </c>
      <c r="E1133" s="37"/>
      <c r="F1133" s="193" t="s">
        <v>1569</v>
      </c>
      <c r="G1133" s="37"/>
      <c r="H1133" s="37"/>
      <c r="I1133" s="194"/>
      <c r="J1133" s="37"/>
      <c r="K1133" s="37"/>
      <c r="L1133" s="40"/>
      <c r="M1133" s="195"/>
      <c r="N1133" s="196"/>
      <c r="O1133" s="65"/>
      <c r="P1133" s="65"/>
      <c r="Q1133" s="65"/>
      <c r="R1133" s="65"/>
      <c r="S1133" s="65"/>
      <c r="T1133" s="66"/>
      <c r="U1133" s="35"/>
      <c r="V1133" s="35"/>
      <c r="W1133" s="35"/>
      <c r="X1133" s="35"/>
      <c r="Y1133" s="35"/>
      <c r="Z1133" s="35"/>
      <c r="AA1133" s="35"/>
      <c r="AB1133" s="35"/>
      <c r="AC1133" s="35"/>
      <c r="AD1133" s="35"/>
      <c r="AE1133" s="35"/>
      <c r="AT1133" s="18" t="s">
        <v>200</v>
      </c>
      <c r="AU1133" s="18" t="s">
        <v>82</v>
      </c>
    </row>
    <row r="1134" spans="1:47" s="2" customFormat="1" ht="11.25">
      <c r="A1134" s="35"/>
      <c r="B1134" s="36"/>
      <c r="C1134" s="37"/>
      <c r="D1134" s="197" t="s">
        <v>202</v>
      </c>
      <c r="E1134" s="37"/>
      <c r="F1134" s="198" t="s">
        <v>1570</v>
      </c>
      <c r="G1134" s="37"/>
      <c r="H1134" s="37"/>
      <c r="I1134" s="194"/>
      <c r="J1134" s="37"/>
      <c r="K1134" s="37"/>
      <c r="L1134" s="40"/>
      <c r="M1134" s="195"/>
      <c r="N1134" s="196"/>
      <c r="O1134" s="65"/>
      <c r="P1134" s="65"/>
      <c r="Q1134" s="65"/>
      <c r="R1134" s="65"/>
      <c r="S1134" s="65"/>
      <c r="T1134" s="66"/>
      <c r="U1134" s="35"/>
      <c r="V1134" s="35"/>
      <c r="W1134" s="35"/>
      <c r="X1134" s="35"/>
      <c r="Y1134" s="35"/>
      <c r="Z1134" s="35"/>
      <c r="AA1134" s="35"/>
      <c r="AB1134" s="35"/>
      <c r="AC1134" s="35"/>
      <c r="AD1134" s="35"/>
      <c r="AE1134" s="35"/>
      <c r="AT1134" s="18" t="s">
        <v>202</v>
      </c>
      <c r="AU1134" s="18" t="s">
        <v>82</v>
      </c>
    </row>
    <row r="1135" spans="2:51" s="13" customFormat="1" ht="11.25">
      <c r="B1135" s="199"/>
      <c r="C1135" s="200"/>
      <c r="D1135" s="192" t="s">
        <v>204</v>
      </c>
      <c r="E1135" s="201" t="s">
        <v>21</v>
      </c>
      <c r="F1135" s="202" t="s">
        <v>1483</v>
      </c>
      <c r="G1135" s="200"/>
      <c r="H1135" s="201" t="s">
        <v>21</v>
      </c>
      <c r="I1135" s="203"/>
      <c r="J1135" s="200"/>
      <c r="K1135" s="200"/>
      <c r="L1135" s="204"/>
      <c r="M1135" s="205"/>
      <c r="N1135" s="206"/>
      <c r="O1135" s="206"/>
      <c r="P1135" s="206"/>
      <c r="Q1135" s="206"/>
      <c r="R1135" s="206"/>
      <c r="S1135" s="206"/>
      <c r="T1135" s="207"/>
      <c r="AT1135" s="208" t="s">
        <v>204</v>
      </c>
      <c r="AU1135" s="208" t="s">
        <v>82</v>
      </c>
      <c r="AV1135" s="13" t="s">
        <v>80</v>
      </c>
      <c r="AW1135" s="13" t="s">
        <v>34</v>
      </c>
      <c r="AX1135" s="13" t="s">
        <v>72</v>
      </c>
      <c r="AY1135" s="208" t="s">
        <v>191</v>
      </c>
    </row>
    <row r="1136" spans="2:51" s="14" customFormat="1" ht="11.25">
      <c r="B1136" s="209"/>
      <c r="C1136" s="210"/>
      <c r="D1136" s="192" t="s">
        <v>204</v>
      </c>
      <c r="E1136" s="211" t="s">
        <v>21</v>
      </c>
      <c r="F1136" s="212" t="s">
        <v>1571</v>
      </c>
      <c r="G1136" s="210"/>
      <c r="H1136" s="213">
        <v>13.9</v>
      </c>
      <c r="I1136" s="214"/>
      <c r="J1136" s="210"/>
      <c r="K1136" s="210"/>
      <c r="L1136" s="215"/>
      <c r="M1136" s="216"/>
      <c r="N1136" s="217"/>
      <c r="O1136" s="217"/>
      <c r="P1136" s="217"/>
      <c r="Q1136" s="217"/>
      <c r="R1136" s="217"/>
      <c r="S1136" s="217"/>
      <c r="T1136" s="218"/>
      <c r="AT1136" s="219" t="s">
        <v>204</v>
      </c>
      <c r="AU1136" s="219" t="s">
        <v>82</v>
      </c>
      <c r="AV1136" s="14" t="s">
        <v>82</v>
      </c>
      <c r="AW1136" s="14" t="s">
        <v>34</v>
      </c>
      <c r="AX1136" s="14" t="s">
        <v>72</v>
      </c>
      <c r="AY1136" s="219" t="s">
        <v>191</v>
      </c>
    </row>
    <row r="1137" spans="1:65" s="2" customFormat="1" ht="16.5" customHeight="1">
      <c r="A1137" s="35"/>
      <c r="B1137" s="36"/>
      <c r="C1137" s="179" t="s">
        <v>1572</v>
      </c>
      <c r="D1137" s="179" t="s">
        <v>193</v>
      </c>
      <c r="E1137" s="180" t="s">
        <v>1573</v>
      </c>
      <c r="F1137" s="181" t="s">
        <v>1574</v>
      </c>
      <c r="G1137" s="182" t="s">
        <v>293</v>
      </c>
      <c r="H1137" s="183">
        <v>13.9</v>
      </c>
      <c r="I1137" s="184"/>
      <c r="J1137" s="185">
        <f>ROUND(I1137*H1137,2)</f>
        <v>0</v>
      </c>
      <c r="K1137" s="181" t="s">
        <v>197</v>
      </c>
      <c r="L1137" s="40"/>
      <c r="M1137" s="186" t="s">
        <v>21</v>
      </c>
      <c r="N1137" s="187" t="s">
        <v>43</v>
      </c>
      <c r="O1137" s="65"/>
      <c r="P1137" s="188">
        <f>O1137*H1137</f>
        <v>0</v>
      </c>
      <c r="Q1137" s="188">
        <v>0</v>
      </c>
      <c r="R1137" s="188">
        <f>Q1137*H1137</f>
        <v>0</v>
      </c>
      <c r="S1137" s="188">
        <v>0</v>
      </c>
      <c r="T1137" s="189">
        <f>S1137*H1137</f>
        <v>0</v>
      </c>
      <c r="U1137" s="35"/>
      <c r="V1137" s="35"/>
      <c r="W1137" s="35"/>
      <c r="X1137" s="35"/>
      <c r="Y1137" s="35"/>
      <c r="Z1137" s="35"/>
      <c r="AA1137" s="35"/>
      <c r="AB1137" s="35"/>
      <c r="AC1137" s="35"/>
      <c r="AD1137" s="35"/>
      <c r="AE1137" s="35"/>
      <c r="AR1137" s="190" t="s">
        <v>321</v>
      </c>
      <c r="AT1137" s="190" t="s">
        <v>193</v>
      </c>
      <c r="AU1137" s="190" t="s">
        <v>82</v>
      </c>
      <c r="AY1137" s="18" t="s">
        <v>191</v>
      </c>
      <c r="BE1137" s="191">
        <f>IF(N1137="základní",J1137,0)</f>
        <v>0</v>
      </c>
      <c r="BF1137" s="191">
        <f>IF(N1137="snížená",J1137,0)</f>
        <v>0</v>
      </c>
      <c r="BG1137" s="191">
        <f>IF(N1137="zákl. přenesená",J1137,0)</f>
        <v>0</v>
      </c>
      <c r="BH1137" s="191">
        <f>IF(N1137="sníž. přenesená",J1137,0)</f>
        <v>0</v>
      </c>
      <c r="BI1137" s="191">
        <f>IF(N1137="nulová",J1137,0)</f>
        <v>0</v>
      </c>
      <c r="BJ1137" s="18" t="s">
        <v>80</v>
      </c>
      <c r="BK1137" s="191">
        <f>ROUND(I1137*H1137,2)</f>
        <v>0</v>
      </c>
      <c r="BL1137" s="18" t="s">
        <v>321</v>
      </c>
      <c r="BM1137" s="190" t="s">
        <v>1575</v>
      </c>
    </row>
    <row r="1138" spans="1:47" s="2" customFormat="1" ht="11.25">
      <c r="A1138" s="35"/>
      <c r="B1138" s="36"/>
      <c r="C1138" s="37"/>
      <c r="D1138" s="192" t="s">
        <v>200</v>
      </c>
      <c r="E1138" s="37"/>
      <c r="F1138" s="193" t="s">
        <v>1576</v>
      </c>
      <c r="G1138" s="37"/>
      <c r="H1138" s="37"/>
      <c r="I1138" s="194"/>
      <c r="J1138" s="37"/>
      <c r="K1138" s="37"/>
      <c r="L1138" s="40"/>
      <c r="M1138" s="195"/>
      <c r="N1138" s="196"/>
      <c r="O1138" s="65"/>
      <c r="P1138" s="65"/>
      <c r="Q1138" s="65"/>
      <c r="R1138" s="65"/>
      <c r="S1138" s="65"/>
      <c r="T1138" s="66"/>
      <c r="U1138" s="35"/>
      <c r="V1138" s="35"/>
      <c r="W1138" s="35"/>
      <c r="X1138" s="35"/>
      <c r="Y1138" s="35"/>
      <c r="Z1138" s="35"/>
      <c r="AA1138" s="35"/>
      <c r="AB1138" s="35"/>
      <c r="AC1138" s="35"/>
      <c r="AD1138" s="35"/>
      <c r="AE1138" s="35"/>
      <c r="AT1138" s="18" t="s">
        <v>200</v>
      </c>
      <c r="AU1138" s="18" t="s">
        <v>82</v>
      </c>
    </row>
    <row r="1139" spans="1:47" s="2" customFormat="1" ht="11.25">
      <c r="A1139" s="35"/>
      <c r="B1139" s="36"/>
      <c r="C1139" s="37"/>
      <c r="D1139" s="197" t="s">
        <v>202</v>
      </c>
      <c r="E1139" s="37"/>
      <c r="F1139" s="198" t="s">
        <v>1577</v>
      </c>
      <c r="G1139" s="37"/>
      <c r="H1139" s="37"/>
      <c r="I1139" s="194"/>
      <c r="J1139" s="37"/>
      <c r="K1139" s="37"/>
      <c r="L1139" s="40"/>
      <c r="M1139" s="195"/>
      <c r="N1139" s="196"/>
      <c r="O1139" s="65"/>
      <c r="P1139" s="65"/>
      <c r="Q1139" s="65"/>
      <c r="R1139" s="65"/>
      <c r="S1139" s="65"/>
      <c r="T1139" s="66"/>
      <c r="U1139" s="35"/>
      <c r="V1139" s="35"/>
      <c r="W1139" s="35"/>
      <c r="X1139" s="35"/>
      <c r="Y1139" s="35"/>
      <c r="Z1139" s="35"/>
      <c r="AA1139" s="35"/>
      <c r="AB1139" s="35"/>
      <c r="AC1139" s="35"/>
      <c r="AD1139" s="35"/>
      <c r="AE1139" s="35"/>
      <c r="AT1139" s="18" t="s">
        <v>202</v>
      </c>
      <c r="AU1139" s="18" t="s">
        <v>82</v>
      </c>
    </row>
    <row r="1140" spans="2:51" s="13" customFormat="1" ht="11.25">
      <c r="B1140" s="199"/>
      <c r="C1140" s="200"/>
      <c r="D1140" s="192" t="s">
        <v>204</v>
      </c>
      <c r="E1140" s="201" t="s">
        <v>21</v>
      </c>
      <c r="F1140" s="202" t="s">
        <v>1483</v>
      </c>
      <c r="G1140" s="200"/>
      <c r="H1140" s="201" t="s">
        <v>21</v>
      </c>
      <c r="I1140" s="203"/>
      <c r="J1140" s="200"/>
      <c r="K1140" s="200"/>
      <c r="L1140" s="204"/>
      <c r="M1140" s="205"/>
      <c r="N1140" s="206"/>
      <c r="O1140" s="206"/>
      <c r="P1140" s="206"/>
      <c r="Q1140" s="206"/>
      <c r="R1140" s="206"/>
      <c r="S1140" s="206"/>
      <c r="T1140" s="207"/>
      <c r="AT1140" s="208" t="s">
        <v>204</v>
      </c>
      <c r="AU1140" s="208" t="s">
        <v>82</v>
      </c>
      <c r="AV1140" s="13" t="s">
        <v>80</v>
      </c>
      <c r="AW1140" s="13" t="s">
        <v>34</v>
      </c>
      <c r="AX1140" s="13" t="s">
        <v>72</v>
      </c>
      <c r="AY1140" s="208" t="s">
        <v>191</v>
      </c>
    </row>
    <row r="1141" spans="2:51" s="14" customFormat="1" ht="11.25">
      <c r="B1141" s="209"/>
      <c r="C1141" s="210"/>
      <c r="D1141" s="192" t="s">
        <v>204</v>
      </c>
      <c r="E1141" s="211" t="s">
        <v>21</v>
      </c>
      <c r="F1141" s="212" t="s">
        <v>1571</v>
      </c>
      <c r="G1141" s="210"/>
      <c r="H1141" s="213">
        <v>13.9</v>
      </c>
      <c r="I1141" s="214"/>
      <c r="J1141" s="210"/>
      <c r="K1141" s="210"/>
      <c r="L1141" s="215"/>
      <c r="M1141" s="216"/>
      <c r="N1141" s="217"/>
      <c r="O1141" s="217"/>
      <c r="P1141" s="217"/>
      <c r="Q1141" s="217"/>
      <c r="R1141" s="217"/>
      <c r="S1141" s="217"/>
      <c r="T1141" s="218"/>
      <c r="AT1141" s="219" t="s">
        <v>204</v>
      </c>
      <c r="AU1141" s="219" t="s">
        <v>82</v>
      </c>
      <c r="AV1141" s="14" t="s">
        <v>82</v>
      </c>
      <c r="AW1141" s="14" t="s">
        <v>34</v>
      </c>
      <c r="AX1141" s="14" t="s">
        <v>72</v>
      </c>
      <c r="AY1141" s="219" t="s">
        <v>191</v>
      </c>
    </row>
    <row r="1142" spans="1:65" s="2" customFormat="1" ht="24.2" customHeight="1">
      <c r="A1142" s="35"/>
      <c r="B1142" s="36"/>
      <c r="C1142" s="179" t="s">
        <v>1578</v>
      </c>
      <c r="D1142" s="179" t="s">
        <v>193</v>
      </c>
      <c r="E1142" s="180" t="s">
        <v>1579</v>
      </c>
      <c r="F1142" s="181" t="s">
        <v>1580</v>
      </c>
      <c r="G1142" s="182" t="s">
        <v>293</v>
      </c>
      <c r="H1142" s="183">
        <v>13.9</v>
      </c>
      <c r="I1142" s="184"/>
      <c r="J1142" s="185">
        <f>ROUND(I1142*H1142,2)</f>
        <v>0</v>
      </c>
      <c r="K1142" s="181" t="s">
        <v>197</v>
      </c>
      <c r="L1142" s="40"/>
      <c r="M1142" s="186" t="s">
        <v>21</v>
      </c>
      <c r="N1142" s="187" t="s">
        <v>43</v>
      </c>
      <c r="O1142" s="65"/>
      <c r="P1142" s="188">
        <f>O1142*H1142</f>
        <v>0</v>
      </c>
      <c r="Q1142" s="188">
        <v>0.0002</v>
      </c>
      <c r="R1142" s="188">
        <f>Q1142*H1142</f>
        <v>0.0027800000000000004</v>
      </c>
      <c r="S1142" s="188">
        <v>0</v>
      </c>
      <c r="T1142" s="189">
        <f>S1142*H1142</f>
        <v>0</v>
      </c>
      <c r="U1142" s="35"/>
      <c r="V1142" s="35"/>
      <c r="W1142" s="35"/>
      <c r="X1142" s="35"/>
      <c r="Y1142" s="35"/>
      <c r="Z1142" s="35"/>
      <c r="AA1142" s="35"/>
      <c r="AB1142" s="35"/>
      <c r="AC1142" s="35"/>
      <c r="AD1142" s="35"/>
      <c r="AE1142" s="35"/>
      <c r="AR1142" s="190" t="s">
        <v>321</v>
      </c>
      <c r="AT1142" s="190" t="s">
        <v>193</v>
      </c>
      <c r="AU1142" s="190" t="s">
        <v>82</v>
      </c>
      <c r="AY1142" s="18" t="s">
        <v>191</v>
      </c>
      <c r="BE1142" s="191">
        <f>IF(N1142="základní",J1142,0)</f>
        <v>0</v>
      </c>
      <c r="BF1142" s="191">
        <f>IF(N1142="snížená",J1142,0)</f>
        <v>0</v>
      </c>
      <c r="BG1142" s="191">
        <f>IF(N1142="zákl. přenesená",J1142,0)</f>
        <v>0</v>
      </c>
      <c r="BH1142" s="191">
        <f>IF(N1142="sníž. přenesená",J1142,0)</f>
        <v>0</v>
      </c>
      <c r="BI1142" s="191">
        <f>IF(N1142="nulová",J1142,0)</f>
        <v>0</v>
      </c>
      <c r="BJ1142" s="18" t="s">
        <v>80</v>
      </c>
      <c r="BK1142" s="191">
        <f>ROUND(I1142*H1142,2)</f>
        <v>0</v>
      </c>
      <c r="BL1142" s="18" t="s">
        <v>321</v>
      </c>
      <c r="BM1142" s="190" t="s">
        <v>1581</v>
      </c>
    </row>
    <row r="1143" spans="1:47" s="2" customFormat="1" ht="11.25">
      <c r="A1143" s="35"/>
      <c r="B1143" s="36"/>
      <c r="C1143" s="37"/>
      <c r="D1143" s="192" t="s">
        <v>200</v>
      </c>
      <c r="E1143" s="37"/>
      <c r="F1143" s="193" t="s">
        <v>1582</v>
      </c>
      <c r="G1143" s="37"/>
      <c r="H1143" s="37"/>
      <c r="I1143" s="194"/>
      <c r="J1143" s="37"/>
      <c r="K1143" s="37"/>
      <c r="L1143" s="40"/>
      <c r="M1143" s="195"/>
      <c r="N1143" s="196"/>
      <c r="O1143" s="65"/>
      <c r="P1143" s="65"/>
      <c r="Q1143" s="65"/>
      <c r="R1143" s="65"/>
      <c r="S1143" s="65"/>
      <c r="T1143" s="66"/>
      <c r="U1143" s="35"/>
      <c r="V1143" s="35"/>
      <c r="W1143" s="35"/>
      <c r="X1143" s="35"/>
      <c r="Y1143" s="35"/>
      <c r="Z1143" s="35"/>
      <c r="AA1143" s="35"/>
      <c r="AB1143" s="35"/>
      <c r="AC1143" s="35"/>
      <c r="AD1143" s="35"/>
      <c r="AE1143" s="35"/>
      <c r="AT1143" s="18" t="s">
        <v>200</v>
      </c>
      <c r="AU1143" s="18" t="s">
        <v>82</v>
      </c>
    </row>
    <row r="1144" spans="1:47" s="2" customFormat="1" ht="11.25">
      <c r="A1144" s="35"/>
      <c r="B1144" s="36"/>
      <c r="C1144" s="37"/>
      <c r="D1144" s="197" t="s">
        <v>202</v>
      </c>
      <c r="E1144" s="37"/>
      <c r="F1144" s="198" t="s">
        <v>1583</v>
      </c>
      <c r="G1144" s="37"/>
      <c r="H1144" s="37"/>
      <c r="I1144" s="194"/>
      <c r="J1144" s="37"/>
      <c r="K1144" s="37"/>
      <c r="L1144" s="40"/>
      <c r="M1144" s="195"/>
      <c r="N1144" s="196"/>
      <c r="O1144" s="65"/>
      <c r="P1144" s="65"/>
      <c r="Q1144" s="65"/>
      <c r="R1144" s="65"/>
      <c r="S1144" s="65"/>
      <c r="T1144" s="66"/>
      <c r="U1144" s="35"/>
      <c r="V1144" s="35"/>
      <c r="W1144" s="35"/>
      <c r="X1144" s="35"/>
      <c r="Y1144" s="35"/>
      <c r="Z1144" s="35"/>
      <c r="AA1144" s="35"/>
      <c r="AB1144" s="35"/>
      <c r="AC1144" s="35"/>
      <c r="AD1144" s="35"/>
      <c r="AE1144" s="35"/>
      <c r="AT1144" s="18" t="s">
        <v>202</v>
      </c>
      <c r="AU1144" s="18" t="s">
        <v>82</v>
      </c>
    </row>
    <row r="1145" spans="2:51" s="13" customFormat="1" ht="11.25">
      <c r="B1145" s="199"/>
      <c r="C1145" s="200"/>
      <c r="D1145" s="192" t="s">
        <v>204</v>
      </c>
      <c r="E1145" s="201" t="s">
        <v>21</v>
      </c>
      <c r="F1145" s="202" t="s">
        <v>1483</v>
      </c>
      <c r="G1145" s="200"/>
      <c r="H1145" s="201" t="s">
        <v>21</v>
      </c>
      <c r="I1145" s="203"/>
      <c r="J1145" s="200"/>
      <c r="K1145" s="200"/>
      <c r="L1145" s="204"/>
      <c r="M1145" s="205"/>
      <c r="N1145" s="206"/>
      <c r="O1145" s="206"/>
      <c r="P1145" s="206"/>
      <c r="Q1145" s="206"/>
      <c r="R1145" s="206"/>
      <c r="S1145" s="206"/>
      <c r="T1145" s="207"/>
      <c r="AT1145" s="208" t="s">
        <v>204</v>
      </c>
      <c r="AU1145" s="208" t="s">
        <v>82</v>
      </c>
      <c r="AV1145" s="13" t="s">
        <v>80</v>
      </c>
      <c r="AW1145" s="13" t="s">
        <v>34</v>
      </c>
      <c r="AX1145" s="13" t="s">
        <v>72</v>
      </c>
      <c r="AY1145" s="208" t="s">
        <v>191</v>
      </c>
    </row>
    <row r="1146" spans="2:51" s="14" customFormat="1" ht="11.25">
      <c r="B1146" s="209"/>
      <c r="C1146" s="210"/>
      <c r="D1146" s="192" t="s">
        <v>204</v>
      </c>
      <c r="E1146" s="211" t="s">
        <v>21</v>
      </c>
      <c r="F1146" s="212" t="s">
        <v>1571</v>
      </c>
      <c r="G1146" s="210"/>
      <c r="H1146" s="213">
        <v>13.9</v>
      </c>
      <c r="I1146" s="214"/>
      <c r="J1146" s="210"/>
      <c r="K1146" s="210"/>
      <c r="L1146" s="215"/>
      <c r="M1146" s="216"/>
      <c r="N1146" s="217"/>
      <c r="O1146" s="217"/>
      <c r="P1146" s="217"/>
      <c r="Q1146" s="217"/>
      <c r="R1146" s="217"/>
      <c r="S1146" s="217"/>
      <c r="T1146" s="218"/>
      <c r="AT1146" s="219" t="s">
        <v>204</v>
      </c>
      <c r="AU1146" s="219" t="s">
        <v>82</v>
      </c>
      <c r="AV1146" s="14" t="s">
        <v>82</v>
      </c>
      <c r="AW1146" s="14" t="s">
        <v>34</v>
      </c>
      <c r="AX1146" s="14" t="s">
        <v>72</v>
      </c>
      <c r="AY1146" s="219" t="s">
        <v>191</v>
      </c>
    </row>
    <row r="1147" spans="1:65" s="2" customFormat="1" ht="33" customHeight="1">
      <c r="A1147" s="35"/>
      <c r="B1147" s="36"/>
      <c r="C1147" s="179" t="s">
        <v>1584</v>
      </c>
      <c r="D1147" s="179" t="s">
        <v>193</v>
      </c>
      <c r="E1147" s="180" t="s">
        <v>1585</v>
      </c>
      <c r="F1147" s="181" t="s">
        <v>1586</v>
      </c>
      <c r="G1147" s="182" t="s">
        <v>293</v>
      </c>
      <c r="H1147" s="183">
        <v>13.9</v>
      </c>
      <c r="I1147" s="184"/>
      <c r="J1147" s="185">
        <f>ROUND(I1147*H1147,2)</f>
        <v>0</v>
      </c>
      <c r="K1147" s="181" t="s">
        <v>197</v>
      </c>
      <c r="L1147" s="40"/>
      <c r="M1147" s="186" t="s">
        <v>21</v>
      </c>
      <c r="N1147" s="187" t="s">
        <v>43</v>
      </c>
      <c r="O1147" s="65"/>
      <c r="P1147" s="188">
        <f>O1147*H1147</f>
        <v>0</v>
      </c>
      <c r="Q1147" s="188">
        <v>0.0075</v>
      </c>
      <c r="R1147" s="188">
        <f>Q1147*H1147</f>
        <v>0.10425</v>
      </c>
      <c r="S1147" s="188">
        <v>0</v>
      </c>
      <c r="T1147" s="189">
        <f>S1147*H1147</f>
        <v>0</v>
      </c>
      <c r="U1147" s="35"/>
      <c r="V1147" s="35"/>
      <c r="W1147" s="35"/>
      <c r="X1147" s="35"/>
      <c r="Y1147" s="35"/>
      <c r="Z1147" s="35"/>
      <c r="AA1147" s="35"/>
      <c r="AB1147" s="35"/>
      <c r="AC1147" s="35"/>
      <c r="AD1147" s="35"/>
      <c r="AE1147" s="35"/>
      <c r="AR1147" s="190" t="s">
        <v>321</v>
      </c>
      <c r="AT1147" s="190" t="s">
        <v>193</v>
      </c>
      <c r="AU1147" s="190" t="s">
        <v>82</v>
      </c>
      <c r="AY1147" s="18" t="s">
        <v>191</v>
      </c>
      <c r="BE1147" s="191">
        <f>IF(N1147="základní",J1147,0)</f>
        <v>0</v>
      </c>
      <c r="BF1147" s="191">
        <f>IF(N1147="snížená",J1147,0)</f>
        <v>0</v>
      </c>
      <c r="BG1147" s="191">
        <f>IF(N1147="zákl. přenesená",J1147,0)</f>
        <v>0</v>
      </c>
      <c r="BH1147" s="191">
        <f>IF(N1147="sníž. přenesená",J1147,0)</f>
        <v>0</v>
      </c>
      <c r="BI1147" s="191">
        <f>IF(N1147="nulová",J1147,0)</f>
        <v>0</v>
      </c>
      <c r="BJ1147" s="18" t="s">
        <v>80</v>
      </c>
      <c r="BK1147" s="191">
        <f>ROUND(I1147*H1147,2)</f>
        <v>0</v>
      </c>
      <c r="BL1147" s="18" t="s">
        <v>321</v>
      </c>
      <c r="BM1147" s="190" t="s">
        <v>1587</v>
      </c>
    </row>
    <row r="1148" spans="1:47" s="2" customFormat="1" ht="19.5">
      <c r="A1148" s="35"/>
      <c r="B1148" s="36"/>
      <c r="C1148" s="37"/>
      <c r="D1148" s="192" t="s">
        <v>200</v>
      </c>
      <c r="E1148" s="37"/>
      <c r="F1148" s="193" t="s">
        <v>1588</v>
      </c>
      <c r="G1148" s="37"/>
      <c r="H1148" s="37"/>
      <c r="I1148" s="194"/>
      <c r="J1148" s="37"/>
      <c r="K1148" s="37"/>
      <c r="L1148" s="40"/>
      <c r="M1148" s="195"/>
      <c r="N1148" s="196"/>
      <c r="O1148" s="65"/>
      <c r="P1148" s="65"/>
      <c r="Q1148" s="65"/>
      <c r="R1148" s="65"/>
      <c r="S1148" s="65"/>
      <c r="T1148" s="66"/>
      <c r="U1148" s="35"/>
      <c r="V1148" s="35"/>
      <c r="W1148" s="35"/>
      <c r="X1148" s="35"/>
      <c r="Y1148" s="35"/>
      <c r="Z1148" s="35"/>
      <c r="AA1148" s="35"/>
      <c r="AB1148" s="35"/>
      <c r="AC1148" s="35"/>
      <c r="AD1148" s="35"/>
      <c r="AE1148" s="35"/>
      <c r="AT1148" s="18" t="s">
        <v>200</v>
      </c>
      <c r="AU1148" s="18" t="s">
        <v>82</v>
      </c>
    </row>
    <row r="1149" spans="1:47" s="2" customFormat="1" ht="11.25">
      <c r="A1149" s="35"/>
      <c r="B1149" s="36"/>
      <c r="C1149" s="37"/>
      <c r="D1149" s="197" t="s">
        <v>202</v>
      </c>
      <c r="E1149" s="37"/>
      <c r="F1149" s="198" t="s">
        <v>1589</v>
      </c>
      <c r="G1149" s="37"/>
      <c r="H1149" s="37"/>
      <c r="I1149" s="194"/>
      <c r="J1149" s="37"/>
      <c r="K1149" s="37"/>
      <c r="L1149" s="40"/>
      <c r="M1149" s="195"/>
      <c r="N1149" s="196"/>
      <c r="O1149" s="65"/>
      <c r="P1149" s="65"/>
      <c r="Q1149" s="65"/>
      <c r="R1149" s="65"/>
      <c r="S1149" s="65"/>
      <c r="T1149" s="66"/>
      <c r="U1149" s="35"/>
      <c r="V1149" s="35"/>
      <c r="W1149" s="35"/>
      <c r="X1149" s="35"/>
      <c r="Y1149" s="35"/>
      <c r="Z1149" s="35"/>
      <c r="AA1149" s="35"/>
      <c r="AB1149" s="35"/>
      <c r="AC1149" s="35"/>
      <c r="AD1149" s="35"/>
      <c r="AE1149" s="35"/>
      <c r="AT1149" s="18" t="s">
        <v>202</v>
      </c>
      <c r="AU1149" s="18" t="s">
        <v>82</v>
      </c>
    </row>
    <row r="1150" spans="2:51" s="13" customFormat="1" ht="11.25">
      <c r="B1150" s="199"/>
      <c r="C1150" s="200"/>
      <c r="D1150" s="192" t="s">
        <v>204</v>
      </c>
      <c r="E1150" s="201" t="s">
        <v>21</v>
      </c>
      <c r="F1150" s="202" t="s">
        <v>1483</v>
      </c>
      <c r="G1150" s="200"/>
      <c r="H1150" s="201" t="s">
        <v>21</v>
      </c>
      <c r="I1150" s="203"/>
      <c r="J1150" s="200"/>
      <c r="K1150" s="200"/>
      <c r="L1150" s="204"/>
      <c r="M1150" s="205"/>
      <c r="N1150" s="206"/>
      <c r="O1150" s="206"/>
      <c r="P1150" s="206"/>
      <c r="Q1150" s="206"/>
      <c r="R1150" s="206"/>
      <c r="S1150" s="206"/>
      <c r="T1150" s="207"/>
      <c r="AT1150" s="208" t="s">
        <v>204</v>
      </c>
      <c r="AU1150" s="208" t="s">
        <v>82</v>
      </c>
      <c r="AV1150" s="13" t="s">
        <v>80</v>
      </c>
      <c r="AW1150" s="13" t="s">
        <v>34</v>
      </c>
      <c r="AX1150" s="13" t="s">
        <v>72</v>
      </c>
      <c r="AY1150" s="208" t="s">
        <v>191</v>
      </c>
    </row>
    <row r="1151" spans="2:51" s="14" customFormat="1" ht="11.25">
      <c r="B1151" s="209"/>
      <c r="C1151" s="210"/>
      <c r="D1151" s="192" t="s">
        <v>204</v>
      </c>
      <c r="E1151" s="211" t="s">
        <v>21</v>
      </c>
      <c r="F1151" s="212" t="s">
        <v>1571</v>
      </c>
      <c r="G1151" s="210"/>
      <c r="H1151" s="213">
        <v>13.9</v>
      </c>
      <c r="I1151" s="214"/>
      <c r="J1151" s="210"/>
      <c r="K1151" s="210"/>
      <c r="L1151" s="215"/>
      <c r="M1151" s="216"/>
      <c r="N1151" s="217"/>
      <c r="O1151" s="217"/>
      <c r="P1151" s="217"/>
      <c r="Q1151" s="217"/>
      <c r="R1151" s="217"/>
      <c r="S1151" s="217"/>
      <c r="T1151" s="218"/>
      <c r="AT1151" s="219" t="s">
        <v>204</v>
      </c>
      <c r="AU1151" s="219" t="s">
        <v>82</v>
      </c>
      <c r="AV1151" s="14" t="s">
        <v>82</v>
      </c>
      <c r="AW1151" s="14" t="s">
        <v>34</v>
      </c>
      <c r="AX1151" s="14" t="s">
        <v>72</v>
      </c>
      <c r="AY1151" s="219" t="s">
        <v>191</v>
      </c>
    </row>
    <row r="1152" spans="1:65" s="2" customFormat="1" ht="24.2" customHeight="1">
      <c r="A1152" s="35"/>
      <c r="B1152" s="36"/>
      <c r="C1152" s="179" t="s">
        <v>1590</v>
      </c>
      <c r="D1152" s="179" t="s">
        <v>193</v>
      </c>
      <c r="E1152" s="180" t="s">
        <v>1591</v>
      </c>
      <c r="F1152" s="181" t="s">
        <v>1592</v>
      </c>
      <c r="G1152" s="182" t="s">
        <v>293</v>
      </c>
      <c r="H1152" s="183">
        <v>6.72</v>
      </c>
      <c r="I1152" s="184"/>
      <c r="J1152" s="185">
        <f>ROUND(I1152*H1152,2)</f>
        <v>0</v>
      </c>
      <c r="K1152" s="181" t="s">
        <v>197</v>
      </c>
      <c r="L1152" s="40"/>
      <c r="M1152" s="186" t="s">
        <v>21</v>
      </c>
      <c r="N1152" s="187" t="s">
        <v>43</v>
      </c>
      <c r="O1152" s="65"/>
      <c r="P1152" s="188">
        <f>O1152*H1152</f>
        <v>0</v>
      </c>
      <c r="Q1152" s="188">
        <v>0</v>
      </c>
      <c r="R1152" s="188">
        <f>Q1152*H1152</f>
        <v>0</v>
      </c>
      <c r="S1152" s="188">
        <v>0.003</v>
      </c>
      <c r="T1152" s="189">
        <f>S1152*H1152</f>
        <v>0.02016</v>
      </c>
      <c r="U1152" s="35"/>
      <c r="V1152" s="35"/>
      <c r="W1152" s="35"/>
      <c r="X1152" s="35"/>
      <c r="Y1152" s="35"/>
      <c r="Z1152" s="35"/>
      <c r="AA1152" s="35"/>
      <c r="AB1152" s="35"/>
      <c r="AC1152" s="35"/>
      <c r="AD1152" s="35"/>
      <c r="AE1152" s="35"/>
      <c r="AR1152" s="190" t="s">
        <v>321</v>
      </c>
      <c r="AT1152" s="190" t="s">
        <v>193</v>
      </c>
      <c r="AU1152" s="190" t="s">
        <v>82</v>
      </c>
      <c r="AY1152" s="18" t="s">
        <v>191</v>
      </c>
      <c r="BE1152" s="191">
        <f>IF(N1152="základní",J1152,0)</f>
        <v>0</v>
      </c>
      <c r="BF1152" s="191">
        <f>IF(N1152="snížená",J1152,0)</f>
        <v>0</v>
      </c>
      <c r="BG1152" s="191">
        <f>IF(N1152="zákl. přenesená",J1152,0)</f>
        <v>0</v>
      </c>
      <c r="BH1152" s="191">
        <f>IF(N1152="sníž. přenesená",J1152,0)</f>
        <v>0</v>
      </c>
      <c r="BI1152" s="191">
        <f>IF(N1152="nulová",J1152,0)</f>
        <v>0</v>
      </c>
      <c r="BJ1152" s="18" t="s">
        <v>80</v>
      </c>
      <c r="BK1152" s="191">
        <f>ROUND(I1152*H1152,2)</f>
        <v>0</v>
      </c>
      <c r="BL1152" s="18" t="s">
        <v>321</v>
      </c>
      <c r="BM1152" s="190" t="s">
        <v>1593</v>
      </c>
    </row>
    <row r="1153" spans="1:47" s="2" customFormat="1" ht="11.25">
      <c r="A1153" s="35"/>
      <c r="B1153" s="36"/>
      <c r="C1153" s="37"/>
      <c r="D1153" s="192" t="s">
        <v>200</v>
      </c>
      <c r="E1153" s="37"/>
      <c r="F1153" s="193" t="s">
        <v>1594</v>
      </c>
      <c r="G1153" s="37"/>
      <c r="H1153" s="37"/>
      <c r="I1153" s="194"/>
      <c r="J1153" s="37"/>
      <c r="K1153" s="37"/>
      <c r="L1153" s="40"/>
      <c r="M1153" s="195"/>
      <c r="N1153" s="196"/>
      <c r="O1153" s="65"/>
      <c r="P1153" s="65"/>
      <c r="Q1153" s="65"/>
      <c r="R1153" s="65"/>
      <c r="S1153" s="65"/>
      <c r="T1153" s="66"/>
      <c r="U1153" s="35"/>
      <c r="V1153" s="35"/>
      <c r="W1153" s="35"/>
      <c r="X1153" s="35"/>
      <c r="Y1153" s="35"/>
      <c r="Z1153" s="35"/>
      <c r="AA1153" s="35"/>
      <c r="AB1153" s="35"/>
      <c r="AC1153" s="35"/>
      <c r="AD1153" s="35"/>
      <c r="AE1153" s="35"/>
      <c r="AT1153" s="18" t="s">
        <v>200</v>
      </c>
      <c r="AU1153" s="18" t="s">
        <v>82</v>
      </c>
    </row>
    <row r="1154" spans="1:47" s="2" customFormat="1" ht="11.25">
      <c r="A1154" s="35"/>
      <c r="B1154" s="36"/>
      <c r="C1154" s="37"/>
      <c r="D1154" s="197" t="s">
        <v>202</v>
      </c>
      <c r="E1154" s="37"/>
      <c r="F1154" s="198" t="s">
        <v>1595</v>
      </c>
      <c r="G1154" s="37"/>
      <c r="H1154" s="37"/>
      <c r="I1154" s="194"/>
      <c r="J1154" s="37"/>
      <c r="K1154" s="37"/>
      <c r="L1154" s="40"/>
      <c r="M1154" s="195"/>
      <c r="N1154" s="196"/>
      <c r="O1154" s="65"/>
      <c r="P1154" s="65"/>
      <c r="Q1154" s="65"/>
      <c r="R1154" s="65"/>
      <c r="S1154" s="65"/>
      <c r="T1154" s="66"/>
      <c r="U1154" s="35"/>
      <c r="V1154" s="35"/>
      <c r="W1154" s="35"/>
      <c r="X1154" s="35"/>
      <c r="Y1154" s="35"/>
      <c r="Z1154" s="35"/>
      <c r="AA1154" s="35"/>
      <c r="AB1154" s="35"/>
      <c r="AC1154" s="35"/>
      <c r="AD1154" s="35"/>
      <c r="AE1154" s="35"/>
      <c r="AT1154" s="18" t="s">
        <v>202</v>
      </c>
      <c r="AU1154" s="18" t="s">
        <v>82</v>
      </c>
    </row>
    <row r="1155" spans="2:51" s="13" customFormat="1" ht="11.25">
      <c r="B1155" s="199"/>
      <c r="C1155" s="200"/>
      <c r="D1155" s="192" t="s">
        <v>204</v>
      </c>
      <c r="E1155" s="201" t="s">
        <v>21</v>
      </c>
      <c r="F1155" s="202" t="s">
        <v>277</v>
      </c>
      <c r="G1155" s="200"/>
      <c r="H1155" s="201" t="s">
        <v>21</v>
      </c>
      <c r="I1155" s="203"/>
      <c r="J1155" s="200"/>
      <c r="K1155" s="200"/>
      <c r="L1155" s="204"/>
      <c r="M1155" s="205"/>
      <c r="N1155" s="206"/>
      <c r="O1155" s="206"/>
      <c r="P1155" s="206"/>
      <c r="Q1155" s="206"/>
      <c r="R1155" s="206"/>
      <c r="S1155" s="206"/>
      <c r="T1155" s="207"/>
      <c r="AT1155" s="208" t="s">
        <v>204</v>
      </c>
      <c r="AU1155" s="208" t="s">
        <v>82</v>
      </c>
      <c r="AV1155" s="13" t="s">
        <v>80</v>
      </c>
      <c r="AW1155" s="13" t="s">
        <v>34</v>
      </c>
      <c r="AX1155" s="13" t="s">
        <v>72</v>
      </c>
      <c r="AY1155" s="208" t="s">
        <v>191</v>
      </c>
    </row>
    <row r="1156" spans="2:51" s="14" customFormat="1" ht="11.25">
      <c r="B1156" s="209"/>
      <c r="C1156" s="210"/>
      <c r="D1156" s="192" t="s">
        <v>204</v>
      </c>
      <c r="E1156" s="211" t="s">
        <v>21</v>
      </c>
      <c r="F1156" s="212" t="s">
        <v>622</v>
      </c>
      <c r="G1156" s="210"/>
      <c r="H1156" s="213">
        <v>6.72</v>
      </c>
      <c r="I1156" s="214"/>
      <c r="J1156" s="210"/>
      <c r="K1156" s="210"/>
      <c r="L1156" s="215"/>
      <c r="M1156" s="216"/>
      <c r="N1156" s="217"/>
      <c r="O1156" s="217"/>
      <c r="P1156" s="217"/>
      <c r="Q1156" s="217"/>
      <c r="R1156" s="217"/>
      <c r="S1156" s="217"/>
      <c r="T1156" s="218"/>
      <c r="AT1156" s="219" t="s">
        <v>204</v>
      </c>
      <c r="AU1156" s="219" t="s">
        <v>82</v>
      </c>
      <c r="AV1156" s="14" t="s">
        <v>82</v>
      </c>
      <c r="AW1156" s="14" t="s">
        <v>34</v>
      </c>
      <c r="AX1156" s="14" t="s">
        <v>72</v>
      </c>
      <c r="AY1156" s="219" t="s">
        <v>191</v>
      </c>
    </row>
    <row r="1157" spans="1:65" s="2" customFormat="1" ht="21.75" customHeight="1">
      <c r="A1157" s="35"/>
      <c r="B1157" s="36"/>
      <c r="C1157" s="179" t="s">
        <v>1596</v>
      </c>
      <c r="D1157" s="179" t="s">
        <v>193</v>
      </c>
      <c r="E1157" s="180" t="s">
        <v>1597</v>
      </c>
      <c r="F1157" s="181" t="s">
        <v>1598</v>
      </c>
      <c r="G1157" s="182" t="s">
        <v>293</v>
      </c>
      <c r="H1157" s="183">
        <v>13.9</v>
      </c>
      <c r="I1157" s="184"/>
      <c r="J1157" s="185">
        <f>ROUND(I1157*H1157,2)</f>
        <v>0</v>
      </c>
      <c r="K1157" s="181" t="s">
        <v>197</v>
      </c>
      <c r="L1157" s="40"/>
      <c r="M1157" s="186" t="s">
        <v>21</v>
      </c>
      <c r="N1157" s="187" t="s">
        <v>43</v>
      </c>
      <c r="O1157" s="65"/>
      <c r="P1157" s="188">
        <f>O1157*H1157</f>
        <v>0</v>
      </c>
      <c r="Q1157" s="188">
        <v>0.0003</v>
      </c>
      <c r="R1157" s="188">
        <f>Q1157*H1157</f>
        <v>0.00417</v>
      </c>
      <c r="S1157" s="188">
        <v>0</v>
      </c>
      <c r="T1157" s="189">
        <f>S1157*H1157</f>
        <v>0</v>
      </c>
      <c r="U1157" s="35"/>
      <c r="V1157" s="35"/>
      <c r="W1157" s="35"/>
      <c r="X1157" s="35"/>
      <c r="Y1157" s="35"/>
      <c r="Z1157" s="35"/>
      <c r="AA1157" s="35"/>
      <c r="AB1157" s="35"/>
      <c r="AC1157" s="35"/>
      <c r="AD1157" s="35"/>
      <c r="AE1157" s="35"/>
      <c r="AR1157" s="190" t="s">
        <v>321</v>
      </c>
      <c r="AT1157" s="190" t="s">
        <v>193</v>
      </c>
      <c r="AU1157" s="190" t="s">
        <v>82</v>
      </c>
      <c r="AY1157" s="18" t="s">
        <v>191</v>
      </c>
      <c r="BE1157" s="191">
        <f>IF(N1157="základní",J1157,0)</f>
        <v>0</v>
      </c>
      <c r="BF1157" s="191">
        <f>IF(N1157="snížená",J1157,0)</f>
        <v>0</v>
      </c>
      <c r="BG1157" s="191">
        <f>IF(N1157="zákl. přenesená",J1157,0)</f>
        <v>0</v>
      </c>
      <c r="BH1157" s="191">
        <f>IF(N1157="sníž. přenesená",J1157,0)</f>
        <v>0</v>
      </c>
      <c r="BI1157" s="191">
        <f>IF(N1157="nulová",J1157,0)</f>
        <v>0</v>
      </c>
      <c r="BJ1157" s="18" t="s">
        <v>80</v>
      </c>
      <c r="BK1157" s="191">
        <f>ROUND(I1157*H1157,2)</f>
        <v>0</v>
      </c>
      <c r="BL1157" s="18" t="s">
        <v>321</v>
      </c>
      <c r="BM1157" s="190" t="s">
        <v>1599</v>
      </c>
    </row>
    <row r="1158" spans="1:47" s="2" customFormat="1" ht="19.5">
      <c r="A1158" s="35"/>
      <c r="B1158" s="36"/>
      <c r="C1158" s="37"/>
      <c r="D1158" s="192" t="s">
        <v>200</v>
      </c>
      <c r="E1158" s="37"/>
      <c r="F1158" s="193" t="s">
        <v>1600</v>
      </c>
      <c r="G1158" s="37"/>
      <c r="H1158" s="37"/>
      <c r="I1158" s="194"/>
      <c r="J1158" s="37"/>
      <c r="K1158" s="37"/>
      <c r="L1158" s="40"/>
      <c r="M1158" s="195"/>
      <c r="N1158" s="196"/>
      <c r="O1158" s="65"/>
      <c r="P1158" s="65"/>
      <c r="Q1158" s="65"/>
      <c r="R1158" s="65"/>
      <c r="S1158" s="65"/>
      <c r="T1158" s="66"/>
      <c r="U1158" s="35"/>
      <c r="V1158" s="35"/>
      <c r="W1158" s="35"/>
      <c r="X1158" s="35"/>
      <c r="Y1158" s="35"/>
      <c r="Z1158" s="35"/>
      <c r="AA1158" s="35"/>
      <c r="AB1158" s="35"/>
      <c r="AC1158" s="35"/>
      <c r="AD1158" s="35"/>
      <c r="AE1158" s="35"/>
      <c r="AT1158" s="18" t="s">
        <v>200</v>
      </c>
      <c r="AU1158" s="18" t="s">
        <v>82</v>
      </c>
    </row>
    <row r="1159" spans="1:47" s="2" customFormat="1" ht="11.25">
      <c r="A1159" s="35"/>
      <c r="B1159" s="36"/>
      <c r="C1159" s="37"/>
      <c r="D1159" s="197" t="s">
        <v>202</v>
      </c>
      <c r="E1159" s="37"/>
      <c r="F1159" s="198" t="s">
        <v>1601</v>
      </c>
      <c r="G1159" s="37"/>
      <c r="H1159" s="37"/>
      <c r="I1159" s="194"/>
      <c r="J1159" s="37"/>
      <c r="K1159" s="37"/>
      <c r="L1159" s="40"/>
      <c r="M1159" s="195"/>
      <c r="N1159" s="196"/>
      <c r="O1159" s="65"/>
      <c r="P1159" s="65"/>
      <c r="Q1159" s="65"/>
      <c r="R1159" s="65"/>
      <c r="S1159" s="65"/>
      <c r="T1159" s="66"/>
      <c r="U1159" s="35"/>
      <c r="V1159" s="35"/>
      <c r="W1159" s="35"/>
      <c r="X1159" s="35"/>
      <c r="Y1159" s="35"/>
      <c r="Z1159" s="35"/>
      <c r="AA1159" s="35"/>
      <c r="AB1159" s="35"/>
      <c r="AC1159" s="35"/>
      <c r="AD1159" s="35"/>
      <c r="AE1159" s="35"/>
      <c r="AT1159" s="18" t="s">
        <v>202</v>
      </c>
      <c r="AU1159" s="18" t="s">
        <v>82</v>
      </c>
    </row>
    <row r="1160" spans="2:51" s="13" customFormat="1" ht="11.25">
      <c r="B1160" s="199"/>
      <c r="C1160" s="200"/>
      <c r="D1160" s="192" t="s">
        <v>204</v>
      </c>
      <c r="E1160" s="201" t="s">
        <v>21</v>
      </c>
      <c r="F1160" s="202" t="s">
        <v>1483</v>
      </c>
      <c r="G1160" s="200"/>
      <c r="H1160" s="201" t="s">
        <v>21</v>
      </c>
      <c r="I1160" s="203"/>
      <c r="J1160" s="200"/>
      <c r="K1160" s="200"/>
      <c r="L1160" s="204"/>
      <c r="M1160" s="205"/>
      <c r="N1160" s="206"/>
      <c r="O1160" s="206"/>
      <c r="P1160" s="206"/>
      <c r="Q1160" s="206"/>
      <c r="R1160" s="206"/>
      <c r="S1160" s="206"/>
      <c r="T1160" s="207"/>
      <c r="AT1160" s="208" t="s">
        <v>204</v>
      </c>
      <c r="AU1160" s="208" t="s">
        <v>82</v>
      </c>
      <c r="AV1160" s="13" t="s">
        <v>80</v>
      </c>
      <c r="AW1160" s="13" t="s">
        <v>34</v>
      </c>
      <c r="AX1160" s="13" t="s">
        <v>72</v>
      </c>
      <c r="AY1160" s="208" t="s">
        <v>191</v>
      </c>
    </row>
    <row r="1161" spans="2:51" s="14" customFormat="1" ht="11.25">
      <c r="B1161" s="209"/>
      <c r="C1161" s="210"/>
      <c r="D1161" s="192" t="s">
        <v>204</v>
      </c>
      <c r="E1161" s="211" t="s">
        <v>21</v>
      </c>
      <c r="F1161" s="212" t="s">
        <v>1571</v>
      </c>
      <c r="G1161" s="210"/>
      <c r="H1161" s="213">
        <v>13.9</v>
      </c>
      <c r="I1161" s="214"/>
      <c r="J1161" s="210"/>
      <c r="K1161" s="210"/>
      <c r="L1161" s="215"/>
      <c r="M1161" s="216"/>
      <c r="N1161" s="217"/>
      <c r="O1161" s="217"/>
      <c r="P1161" s="217"/>
      <c r="Q1161" s="217"/>
      <c r="R1161" s="217"/>
      <c r="S1161" s="217"/>
      <c r="T1161" s="218"/>
      <c r="AT1161" s="219" t="s">
        <v>204</v>
      </c>
      <c r="AU1161" s="219" t="s">
        <v>82</v>
      </c>
      <c r="AV1161" s="14" t="s">
        <v>82</v>
      </c>
      <c r="AW1161" s="14" t="s">
        <v>34</v>
      </c>
      <c r="AX1161" s="14" t="s">
        <v>72</v>
      </c>
      <c r="AY1161" s="219" t="s">
        <v>191</v>
      </c>
    </row>
    <row r="1162" spans="1:65" s="2" customFormat="1" ht="44.25" customHeight="1">
      <c r="A1162" s="35"/>
      <c r="B1162" s="36"/>
      <c r="C1162" s="220" t="s">
        <v>1602</v>
      </c>
      <c r="D1162" s="220" t="s">
        <v>893</v>
      </c>
      <c r="E1162" s="221" t="s">
        <v>1603</v>
      </c>
      <c r="F1162" s="222" t="s">
        <v>1604</v>
      </c>
      <c r="G1162" s="223" t="s">
        <v>293</v>
      </c>
      <c r="H1162" s="224">
        <v>15.29</v>
      </c>
      <c r="I1162" s="225"/>
      <c r="J1162" s="226">
        <f>ROUND(I1162*H1162,2)</f>
        <v>0</v>
      </c>
      <c r="K1162" s="222" t="s">
        <v>197</v>
      </c>
      <c r="L1162" s="227"/>
      <c r="M1162" s="228" t="s">
        <v>21</v>
      </c>
      <c r="N1162" s="229" t="s">
        <v>43</v>
      </c>
      <c r="O1162" s="65"/>
      <c r="P1162" s="188">
        <f>O1162*H1162</f>
        <v>0</v>
      </c>
      <c r="Q1162" s="188">
        <v>0.0051</v>
      </c>
      <c r="R1162" s="188">
        <f>Q1162*H1162</f>
        <v>0.077979</v>
      </c>
      <c r="S1162" s="188">
        <v>0</v>
      </c>
      <c r="T1162" s="189">
        <f>S1162*H1162</f>
        <v>0</v>
      </c>
      <c r="U1162" s="35"/>
      <c r="V1162" s="35"/>
      <c r="W1162" s="35"/>
      <c r="X1162" s="35"/>
      <c r="Y1162" s="35"/>
      <c r="Z1162" s="35"/>
      <c r="AA1162" s="35"/>
      <c r="AB1162" s="35"/>
      <c r="AC1162" s="35"/>
      <c r="AD1162" s="35"/>
      <c r="AE1162" s="35"/>
      <c r="AR1162" s="190" t="s">
        <v>480</v>
      </c>
      <c r="AT1162" s="190" t="s">
        <v>893</v>
      </c>
      <c r="AU1162" s="190" t="s">
        <v>82</v>
      </c>
      <c r="AY1162" s="18" t="s">
        <v>191</v>
      </c>
      <c r="BE1162" s="191">
        <f>IF(N1162="základní",J1162,0)</f>
        <v>0</v>
      </c>
      <c r="BF1162" s="191">
        <f>IF(N1162="snížená",J1162,0)</f>
        <v>0</v>
      </c>
      <c r="BG1162" s="191">
        <f>IF(N1162="zákl. přenesená",J1162,0)</f>
        <v>0</v>
      </c>
      <c r="BH1162" s="191">
        <f>IF(N1162="sníž. přenesená",J1162,0)</f>
        <v>0</v>
      </c>
      <c r="BI1162" s="191">
        <f>IF(N1162="nulová",J1162,0)</f>
        <v>0</v>
      </c>
      <c r="BJ1162" s="18" t="s">
        <v>80</v>
      </c>
      <c r="BK1162" s="191">
        <f>ROUND(I1162*H1162,2)</f>
        <v>0</v>
      </c>
      <c r="BL1162" s="18" t="s">
        <v>321</v>
      </c>
      <c r="BM1162" s="190" t="s">
        <v>1605</v>
      </c>
    </row>
    <row r="1163" spans="1:47" s="2" customFormat="1" ht="29.25">
      <c r="A1163" s="35"/>
      <c r="B1163" s="36"/>
      <c r="C1163" s="37"/>
      <c r="D1163" s="192" t="s">
        <v>200</v>
      </c>
      <c r="E1163" s="37"/>
      <c r="F1163" s="193" t="s">
        <v>1604</v>
      </c>
      <c r="G1163" s="37"/>
      <c r="H1163" s="37"/>
      <c r="I1163" s="194"/>
      <c r="J1163" s="37"/>
      <c r="K1163" s="37"/>
      <c r="L1163" s="40"/>
      <c r="M1163" s="195"/>
      <c r="N1163" s="196"/>
      <c r="O1163" s="65"/>
      <c r="P1163" s="65"/>
      <c r="Q1163" s="65"/>
      <c r="R1163" s="65"/>
      <c r="S1163" s="65"/>
      <c r="T1163" s="66"/>
      <c r="U1163" s="35"/>
      <c r="V1163" s="35"/>
      <c r="W1163" s="35"/>
      <c r="X1163" s="35"/>
      <c r="Y1163" s="35"/>
      <c r="Z1163" s="35"/>
      <c r="AA1163" s="35"/>
      <c r="AB1163" s="35"/>
      <c r="AC1163" s="35"/>
      <c r="AD1163" s="35"/>
      <c r="AE1163" s="35"/>
      <c r="AT1163" s="18" t="s">
        <v>200</v>
      </c>
      <c r="AU1163" s="18" t="s">
        <v>82</v>
      </c>
    </row>
    <row r="1164" spans="2:51" s="14" customFormat="1" ht="11.25">
      <c r="B1164" s="209"/>
      <c r="C1164" s="210"/>
      <c r="D1164" s="192" t="s">
        <v>204</v>
      </c>
      <c r="E1164" s="210"/>
      <c r="F1164" s="212" t="s">
        <v>1606</v>
      </c>
      <c r="G1164" s="210"/>
      <c r="H1164" s="213">
        <v>15.29</v>
      </c>
      <c r="I1164" s="214"/>
      <c r="J1164" s="210"/>
      <c r="K1164" s="210"/>
      <c r="L1164" s="215"/>
      <c r="M1164" s="216"/>
      <c r="N1164" s="217"/>
      <c r="O1164" s="217"/>
      <c r="P1164" s="217"/>
      <c r="Q1164" s="217"/>
      <c r="R1164" s="217"/>
      <c r="S1164" s="217"/>
      <c r="T1164" s="218"/>
      <c r="AT1164" s="219" t="s">
        <v>204</v>
      </c>
      <c r="AU1164" s="219" t="s">
        <v>82</v>
      </c>
      <c r="AV1164" s="14" t="s">
        <v>82</v>
      </c>
      <c r="AW1164" s="14" t="s">
        <v>4</v>
      </c>
      <c r="AX1164" s="14" t="s">
        <v>80</v>
      </c>
      <c r="AY1164" s="219" t="s">
        <v>191</v>
      </c>
    </row>
    <row r="1165" spans="1:65" s="2" customFormat="1" ht="21.75" customHeight="1">
      <c r="A1165" s="35"/>
      <c r="B1165" s="36"/>
      <c r="C1165" s="179" t="s">
        <v>1607</v>
      </c>
      <c r="D1165" s="179" t="s">
        <v>193</v>
      </c>
      <c r="E1165" s="180" t="s">
        <v>1608</v>
      </c>
      <c r="F1165" s="181" t="s">
        <v>1609</v>
      </c>
      <c r="G1165" s="182" t="s">
        <v>745</v>
      </c>
      <c r="H1165" s="183">
        <v>10.98</v>
      </c>
      <c r="I1165" s="184"/>
      <c r="J1165" s="185">
        <f>ROUND(I1165*H1165,2)</f>
        <v>0</v>
      </c>
      <c r="K1165" s="181" t="s">
        <v>197</v>
      </c>
      <c r="L1165" s="40"/>
      <c r="M1165" s="186" t="s">
        <v>21</v>
      </c>
      <c r="N1165" s="187" t="s">
        <v>43</v>
      </c>
      <c r="O1165" s="65"/>
      <c r="P1165" s="188">
        <f>O1165*H1165</f>
        <v>0</v>
      </c>
      <c r="Q1165" s="188">
        <v>0</v>
      </c>
      <c r="R1165" s="188">
        <f>Q1165*H1165</f>
        <v>0</v>
      </c>
      <c r="S1165" s="188">
        <v>0.0003</v>
      </c>
      <c r="T1165" s="189">
        <f>S1165*H1165</f>
        <v>0.003294</v>
      </c>
      <c r="U1165" s="35"/>
      <c r="V1165" s="35"/>
      <c r="W1165" s="35"/>
      <c r="X1165" s="35"/>
      <c r="Y1165" s="35"/>
      <c r="Z1165" s="35"/>
      <c r="AA1165" s="35"/>
      <c r="AB1165" s="35"/>
      <c r="AC1165" s="35"/>
      <c r="AD1165" s="35"/>
      <c r="AE1165" s="35"/>
      <c r="AR1165" s="190" t="s">
        <v>321</v>
      </c>
      <c r="AT1165" s="190" t="s">
        <v>193</v>
      </c>
      <c r="AU1165" s="190" t="s">
        <v>82</v>
      </c>
      <c r="AY1165" s="18" t="s">
        <v>191</v>
      </c>
      <c r="BE1165" s="191">
        <f>IF(N1165="základní",J1165,0)</f>
        <v>0</v>
      </c>
      <c r="BF1165" s="191">
        <f>IF(N1165="snížená",J1165,0)</f>
        <v>0</v>
      </c>
      <c r="BG1165" s="191">
        <f>IF(N1165="zákl. přenesená",J1165,0)</f>
        <v>0</v>
      </c>
      <c r="BH1165" s="191">
        <f>IF(N1165="sníž. přenesená",J1165,0)</f>
        <v>0</v>
      </c>
      <c r="BI1165" s="191">
        <f>IF(N1165="nulová",J1165,0)</f>
        <v>0</v>
      </c>
      <c r="BJ1165" s="18" t="s">
        <v>80</v>
      </c>
      <c r="BK1165" s="191">
        <f>ROUND(I1165*H1165,2)</f>
        <v>0</v>
      </c>
      <c r="BL1165" s="18" t="s">
        <v>321</v>
      </c>
      <c r="BM1165" s="190" t="s">
        <v>1610</v>
      </c>
    </row>
    <row r="1166" spans="1:47" s="2" customFormat="1" ht="11.25">
      <c r="A1166" s="35"/>
      <c r="B1166" s="36"/>
      <c r="C1166" s="37"/>
      <c r="D1166" s="192" t="s">
        <v>200</v>
      </c>
      <c r="E1166" s="37"/>
      <c r="F1166" s="193" t="s">
        <v>1611</v>
      </c>
      <c r="G1166" s="37"/>
      <c r="H1166" s="37"/>
      <c r="I1166" s="194"/>
      <c r="J1166" s="37"/>
      <c r="K1166" s="37"/>
      <c r="L1166" s="40"/>
      <c r="M1166" s="195"/>
      <c r="N1166" s="196"/>
      <c r="O1166" s="65"/>
      <c r="P1166" s="65"/>
      <c r="Q1166" s="65"/>
      <c r="R1166" s="65"/>
      <c r="S1166" s="65"/>
      <c r="T1166" s="66"/>
      <c r="U1166" s="35"/>
      <c r="V1166" s="35"/>
      <c r="W1166" s="35"/>
      <c r="X1166" s="35"/>
      <c r="Y1166" s="35"/>
      <c r="Z1166" s="35"/>
      <c r="AA1166" s="35"/>
      <c r="AB1166" s="35"/>
      <c r="AC1166" s="35"/>
      <c r="AD1166" s="35"/>
      <c r="AE1166" s="35"/>
      <c r="AT1166" s="18" t="s">
        <v>200</v>
      </c>
      <c r="AU1166" s="18" t="s">
        <v>82</v>
      </c>
    </row>
    <row r="1167" spans="1:47" s="2" customFormat="1" ht="11.25">
      <c r="A1167" s="35"/>
      <c r="B1167" s="36"/>
      <c r="C1167" s="37"/>
      <c r="D1167" s="197" t="s">
        <v>202</v>
      </c>
      <c r="E1167" s="37"/>
      <c r="F1167" s="198" t="s">
        <v>1612</v>
      </c>
      <c r="G1167" s="37"/>
      <c r="H1167" s="37"/>
      <c r="I1167" s="194"/>
      <c r="J1167" s="37"/>
      <c r="K1167" s="37"/>
      <c r="L1167" s="40"/>
      <c r="M1167" s="195"/>
      <c r="N1167" s="196"/>
      <c r="O1167" s="65"/>
      <c r="P1167" s="65"/>
      <c r="Q1167" s="65"/>
      <c r="R1167" s="65"/>
      <c r="S1167" s="65"/>
      <c r="T1167" s="66"/>
      <c r="U1167" s="35"/>
      <c r="V1167" s="35"/>
      <c r="W1167" s="35"/>
      <c r="X1167" s="35"/>
      <c r="Y1167" s="35"/>
      <c r="Z1167" s="35"/>
      <c r="AA1167" s="35"/>
      <c r="AB1167" s="35"/>
      <c r="AC1167" s="35"/>
      <c r="AD1167" s="35"/>
      <c r="AE1167" s="35"/>
      <c r="AT1167" s="18" t="s">
        <v>202</v>
      </c>
      <c r="AU1167" s="18" t="s">
        <v>82</v>
      </c>
    </row>
    <row r="1168" spans="2:51" s="13" customFormat="1" ht="11.25">
      <c r="B1168" s="199"/>
      <c r="C1168" s="200"/>
      <c r="D1168" s="192" t="s">
        <v>204</v>
      </c>
      <c r="E1168" s="201" t="s">
        <v>21</v>
      </c>
      <c r="F1168" s="202" t="s">
        <v>277</v>
      </c>
      <c r="G1168" s="200"/>
      <c r="H1168" s="201" t="s">
        <v>21</v>
      </c>
      <c r="I1168" s="203"/>
      <c r="J1168" s="200"/>
      <c r="K1168" s="200"/>
      <c r="L1168" s="204"/>
      <c r="M1168" s="205"/>
      <c r="N1168" s="206"/>
      <c r="O1168" s="206"/>
      <c r="P1168" s="206"/>
      <c r="Q1168" s="206"/>
      <c r="R1168" s="206"/>
      <c r="S1168" s="206"/>
      <c r="T1168" s="207"/>
      <c r="AT1168" s="208" t="s">
        <v>204</v>
      </c>
      <c r="AU1168" s="208" t="s">
        <v>82</v>
      </c>
      <c r="AV1168" s="13" t="s">
        <v>80</v>
      </c>
      <c r="AW1168" s="13" t="s">
        <v>34</v>
      </c>
      <c r="AX1168" s="13" t="s">
        <v>72</v>
      </c>
      <c r="AY1168" s="208" t="s">
        <v>191</v>
      </c>
    </row>
    <row r="1169" spans="2:51" s="14" customFormat="1" ht="11.25">
      <c r="B1169" s="209"/>
      <c r="C1169" s="210"/>
      <c r="D1169" s="192" t="s">
        <v>204</v>
      </c>
      <c r="E1169" s="211" t="s">
        <v>21</v>
      </c>
      <c r="F1169" s="212" t="s">
        <v>1613</v>
      </c>
      <c r="G1169" s="210"/>
      <c r="H1169" s="213">
        <v>10.98</v>
      </c>
      <c r="I1169" s="214"/>
      <c r="J1169" s="210"/>
      <c r="K1169" s="210"/>
      <c r="L1169" s="215"/>
      <c r="M1169" s="216"/>
      <c r="N1169" s="217"/>
      <c r="O1169" s="217"/>
      <c r="P1169" s="217"/>
      <c r="Q1169" s="217"/>
      <c r="R1169" s="217"/>
      <c r="S1169" s="217"/>
      <c r="T1169" s="218"/>
      <c r="AT1169" s="219" t="s">
        <v>204</v>
      </c>
      <c r="AU1169" s="219" t="s">
        <v>82</v>
      </c>
      <c r="AV1169" s="14" t="s">
        <v>82</v>
      </c>
      <c r="AW1169" s="14" t="s">
        <v>34</v>
      </c>
      <c r="AX1169" s="14" t="s">
        <v>72</v>
      </c>
      <c r="AY1169" s="219" t="s">
        <v>191</v>
      </c>
    </row>
    <row r="1170" spans="1:65" s="2" customFormat="1" ht="24.2" customHeight="1">
      <c r="A1170" s="35"/>
      <c r="B1170" s="36"/>
      <c r="C1170" s="179" t="s">
        <v>1614</v>
      </c>
      <c r="D1170" s="179" t="s">
        <v>193</v>
      </c>
      <c r="E1170" s="180" t="s">
        <v>1615</v>
      </c>
      <c r="F1170" s="181" t="s">
        <v>1616</v>
      </c>
      <c r="G1170" s="182" t="s">
        <v>745</v>
      </c>
      <c r="H1170" s="183">
        <v>14.1</v>
      </c>
      <c r="I1170" s="184"/>
      <c r="J1170" s="185">
        <f>ROUND(I1170*H1170,2)</f>
        <v>0</v>
      </c>
      <c r="K1170" s="181" t="s">
        <v>197</v>
      </c>
      <c r="L1170" s="40"/>
      <c r="M1170" s="186" t="s">
        <v>21</v>
      </c>
      <c r="N1170" s="187" t="s">
        <v>43</v>
      </c>
      <c r="O1170" s="65"/>
      <c r="P1170" s="188">
        <f>O1170*H1170</f>
        <v>0</v>
      </c>
      <c r="Q1170" s="188">
        <v>5E-05</v>
      </c>
      <c r="R1170" s="188">
        <f>Q1170*H1170</f>
        <v>0.000705</v>
      </c>
      <c r="S1170" s="188">
        <v>0</v>
      </c>
      <c r="T1170" s="189">
        <f>S1170*H1170</f>
        <v>0</v>
      </c>
      <c r="U1170" s="35"/>
      <c r="V1170" s="35"/>
      <c r="W1170" s="35"/>
      <c r="X1170" s="35"/>
      <c r="Y1170" s="35"/>
      <c r="Z1170" s="35"/>
      <c r="AA1170" s="35"/>
      <c r="AB1170" s="35"/>
      <c r="AC1170" s="35"/>
      <c r="AD1170" s="35"/>
      <c r="AE1170" s="35"/>
      <c r="AR1170" s="190" t="s">
        <v>321</v>
      </c>
      <c r="AT1170" s="190" t="s">
        <v>193</v>
      </c>
      <c r="AU1170" s="190" t="s">
        <v>82</v>
      </c>
      <c r="AY1170" s="18" t="s">
        <v>191</v>
      </c>
      <c r="BE1170" s="191">
        <f>IF(N1170="základní",J1170,0)</f>
        <v>0</v>
      </c>
      <c r="BF1170" s="191">
        <f>IF(N1170="snížená",J1170,0)</f>
        <v>0</v>
      </c>
      <c r="BG1170" s="191">
        <f>IF(N1170="zákl. přenesená",J1170,0)</f>
        <v>0</v>
      </c>
      <c r="BH1170" s="191">
        <f>IF(N1170="sníž. přenesená",J1170,0)</f>
        <v>0</v>
      </c>
      <c r="BI1170" s="191">
        <f>IF(N1170="nulová",J1170,0)</f>
        <v>0</v>
      </c>
      <c r="BJ1170" s="18" t="s">
        <v>80</v>
      </c>
      <c r="BK1170" s="191">
        <f>ROUND(I1170*H1170,2)</f>
        <v>0</v>
      </c>
      <c r="BL1170" s="18" t="s">
        <v>321</v>
      </c>
      <c r="BM1170" s="190" t="s">
        <v>1617</v>
      </c>
    </row>
    <row r="1171" spans="1:47" s="2" customFormat="1" ht="19.5">
      <c r="A1171" s="35"/>
      <c r="B1171" s="36"/>
      <c r="C1171" s="37"/>
      <c r="D1171" s="192" t="s">
        <v>200</v>
      </c>
      <c r="E1171" s="37"/>
      <c r="F1171" s="193" t="s">
        <v>1618</v>
      </c>
      <c r="G1171" s="37"/>
      <c r="H1171" s="37"/>
      <c r="I1171" s="194"/>
      <c r="J1171" s="37"/>
      <c r="K1171" s="37"/>
      <c r="L1171" s="40"/>
      <c r="M1171" s="195"/>
      <c r="N1171" s="196"/>
      <c r="O1171" s="65"/>
      <c r="P1171" s="65"/>
      <c r="Q1171" s="65"/>
      <c r="R1171" s="65"/>
      <c r="S1171" s="65"/>
      <c r="T1171" s="66"/>
      <c r="U1171" s="35"/>
      <c r="V1171" s="35"/>
      <c r="W1171" s="35"/>
      <c r="X1171" s="35"/>
      <c r="Y1171" s="35"/>
      <c r="Z1171" s="35"/>
      <c r="AA1171" s="35"/>
      <c r="AB1171" s="35"/>
      <c r="AC1171" s="35"/>
      <c r="AD1171" s="35"/>
      <c r="AE1171" s="35"/>
      <c r="AT1171" s="18" t="s">
        <v>200</v>
      </c>
      <c r="AU1171" s="18" t="s">
        <v>82</v>
      </c>
    </row>
    <row r="1172" spans="1:47" s="2" customFormat="1" ht="11.25">
      <c r="A1172" s="35"/>
      <c r="B1172" s="36"/>
      <c r="C1172" s="37"/>
      <c r="D1172" s="197" t="s">
        <v>202</v>
      </c>
      <c r="E1172" s="37"/>
      <c r="F1172" s="198" t="s">
        <v>1619</v>
      </c>
      <c r="G1172" s="37"/>
      <c r="H1172" s="37"/>
      <c r="I1172" s="194"/>
      <c r="J1172" s="37"/>
      <c r="K1172" s="37"/>
      <c r="L1172" s="40"/>
      <c r="M1172" s="195"/>
      <c r="N1172" s="196"/>
      <c r="O1172" s="65"/>
      <c r="P1172" s="65"/>
      <c r="Q1172" s="65"/>
      <c r="R1172" s="65"/>
      <c r="S1172" s="65"/>
      <c r="T1172" s="66"/>
      <c r="U1172" s="35"/>
      <c r="V1172" s="35"/>
      <c r="W1172" s="35"/>
      <c r="X1172" s="35"/>
      <c r="Y1172" s="35"/>
      <c r="Z1172" s="35"/>
      <c r="AA1172" s="35"/>
      <c r="AB1172" s="35"/>
      <c r="AC1172" s="35"/>
      <c r="AD1172" s="35"/>
      <c r="AE1172" s="35"/>
      <c r="AT1172" s="18" t="s">
        <v>202</v>
      </c>
      <c r="AU1172" s="18" t="s">
        <v>82</v>
      </c>
    </row>
    <row r="1173" spans="2:51" s="13" customFormat="1" ht="11.25">
      <c r="B1173" s="199"/>
      <c r="C1173" s="200"/>
      <c r="D1173" s="192" t="s">
        <v>204</v>
      </c>
      <c r="E1173" s="201" t="s">
        <v>21</v>
      </c>
      <c r="F1173" s="202" t="s">
        <v>1483</v>
      </c>
      <c r="G1173" s="200"/>
      <c r="H1173" s="201" t="s">
        <v>21</v>
      </c>
      <c r="I1173" s="203"/>
      <c r="J1173" s="200"/>
      <c r="K1173" s="200"/>
      <c r="L1173" s="204"/>
      <c r="M1173" s="205"/>
      <c r="N1173" s="206"/>
      <c r="O1173" s="206"/>
      <c r="P1173" s="206"/>
      <c r="Q1173" s="206"/>
      <c r="R1173" s="206"/>
      <c r="S1173" s="206"/>
      <c r="T1173" s="207"/>
      <c r="AT1173" s="208" t="s">
        <v>204</v>
      </c>
      <c r="AU1173" s="208" t="s">
        <v>82</v>
      </c>
      <c r="AV1173" s="13" t="s">
        <v>80</v>
      </c>
      <c r="AW1173" s="13" t="s">
        <v>34</v>
      </c>
      <c r="AX1173" s="13" t="s">
        <v>72</v>
      </c>
      <c r="AY1173" s="208" t="s">
        <v>191</v>
      </c>
    </row>
    <row r="1174" spans="2:51" s="14" customFormat="1" ht="11.25">
      <c r="B1174" s="209"/>
      <c r="C1174" s="210"/>
      <c r="D1174" s="192" t="s">
        <v>204</v>
      </c>
      <c r="E1174" s="211" t="s">
        <v>21</v>
      </c>
      <c r="F1174" s="212" t="s">
        <v>1620</v>
      </c>
      <c r="G1174" s="210"/>
      <c r="H1174" s="213">
        <v>14.1</v>
      </c>
      <c r="I1174" s="214"/>
      <c r="J1174" s="210"/>
      <c r="K1174" s="210"/>
      <c r="L1174" s="215"/>
      <c r="M1174" s="216"/>
      <c r="N1174" s="217"/>
      <c r="O1174" s="217"/>
      <c r="P1174" s="217"/>
      <c r="Q1174" s="217"/>
      <c r="R1174" s="217"/>
      <c r="S1174" s="217"/>
      <c r="T1174" s="218"/>
      <c r="AT1174" s="219" t="s">
        <v>204</v>
      </c>
      <c r="AU1174" s="219" t="s">
        <v>82</v>
      </c>
      <c r="AV1174" s="14" t="s">
        <v>82</v>
      </c>
      <c r="AW1174" s="14" t="s">
        <v>34</v>
      </c>
      <c r="AX1174" s="14" t="s">
        <v>72</v>
      </c>
      <c r="AY1174" s="219" t="s">
        <v>191</v>
      </c>
    </row>
    <row r="1175" spans="1:65" s="2" customFormat="1" ht="44.25" customHeight="1">
      <c r="A1175" s="35"/>
      <c r="B1175" s="36"/>
      <c r="C1175" s="220" t="s">
        <v>1621</v>
      </c>
      <c r="D1175" s="220" t="s">
        <v>893</v>
      </c>
      <c r="E1175" s="221" t="s">
        <v>1622</v>
      </c>
      <c r="F1175" s="222" t="s">
        <v>1623</v>
      </c>
      <c r="G1175" s="223" t="s">
        <v>293</v>
      </c>
      <c r="H1175" s="224">
        <v>1.622</v>
      </c>
      <c r="I1175" s="225"/>
      <c r="J1175" s="226">
        <f>ROUND(I1175*H1175,2)</f>
        <v>0</v>
      </c>
      <c r="K1175" s="222" t="s">
        <v>197</v>
      </c>
      <c r="L1175" s="227"/>
      <c r="M1175" s="228" t="s">
        <v>21</v>
      </c>
      <c r="N1175" s="229" t="s">
        <v>43</v>
      </c>
      <c r="O1175" s="65"/>
      <c r="P1175" s="188">
        <f>O1175*H1175</f>
        <v>0</v>
      </c>
      <c r="Q1175" s="188">
        <v>0.00258</v>
      </c>
      <c r="R1175" s="188">
        <f>Q1175*H1175</f>
        <v>0.00418476</v>
      </c>
      <c r="S1175" s="188">
        <v>0</v>
      </c>
      <c r="T1175" s="189">
        <f>S1175*H1175</f>
        <v>0</v>
      </c>
      <c r="U1175" s="35"/>
      <c r="V1175" s="35"/>
      <c r="W1175" s="35"/>
      <c r="X1175" s="35"/>
      <c r="Y1175" s="35"/>
      <c r="Z1175" s="35"/>
      <c r="AA1175" s="35"/>
      <c r="AB1175" s="35"/>
      <c r="AC1175" s="35"/>
      <c r="AD1175" s="35"/>
      <c r="AE1175" s="35"/>
      <c r="AR1175" s="190" t="s">
        <v>480</v>
      </c>
      <c r="AT1175" s="190" t="s">
        <v>893</v>
      </c>
      <c r="AU1175" s="190" t="s">
        <v>82</v>
      </c>
      <c r="AY1175" s="18" t="s">
        <v>191</v>
      </c>
      <c r="BE1175" s="191">
        <f>IF(N1175="základní",J1175,0)</f>
        <v>0</v>
      </c>
      <c r="BF1175" s="191">
        <f>IF(N1175="snížená",J1175,0)</f>
        <v>0</v>
      </c>
      <c r="BG1175" s="191">
        <f>IF(N1175="zákl. přenesená",J1175,0)</f>
        <v>0</v>
      </c>
      <c r="BH1175" s="191">
        <f>IF(N1175="sníž. přenesená",J1175,0)</f>
        <v>0</v>
      </c>
      <c r="BI1175" s="191">
        <f>IF(N1175="nulová",J1175,0)</f>
        <v>0</v>
      </c>
      <c r="BJ1175" s="18" t="s">
        <v>80</v>
      </c>
      <c r="BK1175" s="191">
        <f>ROUND(I1175*H1175,2)</f>
        <v>0</v>
      </c>
      <c r="BL1175" s="18" t="s">
        <v>321</v>
      </c>
      <c r="BM1175" s="190" t="s">
        <v>1624</v>
      </c>
    </row>
    <row r="1176" spans="1:47" s="2" customFormat="1" ht="29.25">
      <c r="A1176" s="35"/>
      <c r="B1176" s="36"/>
      <c r="C1176" s="37"/>
      <c r="D1176" s="192" t="s">
        <v>200</v>
      </c>
      <c r="E1176" s="37"/>
      <c r="F1176" s="193" t="s">
        <v>1623</v>
      </c>
      <c r="G1176" s="37"/>
      <c r="H1176" s="37"/>
      <c r="I1176" s="194"/>
      <c r="J1176" s="37"/>
      <c r="K1176" s="37"/>
      <c r="L1176" s="40"/>
      <c r="M1176" s="195"/>
      <c r="N1176" s="196"/>
      <c r="O1176" s="65"/>
      <c r="P1176" s="65"/>
      <c r="Q1176" s="65"/>
      <c r="R1176" s="65"/>
      <c r="S1176" s="65"/>
      <c r="T1176" s="66"/>
      <c r="U1176" s="35"/>
      <c r="V1176" s="35"/>
      <c r="W1176" s="35"/>
      <c r="X1176" s="35"/>
      <c r="Y1176" s="35"/>
      <c r="Z1176" s="35"/>
      <c r="AA1176" s="35"/>
      <c r="AB1176" s="35"/>
      <c r="AC1176" s="35"/>
      <c r="AD1176" s="35"/>
      <c r="AE1176" s="35"/>
      <c r="AT1176" s="18" t="s">
        <v>200</v>
      </c>
      <c r="AU1176" s="18" t="s">
        <v>82</v>
      </c>
    </row>
    <row r="1177" spans="2:51" s="14" customFormat="1" ht="11.25">
      <c r="B1177" s="209"/>
      <c r="C1177" s="210"/>
      <c r="D1177" s="192" t="s">
        <v>204</v>
      </c>
      <c r="E1177" s="210"/>
      <c r="F1177" s="212" t="s">
        <v>1625</v>
      </c>
      <c r="G1177" s="210"/>
      <c r="H1177" s="213">
        <v>1.622</v>
      </c>
      <c r="I1177" s="214"/>
      <c r="J1177" s="210"/>
      <c r="K1177" s="210"/>
      <c r="L1177" s="215"/>
      <c r="M1177" s="216"/>
      <c r="N1177" s="217"/>
      <c r="O1177" s="217"/>
      <c r="P1177" s="217"/>
      <c r="Q1177" s="217"/>
      <c r="R1177" s="217"/>
      <c r="S1177" s="217"/>
      <c r="T1177" s="218"/>
      <c r="AT1177" s="219" t="s">
        <v>204</v>
      </c>
      <c r="AU1177" s="219" t="s">
        <v>82</v>
      </c>
      <c r="AV1177" s="14" t="s">
        <v>82</v>
      </c>
      <c r="AW1177" s="14" t="s">
        <v>4</v>
      </c>
      <c r="AX1177" s="14" t="s">
        <v>80</v>
      </c>
      <c r="AY1177" s="219" t="s">
        <v>191</v>
      </c>
    </row>
    <row r="1178" spans="1:65" s="2" customFormat="1" ht="16.5" customHeight="1">
      <c r="A1178" s="35"/>
      <c r="B1178" s="36"/>
      <c r="C1178" s="179" t="s">
        <v>1626</v>
      </c>
      <c r="D1178" s="179" t="s">
        <v>193</v>
      </c>
      <c r="E1178" s="180" t="s">
        <v>1627</v>
      </c>
      <c r="F1178" s="181" t="s">
        <v>1628</v>
      </c>
      <c r="G1178" s="182" t="s">
        <v>265</v>
      </c>
      <c r="H1178" s="183">
        <v>5</v>
      </c>
      <c r="I1178" s="184"/>
      <c r="J1178" s="185">
        <f>ROUND(I1178*H1178,2)</f>
        <v>0</v>
      </c>
      <c r="K1178" s="181" t="s">
        <v>197</v>
      </c>
      <c r="L1178" s="40"/>
      <c r="M1178" s="186" t="s">
        <v>21</v>
      </c>
      <c r="N1178" s="187" t="s">
        <v>43</v>
      </c>
      <c r="O1178" s="65"/>
      <c r="P1178" s="188">
        <f>O1178*H1178</f>
        <v>0</v>
      </c>
      <c r="Q1178" s="188">
        <v>3E-05</v>
      </c>
      <c r="R1178" s="188">
        <f>Q1178*H1178</f>
        <v>0.00015000000000000001</v>
      </c>
      <c r="S1178" s="188">
        <v>0</v>
      </c>
      <c r="T1178" s="189">
        <f>S1178*H1178</f>
        <v>0</v>
      </c>
      <c r="U1178" s="35"/>
      <c r="V1178" s="35"/>
      <c r="W1178" s="35"/>
      <c r="X1178" s="35"/>
      <c r="Y1178" s="35"/>
      <c r="Z1178" s="35"/>
      <c r="AA1178" s="35"/>
      <c r="AB1178" s="35"/>
      <c r="AC1178" s="35"/>
      <c r="AD1178" s="35"/>
      <c r="AE1178" s="35"/>
      <c r="AR1178" s="190" t="s">
        <v>321</v>
      </c>
      <c r="AT1178" s="190" t="s">
        <v>193</v>
      </c>
      <c r="AU1178" s="190" t="s">
        <v>82</v>
      </c>
      <c r="AY1178" s="18" t="s">
        <v>191</v>
      </c>
      <c r="BE1178" s="191">
        <f>IF(N1178="základní",J1178,0)</f>
        <v>0</v>
      </c>
      <c r="BF1178" s="191">
        <f>IF(N1178="snížená",J1178,0)</f>
        <v>0</v>
      </c>
      <c r="BG1178" s="191">
        <f>IF(N1178="zákl. přenesená",J1178,0)</f>
        <v>0</v>
      </c>
      <c r="BH1178" s="191">
        <f>IF(N1178="sníž. přenesená",J1178,0)</f>
        <v>0</v>
      </c>
      <c r="BI1178" s="191">
        <f>IF(N1178="nulová",J1178,0)</f>
        <v>0</v>
      </c>
      <c r="BJ1178" s="18" t="s">
        <v>80</v>
      </c>
      <c r="BK1178" s="191">
        <f>ROUND(I1178*H1178,2)</f>
        <v>0</v>
      </c>
      <c r="BL1178" s="18" t="s">
        <v>321</v>
      </c>
      <c r="BM1178" s="190" t="s">
        <v>1629</v>
      </c>
    </row>
    <row r="1179" spans="1:47" s="2" customFormat="1" ht="11.25">
      <c r="A1179" s="35"/>
      <c r="B1179" s="36"/>
      <c r="C1179" s="37"/>
      <c r="D1179" s="192" t="s">
        <v>200</v>
      </c>
      <c r="E1179" s="37"/>
      <c r="F1179" s="193" t="s">
        <v>1630</v>
      </c>
      <c r="G1179" s="37"/>
      <c r="H1179" s="37"/>
      <c r="I1179" s="194"/>
      <c r="J1179" s="37"/>
      <c r="K1179" s="37"/>
      <c r="L1179" s="40"/>
      <c r="M1179" s="195"/>
      <c r="N1179" s="196"/>
      <c r="O1179" s="65"/>
      <c r="P1179" s="65"/>
      <c r="Q1179" s="65"/>
      <c r="R1179" s="65"/>
      <c r="S1179" s="65"/>
      <c r="T1179" s="66"/>
      <c r="U1179" s="35"/>
      <c r="V1179" s="35"/>
      <c r="W1179" s="35"/>
      <c r="X1179" s="35"/>
      <c r="Y1179" s="35"/>
      <c r="Z1179" s="35"/>
      <c r="AA1179" s="35"/>
      <c r="AB1179" s="35"/>
      <c r="AC1179" s="35"/>
      <c r="AD1179" s="35"/>
      <c r="AE1179" s="35"/>
      <c r="AT1179" s="18" t="s">
        <v>200</v>
      </c>
      <c r="AU1179" s="18" t="s">
        <v>82</v>
      </c>
    </row>
    <row r="1180" spans="1:47" s="2" customFormat="1" ht="11.25">
      <c r="A1180" s="35"/>
      <c r="B1180" s="36"/>
      <c r="C1180" s="37"/>
      <c r="D1180" s="197" t="s">
        <v>202</v>
      </c>
      <c r="E1180" s="37"/>
      <c r="F1180" s="198" t="s">
        <v>1631</v>
      </c>
      <c r="G1180" s="37"/>
      <c r="H1180" s="37"/>
      <c r="I1180" s="194"/>
      <c r="J1180" s="37"/>
      <c r="K1180" s="37"/>
      <c r="L1180" s="40"/>
      <c r="M1180" s="195"/>
      <c r="N1180" s="196"/>
      <c r="O1180" s="65"/>
      <c r="P1180" s="65"/>
      <c r="Q1180" s="65"/>
      <c r="R1180" s="65"/>
      <c r="S1180" s="65"/>
      <c r="T1180" s="66"/>
      <c r="U1180" s="35"/>
      <c r="V1180" s="35"/>
      <c r="W1180" s="35"/>
      <c r="X1180" s="35"/>
      <c r="Y1180" s="35"/>
      <c r="Z1180" s="35"/>
      <c r="AA1180" s="35"/>
      <c r="AB1180" s="35"/>
      <c r="AC1180" s="35"/>
      <c r="AD1180" s="35"/>
      <c r="AE1180" s="35"/>
      <c r="AT1180" s="18" t="s">
        <v>202</v>
      </c>
      <c r="AU1180" s="18" t="s">
        <v>82</v>
      </c>
    </row>
    <row r="1181" spans="2:51" s="13" customFormat="1" ht="11.25">
      <c r="B1181" s="199"/>
      <c r="C1181" s="200"/>
      <c r="D1181" s="192" t="s">
        <v>204</v>
      </c>
      <c r="E1181" s="201" t="s">
        <v>21</v>
      </c>
      <c r="F1181" s="202" t="s">
        <v>1483</v>
      </c>
      <c r="G1181" s="200"/>
      <c r="H1181" s="201" t="s">
        <v>21</v>
      </c>
      <c r="I1181" s="203"/>
      <c r="J1181" s="200"/>
      <c r="K1181" s="200"/>
      <c r="L1181" s="204"/>
      <c r="M1181" s="205"/>
      <c r="N1181" s="206"/>
      <c r="O1181" s="206"/>
      <c r="P1181" s="206"/>
      <c r="Q1181" s="206"/>
      <c r="R1181" s="206"/>
      <c r="S1181" s="206"/>
      <c r="T1181" s="207"/>
      <c r="AT1181" s="208" t="s">
        <v>204</v>
      </c>
      <c r="AU1181" s="208" t="s">
        <v>82</v>
      </c>
      <c r="AV1181" s="13" t="s">
        <v>80</v>
      </c>
      <c r="AW1181" s="13" t="s">
        <v>34</v>
      </c>
      <c r="AX1181" s="13" t="s">
        <v>72</v>
      </c>
      <c r="AY1181" s="208" t="s">
        <v>191</v>
      </c>
    </row>
    <row r="1182" spans="2:51" s="14" customFormat="1" ht="11.25">
      <c r="B1182" s="209"/>
      <c r="C1182" s="210"/>
      <c r="D1182" s="192" t="s">
        <v>204</v>
      </c>
      <c r="E1182" s="211" t="s">
        <v>21</v>
      </c>
      <c r="F1182" s="212" t="s">
        <v>227</v>
      </c>
      <c r="G1182" s="210"/>
      <c r="H1182" s="213">
        <v>5</v>
      </c>
      <c r="I1182" s="214"/>
      <c r="J1182" s="210"/>
      <c r="K1182" s="210"/>
      <c r="L1182" s="215"/>
      <c r="M1182" s="216"/>
      <c r="N1182" s="217"/>
      <c r="O1182" s="217"/>
      <c r="P1182" s="217"/>
      <c r="Q1182" s="217"/>
      <c r="R1182" s="217"/>
      <c r="S1182" s="217"/>
      <c r="T1182" s="218"/>
      <c r="AT1182" s="219" t="s">
        <v>204</v>
      </c>
      <c r="AU1182" s="219" t="s">
        <v>82</v>
      </c>
      <c r="AV1182" s="14" t="s">
        <v>82</v>
      </c>
      <c r="AW1182" s="14" t="s">
        <v>34</v>
      </c>
      <c r="AX1182" s="14" t="s">
        <v>72</v>
      </c>
      <c r="AY1182" s="219" t="s">
        <v>191</v>
      </c>
    </row>
    <row r="1183" spans="1:65" s="2" customFormat="1" ht="44.25" customHeight="1">
      <c r="A1183" s="35"/>
      <c r="B1183" s="36"/>
      <c r="C1183" s="220" t="s">
        <v>1632</v>
      </c>
      <c r="D1183" s="220" t="s">
        <v>893</v>
      </c>
      <c r="E1183" s="221" t="s">
        <v>1622</v>
      </c>
      <c r="F1183" s="222" t="s">
        <v>1623</v>
      </c>
      <c r="G1183" s="223" t="s">
        <v>293</v>
      </c>
      <c r="H1183" s="224">
        <v>0.144</v>
      </c>
      <c r="I1183" s="225"/>
      <c r="J1183" s="226">
        <f>ROUND(I1183*H1183,2)</f>
        <v>0</v>
      </c>
      <c r="K1183" s="222" t="s">
        <v>197</v>
      </c>
      <c r="L1183" s="227"/>
      <c r="M1183" s="228" t="s">
        <v>21</v>
      </c>
      <c r="N1183" s="229" t="s">
        <v>43</v>
      </c>
      <c r="O1183" s="65"/>
      <c r="P1183" s="188">
        <f>O1183*H1183</f>
        <v>0</v>
      </c>
      <c r="Q1183" s="188">
        <v>0.00258</v>
      </c>
      <c r="R1183" s="188">
        <f>Q1183*H1183</f>
        <v>0.00037151999999999997</v>
      </c>
      <c r="S1183" s="188">
        <v>0</v>
      </c>
      <c r="T1183" s="189">
        <f>S1183*H1183</f>
        <v>0</v>
      </c>
      <c r="U1183" s="35"/>
      <c r="V1183" s="35"/>
      <c r="W1183" s="35"/>
      <c r="X1183" s="35"/>
      <c r="Y1183" s="35"/>
      <c r="Z1183" s="35"/>
      <c r="AA1183" s="35"/>
      <c r="AB1183" s="35"/>
      <c r="AC1183" s="35"/>
      <c r="AD1183" s="35"/>
      <c r="AE1183" s="35"/>
      <c r="AR1183" s="190" t="s">
        <v>480</v>
      </c>
      <c r="AT1183" s="190" t="s">
        <v>893</v>
      </c>
      <c r="AU1183" s="190" t="s">
        <v>82</v>
      </c>
      <c r="AY1183" s="18" t="s">
        <v>191</v>
      </c>
      <c r="BE1183" s="191">
        <f>IF(N1183="základní",J1183,0)</f>
        <v>0</v>
      </c>
      <c r="BF1183" s="191">
        <f>IF(N1183="snížená",J1183,0)</f>
        <v>0</v>
      </c>
      <c r="BG1183" s="191">
        <f>IF(N1183="zákl. přenesená",J1183,0)</f>
        <v>0</v>
      </c>
      <c r="BH1183" s="191">
        <f>IF(N1183="sníž. přenesená",J1183,0)</f>
        <v>0</v>
      </c>
      <c r="BI1183" s="191">
        <f>IF(N1183="nulová",J1183,0)</f>
        <v>0</v>
      </c>
      <c r="BJ1183" s="18" t="s">
        <v>80</v>
      </c>
      <c r="BK1183" s="191">
        <f>ROUND(I1183*H1183,2)</f>
        <v>0</v>
      </c>
      <c r="BL1183" s="18" t="s">
        <v>321</v>
      </c>
      <c r="BM1183" s="190" t="s">
        <v>1633</v>
      </c>
    </row>
    <row r="1184" spans="1:47" s="2" customFormat="1" ht="29.25">
      <c r="A1184" s="35"/>
      <c r="B1184" s="36"/>
      <c r="C1184" s="37"/>
      <c r="D1184" s="192" t="s">
        <v>200</v>
      </c>
      <c r="E1184" s="37"/>
      <c r="F1184" s="193" t="s">
        <v>1623</v>
      </c>
      <c r="G1184" s="37"/>
      <c r="H1184" s="37"/>
      <c r="I1184" s="194"/>
      <c r="J1184" s="37"/>
      <c r="K1184" s="37"/>
      <c r="L1184" s="40"/>
      <c r="M1184" s="195"/>
      <c r="N1184" s="196"/>
      <c r="O1184" s="65"/>
      <c r="P1184" s="65"/>
      <c r="Q1184" s="65"/>
      <c r="R1184" s="65"/>
      <c r="S1184" s="65"/>
      <c r="T1184" s="66"/>
      <c r="U1184" s="35"/>
      <c r="V1184" s="35"/>
      <c r="W1184" s="35"/>
      <c r="X1184" s="35"/>
      <c r="Y1184" s="35"/>
      <c r="Z1184" s="35"/>
      <c r="AA1184" s="35"/>
      <c r="AB1184" s="35"/>
      <c r="AC1184" s="35"/>
      <c r="AD1184" s="35"/>
      <c r="AE1184" s="35"/>
      <c r="AT1184" s="18" t="s">
        <v>200</v>
      </c>
      <c r="AU1184" s="18" t="s">
        <v>82</v>
      </c>
    </row>
    <row r="1185" spans="2:51" s="14" customFormat="1" ht="11.25">
      <c r="B1185" s="209"/>
      <c r="C1185" s="210"/>
      <c r="D1185" s="192" t="s">
        <v>204</v>
      </c>
      <c r="E1185" s="210"/>
      <c r="F1185" s="212" t="s">
        <v>1634</v>
      </c>
      <c r="G1185" s="210"/>
      <c r="H1185" s="213">
        <v>0.144</v>
      </c>
      <c r="I1185" s="214"/>
      <c r="J1185" s="210"/>
      <c r="K1185" s="210"/>
      <c r="L1185" s="215"/>
      <c r="M1185" s="216"/>
      <c r="N1185" s="217"/>
      <c r="O1185" s="217"/>
      <c r="P1185" s="217"/>
      <c r="Q1185" s="217"/>
      <c r="R1185" s="217"/>
      <c r="S1185" s="217"/>
      <c r="T1185" s="218"/>
      <c r="AT1185" s="219" t="s">
        <v>204</v>
      </c>
      <c r="AU1185" s="219" t="s">
        <v>82</v>
      </c>
      <c r="AV1185" s="14" t="s">
        <v>82</v>
      </c>
      <c r="AW1185" s="14" t="s">
        <v>4</v>
      </c>
      <c r="AX1185" s="14" t="s">
        <v>80</v>
      </c>
      <c r="AY1185" s="219" t="s">
        <v>191</v>
      </c>
    </row>
    <row r="1186" spans="1:65" s="2" customFormat="1" ht="16.5" customHeight="1">
      <c r="A1186" s="35"/>
      <c r="B1186" s="36"/>
      <c r="C1186" s="179" t="s">
        <v>1635</v>
      </c>
      <c r="D1186" s="179" t="s">
        <v>193</v>
      </c>
      <c r="E1186" s="180" t="s">
        <v>1636</v>
      </c>
      <c r="F1186" s="181" t="s">
        <v>1637</v>
      </c>
      <c r="G1186" s="182" t="s">
        <v>265</v>
      </c>
      <c r="H1186" s="183">
        <v>1</v>
      </c>
      <c r="I1186" s="184"/>
      <c r="J1186" s="185">
        <f>ROUND(I1186*H1186,2)</f>
        <v>0</v>
      </c>
      <c r="K1186" s="181" t="s">
        <v>197</v>
      </c>
      <c r="L1186" s="40"/>
      <c r="M1186" s="186" t="s">
        <v>21</v>
      </c>
      <c r="N1186" s="187" t="s">
        <v>43</v>
      </c>
      <c r="O1186" s="65"/>
      <c r="P1186" s="188">
        <f>O1186*H1186</f>
        <v>0</v>
      </c>
      <c r="Q1186" s="188">
        <v>3E-05</v>
      </c>
      <c r="R1186" s="188">
        <f>Q1186*H1186</f>
        <v>3E-05</v>
      </c>
      <c r="S1186" s="188">
        <v>0</v>
      </c>
      <c r="T1186" s="189">
        <f>S1186*H1186</f>
        <v>0</v>
      </c>
      <c r="U1186" s="35"/>
      <c r="V1186" s="35"/>
      <c r="W1186" s="35"/>
      <c r="X1186" s="35"/>
      <c r="Y1186" s="35"/>
      <c r="Z1186" s="35"/>
      <c r="AA1186" s="35"/>
      <c r="AB1186" s="35"/>
      <c r="AC1186" s="35"/>
      <c r="AD1186" s="35"/>
      <c r="AE1186" s="35"/>
      <c r="AR1186" s="190" t="s">
        <v>321</v>
      </c>
      <c r="AT1186" s="190" t="s">
        <v>193</v>
      </c>
      <c r="AU1186" s="190" t="s">
        <v>82</v>
      </c>
      <c r="AY1186" s="18" t="s">
        <v>191</v>
      </c>
      <c r="BE1186" s="191">
        <f>IF(N1186="základní",J1186,0)</f>
        <v>0</v>
      </c>
      <c r="BF1186" s="191">
        <f>IF(N1186="snížená",J1186,0)</f>
        <v>0</v>
      </c>
      <c r="BG1186" s="191">
        <f>IF(N1186="zákl. přenesená",J1186,0)</f>
        <v>0</v>
      </c>
      <c r="BH1186" s="191">
        <f>IF(N1186="sníž. přenesená",J1186,0)</f>
        <v>0</v>
      </c>
      <c r="BI1186" s="191">
        <f>IF(N1186="nulová",J1186,0)</f>
        <v>0</v>
      </c>
      <c r="BJ1186" s="18" t="s">
        <v>80</v>
      </c>
      <c r="BK1186" s="191">
        <f>ROUND(I1186*H1186,2)</f>
        <v>0</v>
      </c>
      <c r="BL1186" s="18" t="s">
        <v>321</v>
      </c>
      <c r="BM1186" s="190" t="s">
        <v>1638</v>
      </c>
    </row>
    <row r="1187" spans="1:47" s="2" customFormat="1" ht="11.25">
      <c r="A1187" s="35"/>
      <c r="B1187" s="36"/>
      <c r="C1187" s="37"/>
      <c r="D1187" s="192" t="s">
        <v>200</v>
      </c>
      <c r="E1187" s="37"/>
      <c r="F1187" s="193" t="s">
        <v>1639</v>
      </c>
      <c r="G1187" s="37"/>
      <c r="H1187" s="37"/>
      <c r="I1187" s="194"/>
      <c r="J1187" s="37"/>
      <c r="K1187" s="37"/>
      <c r="L1187" s="40"/>
      <c r="M1187" s="195"/>
      <c r="N1187" s="196"/>
      <c r="O1187" s="65"/>
      <c r="P1187" s="65"/>
      <c r="Q1187" s="65"/>
      <c r="R1187" s="65"/>
      <c r="S1187" s="65"/>
      <c r="T1187" s="66"/>
      <c r="U1187" s="35"/>
      <c r="V1187" s="35"/>
      <c r="W1187" s="35"/>
      <c r="X1187" s="35"/>
      <c r="Y1187" s="35"/>
      <c r="Z1187" s="35"/>
      <c r="AA1187" s="35"/>
      <c r="AB1187" s="35"/>
      <c r="AC1187" s="35"/>
      <c r="AD1187" s="35"/>
      <c r="AE1187" s="35"/>
      <c r="AT1187" s="18" t="s">
        <v>200</v>
      </c>
      <c r="AU1187" s="18" t="s">
        <v>82</v>
      </c>
    </row>
    <row r="1188" spans="1:47" s="2" customFormat="1" ht="11.25">
      <c r="A1188" s="35"/>
      <c r="B1188" s="36"/>
      <c r="C1188" s="37"/>
      <c r="D1188" s="197" t="s">
        <v>202</v>
      </c>
      <c r="E1188" s="37"/>
      <c r="F1188" s="198" t="s">
        <v>1640</v>
      </c>
      <c r="G1188" s="37"/>
      <c r="H1188" s="37"/>
      <c r="I1188" s="194"/>
      <c r="J1188" s="37"/>
      <c r="K1188" s="37"/>
      <c r="L1188" s="40"/>
      <c r="M1188" s="195"/>
      <c r="N1188" s="196"/>
      <c r="O1188" s="65"/>
      <c r="P1188" s="65"/>
      <c r="Q1188" s="65"/>
      <c r="R1188" s="65"/>
      <c r="S1188" s="65"/>
      <c r="T1188" s="66"/>
      <c r="U1188" s="35"/>
      <c r="V1188" s="35"/>
      <c r="W1188" s="35"/>
      <c r="X1188" s="35"/>
      <c r="Y1188" s="35"/>
      <c r="Z1188" s="35"/>
      <c r="AA1188" s="35"/>
      <c r="AB1188" s="35"/>
      <c r="AC1188" s="35"/>
      <c r="AD1188" s="35"/>
      <c r="AE1188" s="35"/>
      <c r="AT1188" s="18" t="s">
        <v>202</v>
      </c>
      <c r="AU1188" s="18" t="s">
        <v>82</v>
      </c>
    </row>
    <row r="1189" spans="2:51" s="13" customFormat="1" ht="11.25">
      <c r="B1189" s="199"/>
      <c r="C1189" s="200"/>
      <c r="D1189" s="192" t="s">
        <v>204</v>
      </c>
      <c r="E1189" s="201" t="s">
        <v>21</v>
      </c>
      <c r="F1189" s="202" t="s">
        <v>1483</v>
      </c>
      <c r="G1189" s="200"/>
      <c r="H1189" s="201" t="s">
        <v>21</v>
      </c>
      <c r="I1189" s="203"/>
      <c r="J1189" s="200"/>
      <c r="K1189" s="200"/>
      <c r="L1189" s="204"/>
      <c r="M1189" s="205"/>
      <c r="N1189" s="206"/>
      <c r="O1189" s="206"/>
      <c r="P1189" s="206"/>
      <c r="Q1189" s="206"/>
      <c r="R1189" s="206"/>
      <c r="S1189" s="206"/>
      <c r="T1189" s="207"/>
      <c r="AT1189" s="208" t="s">
        <v>204</v>
      </c>
      <c r="AU1189" s="208" t="s">
        <v>82</v>
      </c>
      <c r="AV1189" s="13" t="s">
        <v>80</v>
      </c>
      <c r="AW1189" s="13" t="s">
        <v>34</v>
      </c>
      <c r="AX1189" s="13" t="s">
        <v>72</v>
      </c>
      <c r="AY1189" s="208" t="s">
        <v>191</v>
      </c>
    </row>
    <row r="1190" spans="2:51" s="14" customFormat="1" ht="11.25">
      <c r="B1190" s="209"/>
      <c r="C1190" s="210"/>
      <c r="D1190" s="192" t="s">
        <v>204</v>
      </c>
      <c r="E1190" s="211" t="s">
        <v>21</v>
      </c>
      <c r="F1190" s="212" t="s">
        <v>80</v>
      </c>
      <c r="G1190" s="210"/>
      <c r="H1190" s="213">
        <v>1</v>
      </c>
      <c r="I1190" s="214"/>
      <c r="J1190" s="210"/>
      <c r="K1190" s="210"/>
      <c r="L1190" s="215"/>
      <c r="M1190" s="216"/>
      <c r="N1190" s="217"/>
      <c r="O1190" s="217"/>
      <c r="P1190" s="217"/>
      <c r="Q1190" s="217"/>
      <c r="R1190" s="217"/>
      <c r="S1190" s="217"/>
      <c r="T1190" s="218"/>
      <c r="AT1190" s="219" t="s">
        <v>204</v>
      </c>
      <c r="AU1190" s="219" t="s">
        <v>82</v>
      </c>
      <c r="AV1190" s="14" t="s">
        <v>82</v>
      </c>
      <c r="AW1190" s="14" t="s">
        <v>34</v>
      </c>
      <c r="AX1190" s="14" t="s">
        <v>72</v>
      </c>
      <c r="AY1190" s="219" t="s">
        <v>191</v>
      </c>
    </row>
    <row r="1191" spans="1:65" s="2" customFormat="1" ht="44.25" customHeight="1">
      <c r="A1191" s="35"/>
      <c r="B1191" s="36"/>
      <c r="C1191" s="220" t="s">
        <v>1641</v>
      </c>
      <c r="D1191" s="220" t="s">
        <v>893</v>
      </c>
      <c r="E1191" s="221" t="s">
        <v>1622</v>
      </c>
      <c r="F1191" s="222" t="s">
        <v>1623</v>
      </c>
      <c r="G1191" s="223" t="s">
        <v>293</v>
      </c>
      <c r="H1191" s="224">
        <v>0.029</v>
      </c>
      <c r="I1191" s="225"/>
      <c r="J1191" s="226">
        <f>ROUND(I1191*H1191,2)</f>
        <v>0</v>
      </c>
      <c r="K1191" s="222" t="s">
        <v>197</v>
      </c>
      <c r="L1191" s="227"/>
      <c r="M1191" s="228" t="s">
        <v>21</v>
      </c>
      <c r="N1191" s="229" t="s">
        <v>43</v>
      </c>
      <c r="O1191" s="65"/>
      <c r="P1191" s="188">
        <f>O1191*H1191</f>
        <v>0</v>
      </c>
      <c r="Q1191" s="188">
        <v>0.00258</v>
      </c>
      <c r="R1191" s="188">
        <f>Q1191*H1191</f>
        <v>7.482E-05</v>
      </c>
      <c r="S1191" s="188">
        <v>0</v>
      </c>
      <c r="T1191" s="189">
        <f>S1191*H1191</f>
        <v>0</v>
      </c>
      <c r="U1191" s="35"/>
      <c r="V1191" s="35"/>
      <c r="W1191" s="35"/>
      <c r="X1191" s="35"/>
      <c r="Y1191" s="35"/>
      <c r="Z1191" s="35"/>
      <c r="AA1191" s="35"/>
      <c r="AB1191" s="35"/>
      <c r="AC1191" s="35"/>
      <c r="AD1191" s="35"/>
      <c r="AE1191" s="35"/>
      <c r="AR1191" s="190" t="s">
        <v>480</v>
      </c>
      <c r="AT1191" s="190" t="s">
        <v>893</v>
      </c>
      <c r="AU1191" s="190" t="s">
        <v>82</v>
      </c>
      <c r="AY1191" s="18" t="s">
        <v>191</v>
      </c>
      <c r="BE1191" s="191">
        <f>IF(N1191="základní",J1191,0)</f>
        <v>0</v>
      </c>
      <c r="BF1191" s="191">
        <f>IF(N1191="snížená",J1191,0)</f>
        <v>0</v>
      </c>
      <c r="BG1191" s="191">
        <f>IF(N1191="zákl. přenesená",J1191,0)</f>
        <v>0</v>
      </c>
      <c r="BH1191" s="191">
        <f>IF(N1191="sníž. přenesená",J1191,0)</f>
        <v>0</v>
      </c>
      <c r="BI1191" s="191">
        <f>IF(N1191="nulová",J1191,0)</f>
        <v>0</v>
      </c>
      <c r="BJ1191" s="18" t="s">
        <v>80</v>
      </c>
      <c r="BK1191" s="191">
        <f>ROUND(I1191*H1191,2)</f>
        <v>0</v>
      </c>
      <c r="BL1191" s="18" t="s">
        <v>321</v>
      </c>
      <c r="BM1191" s="190" t="s">
        <v>1642</v>
      </c>
    </row>
    <row r="1192" spans="1:47" s="2" customFormat="1" ht="29.25">
      <c r="A1192" s="35"/>
      <c r="B1192" s="36"/>
      <c r="C1192" s="37"/>
      <c r="D1192" s="192" t="s">
        <v>200</v>
      </c>
      <c r="E1192" s="37"/>
      <c r="F1192" s="193" t="s">
        <v>1623</v>
      </c>
      <c r="G1192" s="37"/>
      <c r="H1192" s="37"/>
      <c r="I1192" s="194"/>
      <c r="J1192" s="37"/>
      <c r="K1192" s="37"/>
      <c r="L1192" s="40"/>
      <c r="M1192" s="195"/>
      <c r="N1192" s="196"/>
      <c r="O1192" s="65"/>
      <c r="P1192" s="65"/>
      <c r="Q1192" s="65"/>
      <c r="R1192" s="65"/>
      <c r="S1192" s="65"/>
      <c r="T1192" s="66"/>
      <c r="U1192" s="35"/>
      <c r="V1192" s="35"/>
      <c r="W1192" s="35"/>
      <c r="X1192" s="35"/>
      <c r="Y1192" s="35"/>
      <c r="Z1192" s="35"/>
      <c r="AA1192" s="35"/>
      <c r="AB1192" s="35"/>
      <c r="AC1192" s="35"/>
      <c r="AD1192" s="35"/>
      <c r="AE1192" s="35"/>
      <c r="AT1192" s="18" t="s">
        <v>200</v>
      </c>
      <c r="AU1192" s="18" t="s">
        <v>82</v>
      </c>
    </row>
    <row r="1193" spans="2:51" s="14" customFormat="1" ht="11.25">
      <c r="B1193" s="209"/>
      <c r="C1193" s="210"/>
      <c r="D1193" s="192" t="s">
        <v>204</v>
      </c>
      <c r="E1193" s="210"/>
      <c r="F1193" s="212" t="s">
        <v>1643</v>
      </c>
      <c r="G1193" s="210"/>
      <c r="H1193" s="213">
        <v>0.029</v>
      </c>
      <c r="I1193" s="214"/>
      <c r="J1193" s="210"/>
      <c r="K1193" s="210"/>
      <c r="L1193" s="215"/>
      <c r="M1193" s="216"/>
      <c r="N1193" s="217"/>
      <c r="O1193" s="217"/>
      <c r="P1193" s="217"/>
      <c r="Q1193" s="217"/>
      <c r="R1193" s="217"/>
      <c r="S1193" s="217"/>
      <c r="T1193" s="218"/>
      <c r="AT1193" s="219" t="s">
        <v>204</v>
      </c>
      <c r="AU1193" s="219" t="s">
        <v>82</v>
      </c>
      <c r="AV1193" s="14" t="s">
        <v>82</v>
      </c>
      <c r="AW1193" s="14" t="s">
        <v>4</v>
      </c>
      <c r="AX1193" s="14" t="s">
        <v>80</v>
      </c>
      <c r="AY1193" s="219" t="s">
        <v>191</v>
      </c>
    </row>
    <row r="1194" spans="1:65" s="2" customFormat="1" ht="24.2" customHeight="1">
      <c r="A1194" s="35"/>
      <c r="B1194" s="36"/>
      <c r="C1194" s="179" t="s">
        <v>1644</v>
      </c>
      <c r="D1194" s="179" t="s">
        <v>193</v>
      </c>
      <c r="E1194" s="180" t="s">
        <v>1645</v>
      </c>
      <c r="F1194" s="181" t="s">
        <v>1646</v>
      </c>
      <c r="G1194" s="182" t="s">
        <v>1018</v>
      </c>
      <c r="H1194" s="230"/>
      <c r="I1194" s="184"/>
      <c r="J1194" s="185">
        <f>ROUND(I1194*H1194,2)</f>
        <v>0</v>
      </c>
      <c r="K1194" s="181" t="s">
        <v>197</v>
      </c>
      <c r="L1194" s="40"/>
      <c r="M1194" s="186" t="s">
        <v>21</v>
      </c>
      <c r="N1194" s="187" t="s">
        <v>43</v>
      </c>
      <c r="O1194" s="65"/>
      <c r="P1194" s="188">
        <f>O1194*H1194</f>
        <v>0</v>
      </c>
      <c r="Q1194" s="188">
        <v>0</v>
      </c>
      <c r="R1194" s="188">
        <f>Q1194*H1194</f>
        <v>0</v>
      </c>
      <c r="S1194" s="188">
        <v>0</v>
      </c>
      <c r="T1194" s="189">
        <f>S1194*H1194</f>
        <v>0</v>
      </c>
      <c r="U1194" s="35"/>
      <c r="V1194" s="35"/>
      <c r="W1194" s="35"/>
      <c r="X1194" s="35"/>
      <c r="Y1194" s="35"/>
      <c r="Z1194" s="35"/>
      <c r="AA1194" s="35"/>
      <c r="AB1194" s="35"/>
      <c r="AC1194" s="35"/>
      <c r="AD1194" s="35"/>
      <c r="AE1194" s="35"/>
      <c r="AR1194" s="190" t="s">
        <v>321</v>
      </c>
      <c r="AT1194" s="190" t="s">
        <v>193</v>
      </c>
      <c r="AU1194" s="190" t="s">
        <v>82</v>
      </c>
      <c r="AY1194" s="18" t="s">
        <v>191</v>
      </c>
      <c r="BE1194" s="191">
        <f>IF(N1194="základní",J1194,0)</f>
        <v>0</v>
      </c>
      <c r="BF1194" s="191">
        <f>IF(N1194="snížená",J1194,0)</f>
        <v>0</v>
      </c>
      <c r="BG1194" s="191">
        <f>IF(N1194="zákl. přenesená",J1194,0)</f>
        <v>0</v>
      </c>
      <c r="BH1194" s="191">
        <f>IF(N1194="sníž. přenesená",J1194,0)</f>
        <v>0</v>
      </c>
      <c r="BI1194" s="191">
        <f>IF(N1194="nulová",J1194,0)</f>
        <v>0</v>
      </c>
      <c r="BJ1194" s="18" t="s">
        <v>80</v>
      </c>
      <c r="BK1194" s="191">
        <f>ROUND(I1194*H1194,2)</f>
        <v>0</v>
      </c>
      <c r="BL1194" s="18" t="s">
        <v>321</v>
      </c>
      <c r="BM1194" s="190" t="s">
        <v>1647</v>
      </c>
    </row>
    <row r="1195" spans="1:47" s="2" customFormat="1" ht="29.25">
      <c r="A1195" s="35"/>
      <c r="B1195" s="36"/>
      <c r="C1195" s="37"/>
      <c r="D1195" s="192" t="s">
        <v>200</v>
      </c>
      <c r="E1195" s="37"/>
      <c r="F1195" s="193" t="s">
        <v>1648</v>
      </c>
      <c r="G1195" s="37"/>
      <c r="H1195" s="37"/>
      <c r="I1195" s="194"/>
      <c r="J1195" s="37"/>
      <c r="K1195" s="37"/>
      <c r="L1195" s="40"/>
      <c r="M1195" s="195"/>
      <c r="N1195" s="196"/>
      <c r="O1195" s="65"/>
      <c r="P1195" s="65"/>
      <c r="Q1195" s="65"/>
      <c r="R1195" s="65"/>
      <c r="S1195" s="65"/>
      <c r="T1195" s="66"/>
      <c r="U1195" s="35"/>
      <c r="V1195" s="35"/>
      <c r="W1195" s="35"/>
      <c r="X1195" s="35"/>
      <c r="Y1195" s="35"/>
      <c r="Z1195" s="35"/>
      <c r="AA1195" s="35"/>
      <c r="AB1195" s="35"/>
      <c r="AC1195" s="35"/>
      <c r="AD1195" s="35"/>
      <c r="AE1195" s="35"/>
      <c r="AT1195" s="18" t="s">
        <v>200</v>
      </c>
      <c r="AU1195" s="18" t="s">
        <v>82</v>
      </c>
    </row>
    <row r="1196" spans="1:47" s="2" customFormat="1" ht="11.25">
      <c r="A1196" s="35"/>
      <c r="B1196" s="36"/>
      <c r="C1196" s="37"/>
      <c r="D1196" s="197" t="s">
        <v>202</v>
      </c>
      <c r="E1196" s="37"/>
      <c r="F1196" s="198" t="s">
        <v>1649</v>
      </c>
      <c r="G1196" s="37"/>
      <c r="H1196" s="37"/>
      <c r="I1196" s="194"/>
      <c r="J1196" s="37"/>
      <c r="K1196" s="37"/>
      <c r="L1196" s="40"/>
      <c r="M1196" s="195"/>
      <c r="N1196" s="196"/>
      <c r="O1196" s="65"/>
      <c r="P1196" s="65"/>
      <c r="Q1196" s="65"/>
      <c r="R1196" s="65"/>
      <c r="S1196" s="65"/>
      <c r="T1196" s="66"/>
      <c r="U1196" s="35"/>
      <c r="V1196" s="35"/>
      <c r="W1196" s="35"/>
      <c r="X1196" s="35"/>
      <c r="Y1196" s="35"/>
      <c r="Z1196" s="35"/>
      <c r="AA1196" s="35"/>
      <c r="AB1196" s="35"/>
      <c r="AC1196" s="35"/>
      <c r="AD1196" s="35"/>
      <c r="AE1196" s="35"/>
      <c r="AT1196" s="18" t="s">
        <v>202</v>
      </c>
      <c r="AU1196" s="18" t="s">
        <v>82</v>
      </c>
    </row>
    <row r="1197" spans="2:63" s="12" customFormat="1" ht="22.9" customHeight="1">
      <c r="B1197" s="163"/>
      <c r="C1197" s="164"/>
      <c r="D1197" s="165" t="s">
        <v>71</v>
      </c>
      <c r="E1197" s="177" t="s">
        <v>1650</v>
      </c>
      <c r="F1197" s="177" t="s">
        <v>1651</v>
      </c>
      <c r="G1197" s="164"/>
      <c r="H1197" s="164"/>
      <c r="I1197" s="167"/>
      <c r="J1197" s="178">
        <f>BK1197</f>
        <v>0</v>
      </c>
      <c r="K1197" s="164"/>
      <c r="L1197" s="169"/>
      <c r="M1197" s="170"/>
      <c r="N1197" s="171"/>
      <c r="O1197" s="171"/>
      <c r="P1197" s="172">
        <f>SUM(P1198:P1251)</f>
        <v>0</v>
      </c>
      <c r="Q1197" s="171"/>
      <c r="R1197" s="172">
        <f>SUM(R1198:R1251)</f>
        <v>7.5186728</v>
      </c>
      <c r="S1197" s="171"/>
      <c r="T1197" s="173">
        <f>SUM(T1198:T1251)</f>
        <v>0</v>
      </c>
      <c r="AR1197" s="174" t="s">
        <v>82</v>
      </c>
      <c r="AT1197" s="175" t="s">
        <v>71</v>
      </c>
      <c r="AU1197" s="175" t="s">
        <v>80</v>
      </c>
      <c r="AY1197" s="174" t="s">
        <v>191</v>
      </c>
      <c r="BK1197" s="176">
        <f>SUM(BK1198:BK1251)</f>
        <v>0</v>
      </c>
    </row>
    <row r="1198" spans="1:65" s="2" customFormat="1" ht="16.5" customHeight="1">
      <c r="A1198" s="35"/>
      <c r="B1198" s="36"/>
      <c r="C1198" s="179" t="s">
        <v>1652</v>
      </c>
      <c r="D1198" s="179" t="s">
        <v>193</v>
      </c>
      <c r="E1198" s="180" t="s">
        <v>1653</v>
      </c>
      <c r="F1198" s="181" t="s">
        <v>1654</v>
      </c>
      <c r="G1198" s="182" t="s">
        <v>293</v>
      </c>
      <c r="H1198" s="183">
        <v>225.606</v>
      </c>
      <c r="I1198" s="184"/>
      <c r="J1198" s="185">
        <f>ROUND(I1198*H1198,2)</f>
        <v>0</v>
      </c>
      <c r="K1198" s="181" t="s">
        <v>197</v>
      </c>
      <c r="L1198" s="40"/>
      <c r="M1198" s="186" t="s">
        <v>21</v>
      </c>
      <c r="N1198" s="187" t="s">
        <v>43</v>
      </c>
      <c r="O1198" s="65"/>
      <c r="P1198" s="188">
        <f>O1198*H1198</f>
        <v>0</v>
      </c>
      <c r="Q1198" s="188">
        <v>0.0003</v>
      </c>
      <c r="R1198" s="188">
        <f>Q1198*H1198</f>
        <v>0.06768179999999999</v>
      </c>
      <c r="S1198" s="188">
        <v>0</v>
      </c>
      <c r="T1198" s="189">
        <f>S1198*H1198</f>
        <v>0</v>
      </c>
      <c r="U1198" s="35"/>
      <c r="V1198" s="35"/>
      <c r="W1198" s="35"/>
      <c r="X1198" s="35"/>
      <c r="Y1198" s="35"/>
      <c r="Z1198" s="35"/>
      <c r="AA1198" s="35"/>
      <c r="AB1198" s="35"/>
      <c r="AC1198" s="35"/>
      <c r="AD1198" s="35"/>
      <c r="AE1198" s="35"/>
      <c r="AR1198" s="190" t="s">
        <v>321</v>
      </c>
      <c r="AT1198" s="190" t="s">
        <v>193</v>
      </c>
      <c r="AU1198" s="190" t="s">
        <v>82</v>
      </c>
      <c r="AY1198" s="18" t="s">
        <v>191</v>
      </c>
      <c r="BE1198" s="191">
        <f>IF(N1198="základní",J1198,0)</f>
        <v>0</v>
      </c>
      <c r="BF1198" s="191">
        <f>IF(N1198="snížená",J1198,0)</f>
        <v>0</v>
      </c>
      <c r="BG1198" s="191">
        <f>IF(N1198="zákl. přenesená",J1198,0)</f>
        <v>0</v>
      </c>
      <c r="BH1198" s="191">
        <f>IF(N1198="sníž. přenesená",J1198,0)</f>
        <v>0</v>
      </c>
      <c r="BI1198" s="191">
        <f>IF(N1198="nulová",J1198,0)</f>
        <v>0</v>
      </c>
      <c r="BJ1198" s="18" t="s">
        <v>80</v>
      </c>
      <c r="BK1198" s="191">
        <f>ROUND(I1198*H1198,2)</f>
        <v>0</v>
      </c>
      <c r="BL1198" s="18" t="s">
        <v>321</v>
      </c>
      <c r="BM1198" s="190" t="s">
        <v>1655</v>
      </c>
    </row>
    <row r="1199" spans="1:47" s="2" customFormat="1" ht="19.5">
      <c r="A1199" s="35"/>
      <c r="B1199" s="36"/>
      <c r="C1199" s="37"/>
      <c r="D1199" s="192" t="s">
        <v>200</v>
      </c>
      <c r="E1199" s="37"/>
      <c r="F1199" s="193" t="s">
        <v>1656</v>
      </c>
      <c r="G1199" s="37"/>
      <c r="H1199" s="37"/>
      <c r="I1199" s="194"/>
      <c r="J1199" s="37"/>
      <c r="K1199" s="37"/>
      <c r="L1199" s="40"/>
      <c r="M1199" s="195"/>
      <c r="N1199" s="196"/>
      <c r="O1199" s="65"/>
      <c r="P1199" s="65"/>
      <c r="Q1199" s="65"/>
      <c r="R1199" s="65"/>
      <c r="S1199" s="65"/>
      <c r="T1199" s="66"/>
      <c r="U1199" s="35"/>
      <c r="V1199" s="35"/>
      <c r="W1199" s="35"/>
      <c r="X1199" s="35"/>
      <c r="Y1199" s="35"/>
      <c r="Z1199" s="35"/>
      <c r="AA1199" s="35"/>
      <c r="AB1199" s="35"/>
      <c r="AC1199" s="35"/>
      <c r="AD1199" s="35"/>
      <c r="AE1199" s="35"/>
      <c r="AT1199" s="18" t="s">
        <v>200</v>
      </c>
      <c r="AU1199" s="18" t="s">
        <v>82</v>
      </c>
    </row>
    <row r="1200" spans="1:47" s="2" customFormat="1" ht="11.25">
      <c r="A1200" s="35"/>
      <c r="B1200" s="36"/>
      <c r="C1200" s="37"/>
      <c r="D1200" s="197" t="s">
        <v>202</v>
      </c>
      <c r="E1200" s="37"/>
      <c r="F1200" s="198" t="s">
        <v>1657</v>
      </c>
      <c r="G1200" s="37"/>
      <c r="H1200" s="37"/>
      <c r="I1200" s="194"/>
      <c r="J1200" s="37"/>
      <c r="K1200" s="37"/>
      <c r="L1200" s="40"/>
      <c r="M1200" s="195"/>
      <c r="N1200" s="196"/>
      <c r="O1200" s="65"/>
      <c r="P1200" s="65"/>
      <c r="Q1200" s="65"/>
      <c r="R1200" s="65"/>
      <c r="S1200" s="65"/>
      <c r="T1200" s="66"/>
      <c r="U1200" s="35"/>
      <c r="V1200" s="35"/>
      <c r="W1200" s="35"/>
      <c r="X1200" s="35"/>
      <c r="Y1200" s="35"/>
      <c r="Z1200" s="35"/>
      <c r="AA1200" s="35"/>
      <c r="AB1200" s="35"/>
      <c r="AC1200" s="35"/>
      <c r="AD1200" s="35"/>
      <c r="AE1200" s="35"/>
      <c r="AT1200" s="18" t="s">
        <v>202</v>
      </c>
      <c r="AU1200" s="18" t="s">
        <v>82</v>
      </c>
    </row>
    <row r="1201" spans="2:51" s="13" customFormat="1" ht="11.25">
      <c r="B1201" s="199"/>
      <c r="C1201" s="200"/>
      <c r="D1201" s="192" t="s">
        <v>204</v>
      </c>
      <c r="E1201" s="201" t="s">
        <v>21</v>
      </c>
      <c r="F1201" s="202" t="s">
        <v>250</v>
      </c>
      <c r="G1201" s="200"/>
      <c r="H1201" s="201" t="s">
        <v>21</v>
      </c>
      <c r="I1201" s="203"/>
      <c r="J1201" s="200"/>
      <c r="K1201" s="200"/>
      <c r="L1201" s="204"/>
      <c r="M1201" s="205"/>
      <c r="N1201" s="206"/>
      <c r="O1201" s="206"/>
      <c r="P1201" s="206"/>
      <c r="Q1201" s="206"/>
      <c r="R1201" s="206"/>
      <c r="S1201" s="206"/>
      <c r="T1201" s="207"/>
      <c r="AT1201" s="208" t="s">
        <v>204</v>
      </c>
      <c r="AU1201" s="208" t="s">
        <v>82</v>
      </c>
      <c r="AV1201" s="13" t="s">
        <v>80</v>
      </c>
      <c r="AW1201" s="13" t="s">
        <v>34</v>
      </c>
      <c r="AX1201" s="13" t="s">
        <v>72</v>
      </c>
      <c r="AY1201" s="208" t="s">
        <v>191</v>
      </c>
    </row>
    <row r="1202" spans="2:51" s="13" customFormat="1" ht="11.25">
      <c r="B1202" s="199"/>
      <c r="C1202" s="200"/>
      <c r="D1202" s="192" t="s">
        <v>204</v>
      </c>
      <c r="E1202" s="201" t="s">
        <v>21</v>
      </c>
      <c r="F1202" s="202" t="s">
        <v>348</v>
      </c>
      <c r="G1202" s="200"/>
      <c r="H1202" s="201" t="s">
        <v>21</v>
      </c>
      <c r="I1202" s="203"/>
      <c r="J1202" s="200"/>
      <c r="K1202" s="200"/>
      <c r="L1202" s="204"/>
      <c r="M1202" s="205"/>
      <c r="N1202" s="206"/>
      <c r="O1202" s="206"/>
      <c r="P1202" s="206"/>
      <c r="Q1202" s="206"/>
      <c r="R1202" s="206"/>
      <c r="S1202" s="206"/>
      <c r="T1202" s="207"/>
      <c r="AT1202" s="208" t="s">
        <v>204</v>
      </c>
      <c r="AU1202" s="208" t="s">
        <v>82</v>
      </c>
      <c r="AV1202" s="13" t="s">
        <v>80</v>
      </c>
      <c r="AW1202" s="13" t="s">
        <v>34</v>
      </c>
      <c r="AX1202" s="13" t="s">
        <v>72</v>
      </c>
      <c r="AY1202" s="208" t="s">
        <v>191</v>
      </c>
    </row>
    <row r="1203" spans="2:51" s="14" customFormat="1" ht="33.75">
      <c r="B1203" s="209"/>
      <c r="C1203" s="210"/>
      <c r="D1203" s="192" t="s">
        <v>204</v>
      </c>
      <c r="E1203" s="211" t="s">
        <v>21</v>
      </c>
      <c r="F1203" s="212" t="s">
        <v>1658</v>
      </c>
      <c r="G1203" s="210"/>
      <c r="H1203" s="213">
        <v>30.56</v>
      </c>
      <c r="I1203" s="214"/>
      <c r="J1203" s="210"/>
      <c r="K1203" s="210"/>
      <c r="L1203" s="215"/>
      <c r="M1203" s="216"/>
      <c r="N1203" s="217"/>
      <c r="O1203" s="217"/>
      <c r="P1203" s="217"/>
      <c r="Q1203" s="217"/>
      <c r="R1203" s="217"/>
      <c r="S1203" s="217"/>
      <c r="T1203" s="218"/>
      <c r="AT1203" s="219" t="s">
        <v>204</v>
      </c>
      <c r="AU1203" s="219" t="s">
        <v>82</v>
      </c>
      <c r="AV1203" s="14" t="s">
        <v>82</v>
      </c>
      <c r="AW1203" s="14" t="s">
        <v>34</v>
      </c>
      <c r="AX1203" s="14" t="s">
        <v>72</v>
      </c>
      <c r="AY1203" s="219" t="s">
        <v>191</v>
      </c>
    </row>
    <row r="1204" spans="2:51" s="14" customFormat="1" ht="22.5">
      <c r="B1204" s="209"/>
      <c r="C1204" s="210"/>
      <c r="D1204" s="192" t="s">
        <v>204</v>
      </c>
      <c r="E1204" s="211" t="s">
        <v>21</v>
      </c>
      <c r="F1204" s="212" t="s">
        <v>1659</v>
      </c>
      <c r="G1204" s="210"/>
      <c r="H1204" s="213">
        <v>10.01</v>
      </c>
      <c r="I1204" s="214"/>
      <c r="J1204" s="210"/>
      <c r="K1204" s="210"/>
      <c r="L1204" s="215"/>
      <c r="M1204" s="216"/>
      <c r="N1204" s="217"/>
      <c r="O1204" s="217"/>
      <c r="P1204" s="217"/>
      <c r="Q1204" s="217"/>
      <c r="R1204" s="217"/>
      <c r="S1204" s="217"/>
      <c r="T1204" s="218"/>
      <c r="AT1204" s="219" t="s">
        <v>204</v>
      </c>
      <c r="AU1204" s="219" t="s">
        <v>82</v>
      </c>
      <c r="AV1204" s="14" t="s">
        <v>82</v>
      </c>
      <c r="AW1204" s="14" t="s">
        <v>34</v>
      </c>
      <c r="AX1204" s="14" t="s">
        <v>72</v>
      </c>
      <c r="AY1204" s="219" t="s">
        <v>191</v>
      </c>
    </row>
    <row r="1205" spans="2:51" s="14" customFormat="1" ht="11.25">
      <c r="B1205" s="209"/>
      <c r="C1205" s="210"/>
      <c r="D1205" s="192" t="s">
        <v>204</v>
      </c>
      <c r="E1205" s="211" t="s">
        <v>21</v>
      </c>
      <c r="F1205" s="212" t="s">
        <v>351</v>
      </c>
      <c r="G1205" s="210"/>
      <c r="H1205" s="213">
        <v>-8.22</v>
      </c>
      <c r="I1205" s="214"/>
      <c r="J1205" s="210"/>
      <c r="K1205" s="210"/>
      <c r="L1205" s="215"/>
      <c r="M1205" s="216"/>
      <c r="N1205" s="217"/>
      <c r="O1205" s="217"/>
      <c r="P1205" s="217"/>
      <c r="Q1205" s="217"/>
      <c r="R1205" s="217"/>
      <c r="S1205" s="217"/>
      <c r="T1205" s="218"/>
      <c r="AT1205" s="219" t="s">
        <v>204</v>
      </c>
      <c r="AU1205" s="219" t="s">
        <v>82</v>
      </c>
      <c r="AV1205" s="14" t="s">
        <v>82</v>
      </c>
      <c r="AW1205" s="14" t="s">
        <v>34</v>
      </c>
      <c r="AX1205" s="14" t="s">
        <v>72</v>
      </c>
      <c r="AY1205" s="219" t="s">
        <v>191</v>
      </c>
    </row>
    <row r="1206" spans="2:51" s="14" customFormat="1" ht="45">
      <c r="B1206" s="209"/>
      <c r="C1206" s="210"/>
      <c r="D1206" s="192" t="s">
        <v>204</v>
      </c>
      <c r="E1206" s="211" t="s">
        <v>21</v>
      </c>
      <c r="F1206" s="212" t="s">
        <v>1660</v>
      </c>
      <c r="G1206" s="210"/>
      <c r="H1206" s="213">
        <v>25.793</v>
      </c>
      <c r="I1206" s="214"/>
      <c r="J1206" s="210"/>
      <c r="K1206" s="210"/>
      <c r="L1206" s="215"/>
      <c r="M1206" s="216"/>
      <c r="N1206" s="217"/>
      <c r="O1206" s="217"/>
      <c r="P1206" s="217"/>
      <c r="Q1206" s="217"/>
      <c r="R1206" s="217"/>
      <c r="S1206" s="217"/>
      <c r="T1206" s="218"/>
      <c r="AT1206" s="219" t="s">
        <v>204</v>
      </c>
      <c r="AU1206" s="219" t="s">
        <v>82</v>
      </c>
      <c r="AV1206" s="14" t="s">
        <v>82</v>
      </c>
      <c r="AW1206" s="14" t="s">
        <v>34</v>
      </c>
      <c r="AX1206" s="14" t="s">
        <v>72</v>
      </c>
      <c r="AY1206" s="219" t="s">
        <v>191</v>
      </c>
    </row>
    <row r="1207" spans="2:51" s="14" customFormat="1" ht="11.25">
      <c r="B1207" s="209"/>
      <c r="C1207" s="210"/>
      <c r="D1207" s="192" t="s">
        <v>204</v>
      </c>
      <c r="E1207" s="211" t="s">
        <v>21</v>
      </c>
      <c r="F1207" s="212" t="s">
        <v>1661</v>
      </c>
      <c r="G1207" s="210"/>
      <c r="H1207" s="213">
        <v>18.26</v>
      </c>
      <c r="I1207" s="214"/>
      <c r="J1207" s="210"/>
      <c r="K1207" s="210"/>
      <c r="L1207" s="215"/>
      <c r="M1207" s="216"/>
      <c r="N1207" s="217"/>
      <c r="O1207" s="217"/>
      <c r="P1207" s="217"/>
      <c r="Q1207" s="217"/>
      <c r="R1207" s="217"/>
      <c r="S1207" s="217"/>
      <c r="T1207" s="218"/>
      <c r="AT1207" s="219" t="s">
        <v>204</v>
      </c>
      <c r="AU1207" s="219" t="s">
        <v>82</v>
      </c>
      <c r="AV1207" s="14" t="s">
        <v>82</v>
      </c>
      <c r="AW1207" s="14" t="s">
        <v>34</v>
      </c>
      <c r="AX1207" s="14" t="s">
        <v>72</v>
      </c>
      <c r="AY1207" s="219" t="s">
        <v>191</v>
      </c>
    </row>
    <row r="1208" spans="2:51" s="14" customFormat="1" ht="11.25">
      <c r="B1208" s="209"/>
      <c r="C1208" s="210"/>
      <c r="D1208" s="192" t="s">
        <v>204</v>
      </c>
      <c r="E1208" s="211" t="s">
        <v>21</v>
      </c>
      <c r="F1208" s="212" t="s">
        <v>1662</v>
      </c>
      <c r="G1208" s="210"/>
      <c r="H1208" s="213">
        <v>28.64</v>
      </c>
      <c r="I1208" s="214"/>
      <c r="J1208" s="210"/>
      <c r="K1208" s="210"/>
      <c r="L1208" s="215"/>
      <c r="M1208" s="216"/>
      <c r="N1208" s="217"/>
      <c r="O1208" s="217"/>
      <c r="P1208" s="217"/>
      <c r="Q1208" s="217"/>
      <c r="R1208" s="217"/>
      <c r="S1208" s="217"/>
      <c r="T1208" s="218"/>
      <c r="AT1208" s="219" t="s">
        <v>204</v>
      </c>
      <c r="AU1208" s="219" t="s">
        <v>82</v>
      </c>
      <c r="AV1208" s="14" t="s">
        <v>82</v>
      </c>
      <c r="AW1208" s="14" t="s">
        <v>34</v>
      </c>
      <c r="AX1208" s="14" t="s">
        <v>72</v>
      </c>
      <c r="AY1208" s="219" t="s">
        <v>191</v>
      </c>
    </row>
    <row r="1209" spans="2:51" s="14" customFormat="1" ht="22.5">
      <c r="B1209" s="209"/>
      <c r="C1209" s="210"/>
      <c r="D1209" s="192" t="s">
        <v>204</v>
      </c>
      <c r="E1209" s="211" t="s">
        <v>21</v>
      </c>
      <c r="F1209" s="212" t="s">
        <v>1663</v>
      </c>
      <c r="G1209" s="210"/>
      <c r="H1209" s="213">
        <v>29.063</v>
      </c>
      <c r="I1209" s="214"/>
      <c r="J1209" s="210"/>
      <c r="K1209" s="210"/>
      <c r="L1209" s="215"/>
      <c r="M1209" s="216"/>
      <c r="N1209" s="217"/>
      <c r="O1209" s="217"/>
      <c r="P1209" s="217"/>
      <c r="Q1209" s="217"/>
      <c r="R1209" s="217"/>
      <c r="S1209" s="217"/>
      <c r="T1209" s="218"/>
      <c r="AT1209" s="219" t="s">
        <v>204</v>
      </c>
      <c r="AU1209" s="219" t="s">
        <v>82</v>
      </c>
      <c r="AV1209" s="14" t="s">
        <v>82</v>
      </c>
      <c r="AW1209" s="14" t="s">
        <v>34</v>
      </c>
      <c r="AX1209" s="14" t="s">
        <v>72</v>
      </c>
      <c r="AY1209" s="219" t="s">
        <v>191</v>
      </c>
    </row>
    <row r="1210" spans="2:51" s="14" customFormat="1" ht="11.25">
      <c r="B1210" s="209"/>
      <c r="C1210" s="210"/>
      <c r="D1210" s="192" t="s">
        <v>204</v>
      </c>
      <c r="E1210" s="211" t="s">
        <v>21</v>
      </c>
      <c r="F1210" s="212" t="s">
        <v>1664</v>
      </c>
      <c r="G1210" s="210"/>
      <c r="H1210" s="213">
        <v>8.08</v>
      </c>
      <c r="I1210" s="214"/>
      <c r="J1210" s="210"/>
      <c r="K1210" s="210"/>
      <c r="L1210" s="215"/>
      <c r="M1210" s="216"/>
      <c r="N1210" s="217"/>
      <c r="O1210" s="217"/>
      <c r="P1210" s="217"/>
      <c r="Q1210" s="217"/>
      <c r="R1210" s="217"/>
      <c r="S1210" s="217"/>
      <c r="T1210" s="218"/>
      <c r="AT1210" s="219" t="s">
        <v>204</v>
      </c>
      <c r="AU1210" s="219" t="s">
        <v>82</v>
      </c>
      <c r="AV1210" s="14" t="s">
        <v>82</v>
      </c>
      <c r="AW1210" s="14" t="s">
        <v>34</v>
      </c>
      <c r="AX1210" s="14" t="s">
        <v>72</v>
      </c>
      <c r="AY1210" s="219" t="s">
        <v>191</v>
      </c>
    </row>
    <row r="1211" spans="2:51" s="14" customFormat="1" ht="11.25">
      <c r="B1211" s="209"/>
      <c r="C1211" s="210"/>
      <c r="D1211" s="192" t="s">
        <v>204</v>
      </c>
      <c r="E1211" s="211" t="s">
        <v>21</v>
      </c>
      <c r="F1211" s="212" t="s">
        <v>1665</v>
      </c>
      <c r="G1211" s="210"/>
      <c r="H1211" s="213">
        <v>16.64</v>
      </c>
      <c r="I1211" s="214"/>
      <c r="J1211" s="210"/>
      <c r="K1211" s="210"/>
      <c r="L1211" s="215"/>
      <c r="M1211" s="216"/>
      <c r="N1211" s="217"/>
      <c r="O1211" s="217"/>
      <c r="P1211" s="217"/>
      <c r="Q1211" s="217"/>
      <c r="R1211" s="217"/>
      <c r="S1211" s="217"/>
      <c r="T1211" s="218"/>
      <c r="AT1211" s="219" t="s">
        <v>204</v>
      </c>
      <c r="AU1211" s="219" t="s">
        <v>82</v>
      </c>
      <c r="AV1211" s="14" t="s">
        <v>82</v>
      </c>
      <c r="AW1211" s="14" t="s">
        <v>34</v>
      </c>
      <c r="AX1211" s="14" t="s">
        <v>72</v>
      </c>
      <c r="AY1211" s="219" t="s">
        <v>191</v>
      </c>
    </row>
    <row r="1212" spans="2:51" s="14" customFormat="1" ht="33.75">
      <c r="B1212" s="209"/>
      <c r="C1212" s="210"/>
      <c r="D1212" s="192" t="s">
        <v>204</v>
      </c>
      <c r="E1212" s="211" t="s">
        <v>21</v>
      </c>
      <c r="F1212" s="212" t="s">
        <v>1666</v>
      </c>
      <c r="G1212" s="210"/>
      <c r="H1212" s="213">
        <v>28.348</v>
      </c>
      <c r="I1212" s="214"/>
      <c r="J1212" s="210"/>
      <c r="K1212" s="210"/>
      <c r="L1212" s="215"/>
      <c r="M1212" s="216"/>
      <c r="N1212" s="217"/>
      <c r="O1212" s="217"/>
      <c r="P1212" s="217"/>
      <c r="Q1212" s="217"/>
      <c r="R1212" s="217"/>
      <c r="S1212" s="217"/>
      <c r="T1212" s="218"/>
      <c r="AT1212" s="219" t="s">
        <v>204</v>
      </c>
      <c r="AU1212" s="219" t="s">
        <v>82</v>
      </c>
      <c r="AV1212" s="14" t="s">
        <v>82</v>
      </c>
      <c r="AW1212" s="14" t="s">
        <v>34</v>
      </c>
      <c r="AX1212" s="14" t="s">
        <v>72</v>
      </c>
      <c r="AY1212" s="219" t="s">
        <v>191</v>
      </c>
    </row>
    <row r="1213" spans="2:51" s="14" customFormat="1" ht="22.5">
      <c r="B1213" s="209"/>
      <c r="C1213" s="210"/>
      <c r="D1213" s="192" t="s">
        <v>204</v>
      </c>
      <c r="E1213" s="211" t="s">
        <v>21</v>
      </c>
      <c r="F1213" s="212" t="s">
        <v>1667</v>
      </c>
      <c r="G1213" s="210"/>
      <c r="H1213" s="213">
        <v>22.08</v>
      </c>
      <c r="I1213" s="214"/>
      <c r="J1213" s="210"/>
      <c r="K1213" s="210"/>
      <c r="L1213" s="215"/>
      <c r="M1213" s="216"/>
      <c r="N1213" s="217"/>
      <c r="O1213" s="217"/>
      <c r="P1213" s="217"/>
      <c r="Q1213" s="217"/>
      <c r="R1213" s="217"/>
      <c r="S1213" s="217"/>
      <c r="T1213" s="218"/>
      <c r="AT1213" s="219" t="s">
        <v>204</v>
      </c>
      <c r="AU1213" s="219" t="s">
        <v>82</v>
      </c>
      <c r="AV1213" s="14" t="s">
        <v>82</v>
      </c>
      <c r="AW1213" s="14" t="s">
        <v>34</v>
      </c>
      <c r="AX1213" s="14" t="s">
        <v>72</v>
      </c>
      <c r="AY1213" s="219" t="s">
        <v>191</v>
      </c>
    </row>
    <row r="1214" spans="2:51" s="14" customFormat="1" ht="22.5">
      <c r="B1214" s="209"/>
      <c r="C1214" s="210"/>
      <c r="D1214" s="192" t="s">
        <v>204</v>
      </c>
      <c r="E1214" s="211" t="s">
        <v>21</v>
      </c>
      <c r="F1214" s="212" t="s">
        <v>1668</v>
      </c>
      <c r="G1214" s="210"/>
      <c r="H1214" s="213">
        <v>16.352</v>
      </c>
      <c r="I1214" s="214"/>
      <c r="J1214" s="210"/>
      <c r="K1214" s="210"/>
      <c r="L1214" s="215"/>
      <c r="M1214" s="216"/>
      <c r="N1214" s="217"/>
      <c r="O1214" s="217"/>
      <c r="P1214" s="217"/>
      <c r="Q1214" s="217"/>
      <c r="R1214" s="217"/>
      <c r="S1214" s="217"/>
      <c r="T1214" s="218"/>
      <c r="AT1214" s="219" t="s">
        <v>204</v>
      </c>
      <c r="AU1214" s="219" t="s">
        <v>82</v>
      </c>
      <c r="AV1214" s="14" t="s">
        <v>82</v>
      </c>
      <c r="AW1214" s="14" t="s">
        <v>34</v>
      </c>
      <c r="AX1214" s="14" t="s">
        <v>72</v>
      </c>
      <c r="AY1214" s="219" t="s">
        <v>191</v>
      </c>
    </row>
    <row r="1215" spans="1:65" s="2" customFormat="1" ht="24.2" customHeight="1">
      <c r="A1215" s="35"/>
      <c r="B1215" s="36"/>
      <c r="C1215" s="179" t="s">
        <v>1669</v>
      </c>
      <c r="D1215" s="179" t="s">
        <v>193</v>
      </c>
      <c r="E1215" s="180" t="s">
        <v>1670</v>
      </c>
      <c r="F1215" s="181" t="s">
        <v>1671</v>
      </c>
      <c r="G1215" s="182" t="s">
        <v>293</v>
      </c>
      <c r="H1215" s="183">
        <v>154.398</v>
      </c>
      <c r="I1215" s="184"/>
      <c r="J1215" s="185">
        <f>ROUND(I1215*H1215,2)</f>
        <v>0</v>
      </c>
      <c r="K1215" s="181" t="s">
        <v>197</v>
      </c>
      <c r="L1215" s="40"/>
      <c r="M1215" s="186" t="s">
        <v>21</v>
      </c>
      <c r="N1215" s="187" t="s">
        <v>43</v>
      </c>
      <c r="O1215" s="65"/>
      <c r="P1215" s="188">
        <f>O1215*H1215</f>
        <v>0</v>
      </c>
      <c r="Q1215" s="188">
        <v>0.0015</v>
      </c>
      <c r="R1215" s="188">
        <f>Q1215*H1215</f>
        <v>0.231597</v>
      </c>
      <c r="S1215" s="188">
        <v>0</v>
      </c>
      <c r="T1215" s="189">
        <f>S1215*H1215</f>
        <v>0</v>
      </c>
      <c r="U1215" s="35"/>
      <c r="V1215" s="35"/>
      <c r="W1215" s="35"/>
      <c r="X1215" s="35"/>
      <c r="Y1215" s="35"/>
      <c r="Z1215" s="35"/>
      <c r="AA1215" s="35"/>
      <c r="AB1215" s="35"/>
      <c r="AC1215" s="35"/>
      <c r="AD1215" s="35"/>
      <c r="AE1215" s="35"/>
      <c r="AR1215" s="190" t="s">
        <v>321</v>
      </c>
      <c r="AT1215" s="190" t="s">
        <v>193</v>
      </c>
      <c r="AU1215" s="190" t="s">
        <v>82</v>
      </c>
      <c r="AY1215" s="18" t="s">
        <v>191</v>
      </c>
      <c r="BE1215" s="191">
        <f>IF(N1215="základní",J1215,0)</f>
        <v>0</v>
      </c>
      <c r="BF1215" s="191">
        <f>IF(N1215="snížená",J1215,0)</f>
        <v>0</v>
      </c>
      <c r="BG1215" s="191">
        <f>IF(N1215="zákl. přenesená",J1215,0)</f>
        <v>0</v>
      </c>
      <c r="BH1215" s="191">
        <f>IF(N1215="sníž. přenesená",J1215,0)</f>
        <v>0</v>
      </c>
      <c r="BI1215" s="191">
        <f>IF(N1215="nulová",J1215,0)</f>
        <v>0</v>
      </c>
      <c r="BJ1215" s="18" t="s">
        <v>80</v>
      </c>
      <c r="BK1215" s="191">
        <f>ROUND(I1215*H1215,2)</f>
        <v>0</v>
      </c>
      <c r="BL1215" s="18" t="s">
        <v>321</v>
      </c>
      <c r="BM1215" s="190" t="s">
        <v>1672</v>
      </c>
    </row>
    <row r="1216" spans="1:47" s="2" customFormat="1" ht="19.5">
      <c r="A1216" s="35"/>
      <c r="B1216" s="36"/>
      <c r="C1216" s="37"/>
      <c r="D1216" s="192" t="s">
        <v>200</v>
      </c>
      <c r="E1216" s="37"/>
      <c r="F1216" s="193" t="s">
        <v>1673</v>
      </c>
      <c r="G1216" s="37"/>
      <c r="H1216" s="37"/>
      <c r="I1216" s="194"/>
      <c r="J1216" s="37"/>
      <c r="K1216" s="37"/>
      <c r="L1216" s="40"/>
      <c r="M1216" s="195"/>
      <c r="N1216" s="196"/>
      <c r="O1216" s="65"/>
      <c r="P1216" s="65"/>
      <c r="Q1216" s="65"/>
      <c r="R1216" s="65"/>
      <c r="S1216" s="65"/>
      <c r="T1216" s="66"/>
      <c r="U1216" s="35"/>
      <c r="V1216" s="35"/>
      <c r="W1216" s="35"/>
      <c r="X1216" s="35"/>
      <c r="Y1216" s="35"/>
      <c r="Z1216" s="35"/>
      <c r="AA1216" s="35"/>
      <c r="AB1216" s="35"/>
      <c r="AC1216" s="35"/>
      <c r="AD1216" s="35"/>
      <c r="AE1216" s="35"/>
      <c r="AT1216" s="18" t="s">
        <v>200</v>
      </c>
      <c r="AU1216" s="18" t="s">
        <v>82</v>
      </c>
    </row>
    <row r="1217" spans="1:47" s="2" customFormat="1" ht="11.25">
      <c r="A1217" s="35"/>
      <c r="B1217" s="36"/>
      <c r="C1217" s="37"/>
      <c r="D1217" s="197" t="s">
        <v>202</v>
      </c>
      <c r="E1217" s="37"/>
      <c r="F1217" s="198" t="s">
        <v>1674</v>
      </c>
      <c r="G1217" s="37"/>
      <c r="H1217" s="37"/>
      <c r="I1217" s="194"/>
      <c r="J1217" s="37"/>
      <c r="K1217" s="37"/>
      <c r="L1217" s="40"/>
      <c r="M1217" s="195"/>
      <c r="N1217" s="196"/>
      <c r="O1217" s="65"/>
      <c r="P1217" s="65"/>
      <c r="Q1217" s="65"/>
      <c r="R1217" s="65"/>
      <c r="S1217" s="65"/>
      <c r="T1217" s="66"/>
      <c r="U1217" s="35"/>
      <c r="V1217" s="35"/>
      <c r="W1217" s="35"/>
      <c r="X1217" s="35"/>
      <c r="Y1217" s="35"/>
      <c r="Z1217" s="35"/>
      <c r="AA1217" s="35"/>
      <c r="AB1217" s="35"/>
      <c r="AC1217" s="35"/>
      <c r="AD1217" s="35"/>
      <c r="AE1217" s="35"/>
      <c r="AT1217" s="18" t="s">
        <v>202</v>
      </c>
      <c r="AU1217" s="18" t="s">
        <v>82</v>
      </c>
    </row>
    <row r="1218" spans="2:51" s="13" customFormat="1" ht="11.25">
      <c r="B1218" s="199"/>
      <c r="C1218" s="200"/>
      <c r="D1218" s="192" t="s">
        <v>204</v>
      </c>
      <c r="E1218" s="201" t="s">
        <v>21</v>
      </c>
      <c r="F1218" s="202" t="s">
        <v>250</v>
      </c>
      <c r="G1218" s="200"/>
      <c r="H1218" s="201" t="s">
        <v>21</v>
      </c>
      <c r="I1218" s="203"/>
      <c r="J1218" s="200"/>
      <c r="K1218" s="200"/>
      <c r="L1218" s="204"/>
      <c r="M1218" s="205"/>
      <c r="N1218" s="206"/>
      <c r="O1218" s="206"/>
      <c r="P1218" s="206"/>
      <c r="Q1218" s="206"/>
      <c r="R1218" s="206"/>
      <c r="S1218" s="206"/>
      <c r="T1218" s="207"/>
      <c r="AT1218" s="208" t="s">
        <v>204</v>
      </c>
      <c r="AU1218" s="208" t="s">
        <v>82</v>
      </c>
      <c r="AV1218" s="13" t="s">
        <v>80</v>
      </c>
      <c r="AW1218" s="13" t="s">
        <v>34</v>
      </c>
      <c r="AX1218" s="13" t="s">
        <v>72</v>
      </c>
      <c r="AY1218" s="208" t="s">
        <v>191</v>
      </c>
    </row>
    <row r="1219" spans="2:51" s="13" customFormat="1" ht="11.25">
      <c r="B1219" s="199"/>
      <c r="C1219" s="200"/>
      <c r="D1219" s="192" t="s">
        <v>204</v>
      </c>
      <c r="E1219" s="201" t="s">
        <v>21</v>
      </c>
      <c r="F1219" s="202" t="s">
        <v>348</v>
      </c>
      <c r="G1219" s="200"/>
      <c r="H1219" s="201" t="s">
        <v>21</v>
      </c>
      <c r="I1219" s="203"/>
      <c r="J1219" s="200"/>
      <c r="K1219" s="200"/>
      <c r="L1219" s="204"/>
      <c r="M1219" s="205"/>
      <c r="N1219" s="206"/>
      <c r="O1219" s="206"/>
      <c r="P1219" s="206"/>
      <c r="Q1219" s="206"/>
      <c r="R1219" s="206"/>
      <c r="S1219" s="206"/>
      <c r="T1219" s="207"/>
      <c r="AT1219" s="208" t="s">
        <v>204</v>
      </c>
      <c r="AU1219" s="208" t="s">
        <v>82</v>
      </c>
      <c r="AV1219" s="13" t="s">
        <v>80</v>
      </c>
      <c r="AW1219" s="13" t="s">
        <v>34</v>
      </c>
      <c r="AX1219" s="13" t="s">
        <v>72</v>
      </c>
      <c r="AY1219" s="208" t="s">
        <v>191</v>
      </c>
    </row>
    <row r="1220" spans="2:51" s="14" customFormat="1" ht="33.75">
      <c r="B1220" s="209"/>
      <c r="C1220" s="210"/>
      <c r="D1220" s="192" t="s">
        <v>204</v>
      </c>
      <c r="E1220" s="211" t="s">
        <v>21</v>
      </c>
      <c r="F1220" s="212" t="s">
        <v>1658</v>
      </c>
      <c r="G1220" s="210"/>
      <c r="H1220" s="213">
        <v>30.56</v>
      </c>
      <c r="I1220" s="214"/>
      <c r="J1220" s="210"/>
      <c r="K1220" s="210"/>
      <c r="L1220" s="215"/>
      <c r="M1220" s="216"/>
      <c r="N1220" s="217"/>
      <c r="O1220" s="217"/>
      <c r="P1220" s="217"/>
      <c r="Q1220" s="217"/>
      <c r="R1220" s="217"/>
      <c r="S1220" s="217"/>
      <c r="T1220" s="218"/>
      <c r="AT1220" s="219" t="s">
        <v>204</v>
      </c>
      <c r="AU1220" s="219" t="s">
        <v>82</v>
      </c>
      <c r="AV1220" s="14" t="s">
        <v>82</v>
      </c>
      <c r="AW1220" s="14" t="s">
        <v>34</v>
      </c>
      <c r="AX1220" s="14" t="s">
        <v>72</v>
      </c>
      <c r="AY1220" s="219" t="s">
        <v>191</v>
      </c>
    </row>
    <row r="1221" spans="2:51" s="14" customFormat="1" ht="22.5">
      <c r="B1221" s="209"/>
      <c r="C1221" s="210"/>
      <c r="D1221" s="192" t="s">
        <v>204</v>
      </c>
      <c r="E1221" s="211" t="s">
        <v>21</v>
      </c>
      <c r="F1221" s="212" t="s">
        <v>1659</v>
      </c>
      <c r="G1221" s="210"/>
      <c r="H1221" s="213">
        <v>10.01</v>
      </c>
      <c r="I1221" s="214"/>
      <c r="J1221" s="210"/>
      <c r="K1221" s="210"/>
      <c r="L1221" s="215"/>
      <c r="M1221" s="216"/>
      <c r="N1221" s="217"/>
      <c r="O1221" s="217"/>
      <c r="P1221" s="217"/>
      <c r="Q1221" s="217"/>
      <c r="R1221" s="217"/>
      <c r="S1221" s="217"/>
      <c r="T1221" s="218"/>
      <c r="AT1221" s="219" t="s">
        <v>204</v>
      </c>
      <c r="AU1221" s="219" t="s">
        <v>82</v>
      </c>
      <c r="AV1221" s="14" t="s">
        <v>82</v>
      </c>
      <c r="AW1221" s="14" t="s">
        <v>34</v>
      </c>
      <c r="AX1221" s="14" t="s">
        <v>72</v>
      </c>
      <c r="AY1221" s="219" t="s">
        <v>191</v>
      </c>
    </row>
    <row r="1222" spans="2:51" s="14" customFormat="1" ht="11.25">
      <c r="B1222" s="209"/>
      <c r="C1222" s="210"/>
      <c r="D1222" s="192" t="s">
        <v>204</v>
      </c>
      <c r="E1222" s="211" t="s">
        <v>21</v>
      </c>
      <c r="F1222" s="212" t="s">
        <v>351</v>
      </c>
      <c r="G1222" s="210"/>
      <c r="H1222" s="213">
        <v>-8.22</v>
      </c>
      <c r="I1222" s="214"/>
      <c r="J1222" s="210"/>
      <c r="K1222" s="210"/>
      <c r="L1222" s="215"/>
      <c r="M1222" s="216"/>
      <c r="N1222" s="217"/>
      <c r="O1222" s="217"/>
      <c r="P1222" s="217"/>
      <c r="Q1222" s="217"/>
      <c r="R1222" s="217"/>
      <c r="S1222" s="217"/>
      <c r="T1222" s="218"/>
      <c r="AT1222" s="219" t="s">
        <v>204</v>
      </c>
      <c r="AU1222" s="219" t="s">
        <v>82</v>
      </c>
      <c r="AV1222" s="14" t="s">
        <v>82</v>
      </c>
      <c r="AW1222" s="14" t="s">
        <v>34</v>
      </c>
      <c r="AX1222" s="14" t="s">
        <v>72</v>
      </c>
      <c r="AY1222" s="219" t="s">
        <v>191</v>
      </c>
    </row>
    <row r="1223" spans="2:51" s="14" customFormat="1" ht="11.25">
      <c r="B1223" s="209"/>
      <c r="C1223" s="210"/>
      <c r="D1223" s="192" t="s">
        <v>204</v>
      </c>
      <c r="E1223" s="211" t="s">
        <v>21</v>
      </c>
      <c r="F1223" s="212" t="s">
        <v>1661</v>
      </c>
      <c r="G1223" s="210"/>
      <c r="H1223" s="213">
        <v>18.26</v>
      </c>
      <c r="I1223" s="214"/>
      <c r="J1223" s="210"/>
      <c r="K1223" s="210"/>
      <c r="L1223" s="215"/>
      <c r="M1223" s="216"/>
      <c r="N1223" s="217"/>
      <c r="O1223" s="217"/>
      <c r="P1223" s="217"/>
      <c r="Q1223" s="217"/>
      <c r="R1223" s="217"/>
      <c r="S1223" s="217"/>
      <c r="T1223" s="218"/>
      <c r="AT1223" s="219" t="s">
        <v>204</v>
      </c>
      <c r="AU1223" s="219" t="s">
        <v>82</v>
      </c>
      <c r="AV1223" s="14" t="s">
        <v>82</v>
      </c>
      <c r="AW1223" s="14" t="s">
        <v>34</v>
      </c>
      <c r="AX1223" s="14" t="s">
        <v>72</v>
      </c>
      <c r="AY1223" s="219" t="s">
        <v>191</v>
      </c>
    </row>
    <row r="1224" spans="2:51" s="14" customFormat="1" ht="11.25">
      <c r="B1224" s="209"/>
      <c r="C1224" s="210"/>
      <c r="D1224" s="192" t="s">
        <v>204</v>
      </c>
      <c r="E1224" s="211" t="s">
        <v>21</v>
      </c>
      <c r="F1224" s="212" t="s">
        <v>1662</v>
      </c>
      <c r="G1224" s="210"/>
      <c r="H1224" s="213">
        <v>28.64</v>
      </c>
      <c r="I1224" s="214"/>
      <c r="J1224" s="210"/>
      <c r="K1224" s="210"/>
      <c r="L1224" s="215"/>
      <c r="M1224" s="216"/>
      <c r="N1224" s="217"/>
      <c r="O1224" s="217"/>
      <c r="P1224" s="217"/>
      <c r="Q1224" s="217"/>
      <c r="R1224" s="217"/>
      <c r="S1224" s="217"/>
      <c r="T1224" s="218"/>
      <c r="AT1224" s="219" t="s">
        <v>204</v>
      </c>
      <c r="AU1224" s="219" t="s">
        <v>82</v>
      </c>
      <c r="AV1224" s="14" t="s">
        <v>82</v>
      </c>
      <c r="AW1224" s="14" t="s">
        <v>34</v>
      </c>
      <c r="AX1224" s="14" t="s">
        <v>72</v>
      </c>
      <c r="AY1224" s="219" t="s">
        <v>191</v>
      </c>
    </row>
    <row r="1225" spans="2:51" s="14" customFormat="1" ht="11.25">
      <c r="B1225" s="209"/>
      <c r="C1225" s="210"/>
      <c r="D1225" s="192" t="s">
        <v>204</v>
      </c>
      <c r="E1225" s="211" t="s">
        <v>21</v>
      </c>
      <c r="F1225" s="212" t="s">
        <v>1664</v>
      </c>
      <c r="G1225" s="210"/>
      <c r="H1225" s="213">
        <v>8.08</v>
      </c>
      <c r="I1225" s="214"/>
      <c r="J1225" s="210"/>
      <c r="K1225" s="210"/>
      <c r="L1225" s="215"/>
      <c r="M1225" s="216"/>
      <c r="N1225" s="217"/>
      <c r="O1225" s="217"/>
      <c r="P1225" s="217"/>
      <c r="Q1225" s="217"/>
      <c r="R1225" s="217"/>
      <c r="S1225" s="217"/>
      <c r="T1225" s="218"/>
      <c r="AT1225" s="219" t="s">
        <v>204</v>
      </c>
      <c r="AU1225" s="219" t="s">
        <v>82</v>
      </c>
      <c r="AV1225" s="14" t="s">
        <v>82</v>
      </c>
      <c r="AW1225" s="14" t="s">
        <v>34</v>
      </c>
      <c r="AX1225" s="14" t="s">
        <v>72</v>
      </c>
      <c r="AY1225" s="219" t="s">
        <v>191</v>
      </c>
    </row>
    <row r="1226" spans="2:51" s="14" customFormat="1" ht="11.25">
      <c r="B1226" s="209"/>
      <c r="C1226" s="210"/>
      <c r="D1226" s="192" t="s">
        <v>204</v>
      </c>
      <c r="E1226" s="211" t="s">
        <v>21</v>
      </c>
      <c r="F1226" s="212" t="s">
        <v>1665</v>
      </c>
      <c r="G1226" s="210"/>
      <c r="H1226" s="213">
        <v>16.64</v>
      </c>
      <c r="I1226" s="214"/>
      <c r="J1226" s="210"/>
      <c r="K1226" s="210"/>
      <c r="L1226" s="215"/>
      <c r="M1226" s="216"/>
      <c r="N1226" s="217"/>
      <c r="O1226" s="217"/>
      <c r="P1226" s="217"/>
      <c r="Q1226" s="217"/>
      <c r="R1226" s="217"/>
      <c r="S1226" s="217"/>
      <c r="T1226" s="218"/>
      <c r="AT1226" s="219" t="s">
        <v>204</v>
      </c>
      <c r="AU1226" s="219" t="s">
        <v>82</v>
      </c>
      <c r="AV1226" s="14" t="s">
        <v>82</v>
      </c>
      <c r="AW1226" s="14" t="s">
        <v>34</v>
      </c>
      <c r="AX1226" s="14" t="s">
        <v>72</v>
      </c>
      <c r="AY1226" s="219" t="s">
        <v>191</v>
      </c>
    </row>
    <row r="1227" spans="2:51" s="14" customFormat="1" ht="33.75">
      <c r="B1227" s="209"/>
      <c r="C1227" s="210"/>
      <c r="D1227" s="192" t="s">
        <v>204</v>
      </c>
      <c r="E1227" s="211" t="s">
        <v>21</v>
      </c>
      <c r="F1227" s="212" t="s">
        <v>1666</v>
      </c>
      <c r="G1227" s="210"/>
      <c r="H1227" s="213">
        <v>28.348</v>
      </c>
      <c r="I1227" s="214"/>
      <c r="J1227" s="210"/>
      <c r="K1227" s="210"/>
      <c r="L1227" s="215"/>
      <c r="M1227" s="216"/>
      <c r="N1227" s="217"/>
      <c r="O1227" s="217"/>
      <c r="P1227" s="217"/>
      <c r="Q1227" s="217"/>
      <c r="R1227" s="217"/>
      <c r="S1227" s="217"/>
      <c r="T1227" s="218"/>
      <c r="AT1227" s="219" t="s">
        <v>204</v>
      </c>
      <c r="AU1227" s="219" t="s">
        <v>82</v>
      </c>
      <c r="AV1227" s="14" t="s">
        <v>82</v>
      </c>
      <c r="AW1227" s="14" t="s">
        <v>34</v>
      </c>
      <c r="AX1227" s="14" t="s">
        <v>72</v>
      </c>
      <c r="AY1227" s="219" t="s">
        <v>191</v>
      </c>
    </row>
    <row r="1228" spans="2:51" s="14" customFormat="1" ht="22.5">
      <c r="B1228" s="209"/>
      <c r="C1228" s="210"/>
      <c r="D1228" s="192" t="s">
        <v>204</v>
      </c>
      <c r="E1228" s="211" t="s">
        <v>21</v>
      </c>
      <c r="F1228" s="212" t="s">
        <v>1667</v>
      </c>
      <c r="G1228" s="210"/>
      <c r="H1228" s="213">
        <v>22.08</v>
      </c>
      <c r="I1228" s="214"/>
      <c r="J1228" s="210"/>
      <c r="K1228" s="210"/>
      <c r="L1228" s="215"/>
      <c r="M1228" s="216"/>
      <c r="N1228" s="217"/>
      <c r="O1228" s="217"/>
      <c r="P1228" s="217"/>
      <c r="Q1228" s="217"/>
      <c r="R1228" s="217"/>
      <c r="S1228" s="217"/>
      <c r="T1228" s="218"/>
      <c r="AT1228" s="219" t="s">
        <v>204</v>
      </c>
      <c r="AU1228" s="219" t="s">
        <v>82</v>
      </c>
      <c r="AV1228" s="14" t="s">
        <v>82</v>
      </c>
      <c r="AW1228" s="14" t="s">
        <v>34</v>
      </c>
      <c r="AX1228" s="14" t="s">
        <v>72</v>
      </c>
      <c r="AY1228" s="219" t="s">
        <v>191</v>
      </c>
    </row>
    <row r="1229" spans="1:65" s="2" customFormat="1" ht="37.9" customHeight="1">
      <c r="A1229" s="35"/>
      <c r="B1229" s="36"/>
      <c r="C1229" s="179" t="s">
        <v>1675</v>
      </c>
      <c r="D1229" s="179" t="s">
        <v>193</v>
      </c>
      <c r="E1229" s="180" t="s">
        <v>1676</v>
      </c>
      <c r="F1229" s="181" t="s">
        <v>1677</v>
      </c>
      <c r="G1229" s="182" t="s">
        <v>293</v>
      </c>
      <c r="H1229" s="183">
        <v>225.606</v>
      </c>
      <c r="I1229" s="184"/>
      <c r="J1229" s="185">
        <f>ROUND(I1229*H1229,2)</f>
        <v>0</v>
      </c>
      <c r="K1229" s="181" t="s">
        <v>197</v>
      </c>
      <c r="L1229" s="40"/>
      <c r="M1229" s="186" t="s">
        <v>21</v>
      </c>
      <c r="N1229" s="187" t="s">
        <v>43</v>
      </c>
      <c r="O1229" s="65"/>
      <c r="P1229" s="188">
        <f>O1229*H1229</f>
        <v>0</v>
      </c>
      <c r="Q1229" s="188">
        <v>0.009</v>
      </c>
      <c r="R1229" s="188">
        <f>Q1229*H1229</f>
        <v>2.0304539999999998</v>
      </c>
      <c r="S1229" s="188">
        <v>0</v>
      </c>
      <c r="T1229" s="189">
        <f>S1229*H1229</f>
        <v>0</v>
      </c>
      <c r="U1229" s="35"/>
      <c r="V1229" s="35"/>
      <c r="W1229" s="35"/>
      <c r="X1229" s="35"/>
      <c r="Y1229" s="35"/>
      <c r="Z1229" s="35"/>
      <c r="AA1229" s="35"/>
      <c r="AB1229" s="35"/>
      <c r="AC1229" s="35"/>
      <c r="AD1229" s="35"/>
      <c r="AE1229" s="35"/>
      <c r="AR1229" s="190" t="s">
        <v>321</v>
      </c>
      <c r="AT1229" s="190" t="s">
        <v>193</v>
      </c>
      <c r="AU1229" s="190" t="s">
        <v>82</v>
      </c>
      <c r="AY1229" s="18" t="s">
        <v>191</v>
      </c>
      <c r="BE1229" s="191">
        <f>IF(N1229="základní",J1229,0)</f>
        <v>0</v>
      </c>
      <c r="BF1229" s="191">
        <f>IF(N1229="snížená",J1229,0)</f>
        <v>0</v>
      </c>
      <c r="BG1229" s="191">
        <f>IF(N1229="zákl. přenesená",J1229,0)</f>
        <v>0</v>
      </c>
      <c r="BH1229" s="191">
        <f>IF(N1229="sníž. přenesená",J1229,0)</f>
        <v>0</v>
      </c>
      <c r="BI1229" s="191">
        <f>IF(N1229="nulová",J1229,0)</f>
        <v>0</v>
      </c>
      <c r="BJ1229" s="18" t="s">
        <v>80</v>
      </c>
      <c r="BK1229" s="191">
        <f>ROUND(I1229*H1229,2)</f>
        <v>0</v>
      </c>
      <c r="BL1229" s="18" t="s">
        <v>321</v>
      </c>
      <c r="BM1229" s="190" t="s">
        <v>1678</v>
      </c>
    </row>
    <row r="1230" spans="1:47" s="2" customFormat="1" ht="19.5">
      <c r="A1230" s="35"/>
      <c r="B1230" s="36"/>
      <c r="C1230" s="37"/>
      <c r="D1230" s="192" t="s">
        <v>200</v>
      </c>
      <c r="E1230" s="37"/>
      <c r="F1230" s="193" t="s">
        <v>1679</v>
      </c>
      <c r="G1230" s="37"/>
      <c r="H1230" s="37"/>
      <c r="I1230" s="194"/>
      <c r="J1230" s="37"/>
      <c r="K1230" s="37"/>
      <c r="L1230" s="40"/>
      <c r="M1230" s="195"/>
      <c r="N1230" s="196"/>
      <c r="O1230" s="65"/>
      <c r="P1230" s="65"/>
      <c r="Q1230" s="65"/>
      <c r="R1230" s="65"/>
      <c r="S1230" s="65"/>
      <c r="T1230" s="66"/>
      <c r="U1230" s="35"/>
      <c r="V1230" s="35"/>
      <c r="W1230" s="35"/>
      <c r="X1230" s="35"/>
      <c r="Y1230" s="35"/>
      <c r="Z1230" s="35"/>
      <c r="AA1230" s="35"/>
      <c r="AB1230" s="35"/>
      <c r="AC1230" s="35"/>
      <c r="AD1230" s="35"/>
      <c r="AE1230" s="35"/>
      <c r="AT1230" s="18" t="s">
        <v>200</v>
      </c>
      <c r="AU1230" s="18" t="s">
        <v>82</v>
      </c>
    </row>
    <row r="1231" spans="1:47" s="2" customFormat="1" ht="11.25">
      <c r="A1231" s="35"/>
      <c r="B1231" s="36"/>
      <c r="C1231" s="37"/>
      <c r="D1231" s="197" t="s">
        <v>202</v>
      </c>
      <c r="E1231" s="37"/>
      <c r="F1231" s="198" t="s">
        <v>1680</v>
      </c>
      <c r="G1231" s="37"/>
      <c r="H1231" s="37"/>
      <c r="I1231" s="194"/>
      <c r="J1231" s="37"/>
      <c r="K1231" s="37"/>
      <c r="L1231" s="40"/>
      <c r="M1231" s="195"/>
      <c r="N1231" s="196"/>
      <c r="O1231" s="65"/>
      <c r="P1231" s="65"/>
      <c r="Q1231" s="65"/>
      <c r="R1231" s="65"/>
      <c r="S1231" s="65"/>
      <c r="T1231" s="66"/>
      <c r="U1231" s="35"/>
      <c r="V1231" s="35"/>
      <c r="W1231" s="35"/>
      <c r="X1231" s="35"/>
      <c r="Y1231" s="35"/>
      <c r="Z1231" s="35"/>
      <c r="AA1231" s="35"/>
      <c r="AB1231" s="35"/>
      <c r="AC1231" s="35"/>
      <c r="AD1231" s="35"/>
      <c r="AE1231" s="35"/>
      <c r="AT1231" s="18" t="s">
        <v>202</v>
      </c>
      <c r="AU1231" s="18" t="s">
        <v>82</v>
      </c>
    </row>
    <row r="1232" spans="2:51" s="13" customFormat="1" ht="11.25">
      <c r="B1232" s="199"/>
      <c r="C1232" s="200"/>
      <c r="D1232" s="192" t="s">
        <v>204</v>
      </c>
      <c r="E1232" s="201" t="s">
        <v>21</v>
      </c>
      <c r="F1232" s="202" t="s">
        <v>250</v>
      </c>
      <c r="G1232" s="200"/>
      <c r="H1232" s="201" t="s">
        <v>21</v>
      </c>
      <c r="I1232" s="203"/>
      <c r="J1232" s="200"/>
      <c r="K1232" s="200"/>
      <c r="L1232" s="204"/>
      <c r="M1232" s="205"/>
      <c r="N1232" s="206"/>
      <c r="O1232" s="206"/>
      <c r="P1232" s="206"/>
      <c r="Q1232" s="206"/>
      <c r="R1232" s="206"/>
      <c r="S1232" s="206"/>
      <c r="T1232" s="207"/>
      <c r="AT1232" s="208" t="s">
        <v>204</v>
      </c>
      <c r="AU1232" s="208" t="s">
        <v>82</v>
      </c>
      <c r="AV1232" s="13" t="s">
        <v>80</v>
      </c>
      <c r="AW1232" s="13" t="s">
        <v>34</v>
      </c>
      <c r="AX1232" s="13" t="s">
        <v>72</v>
      </c>
      <c r="AY1232" s="208" t="s">
        <v>191</v>
      </c>
    </row>
    <row r="1233" spans="2:51" s="13" customFormat="1" ht="11.25">
      <c r="B1233" s="199"/>
      <c r="C1233" s="200"/>
      <c r="D1233" s="192" t="s">
        <v>204</v>
      </c>
      <c r="E1233" s="201" t="s">
        <v>21</v>
      </c>
      <c r="F1233" s="202" t="s">
        <v>348</v>
      </c>
      <c r="G1233" s="200"/>
      <c r="H1233" s="201" t="s">
        <v>21</v>
      </c>
      <c r="I1233" s="203"/>
      <c r="J1233" s="200"/>
      <c r="K1233" s="200"/>
      <c r="L1233" s="204"/>
      <c r="M1233" s="205"/>
      <c r="N1233" s="206"/>
      <c r="O1233" s="206"/>
      <c r="P1233" s="206"/>
      <c r="Q1233" s="206"/>
      <c r="R1233" s="206"/>
      <c r="S1233" s="206"/>
      <c r="T1233" s="207"/>
      <c r="AT1233" s="208" t="s">
        <v>204</v>
      </c>
      <c r="AU1233" s="208" t="s">
        <v>82</v>
      </c>
      <c r="AV1233" s="13" t="s">
        <v>80</v>
      </c>
      <c r="AW1233" s="13" t="s">
        <v>34</v>
      </c>
      <c r="AX1233" s="13" t="s">
        <v>72</v>
      </c>
      <c r="AY1233" s="208" t="s">
        <v>191</v>
      </c>
    </row>
    <row r="1234" spans="2:51" s="14" customFormat="1" ht="33.75">
      <c r="B1234" s="209"/>
      <c r="C1234" s="210"/>
      <c r="D1234" s="192" t="s">
        <v>204</v>
      </c>
      <c r="E1234" s="211" t="s">
        <v>21</v>
      </c>
      <c r="F1234" s="212" t="s">
        <v>1658</v>
      </c>
      <c r="G1234" s="210"/>
      <c r="H1234" s="213">
        <v>30.56</v>
      </c>
      <c r="I1234" s="214"/>
      <c r="J1234" s="210"/>
      <c r="K1234" s="210"/>
      <c r="L1234" s="215"/>
      <c r="M1234" s="216"/>
      <c r="N1234" s="217"/>
      <c r="O1234" s="217"/>
      <c r="P1234" s="217"/>
      <c r="Q1234" s="217"/>
      <c r="R1234" s="217"/>
      <c r="S1234" s="217"/>
      <c r="T1234" s="218"/>
      <c r="AT1234" s="219" t="s">
        <v>204</v>
      </c>
      <c r="AU1234" s="219" t="s">
        <v>82</v>
      </c>
      <c r="AV1234" s="14" t="s">
        <v>82</v>
      </c>
      <c r="AW1234" s="14" t="s">
        <v>34</v>
      </c>
      <c r="AX1234" s="14" t="s">
        <v>72</v>
      </c>
      <c r="AY1234" s="219" t="s">
        <v>191</v>
      </c>
    </row>
    <row r="1235" spans="2:51" s="14" customFormat="1" ht="22.5">
      <c r="B1235" s="209"/>
      <c r="C1235" s="210"/>
      <c r="D1235" s="192" t="s">
        <v>204</v>
      </c>
      <c r="E1235" s="211" t="s">
        <v>21</v>
      </c>
      <c r="F1235" s="212" t="s">
        <v>1659</v>
      </c>
      <c r="G1235" s="210"/>
      <c r="H1235" s="213">
        <v>10.01</v>
      </c>
      <c r="I1235" s="214"/>
      <c r="J1235" s="210"/>
      <c r="K1235" s="210"/>
      <c r="L1235" s="215"/>
      <c r="M1235" s="216"/>
      <c r="N1235" s="217"/>
      <c r="O1235" s="217"/>
      <c r="P1235" s="217"/>
      <c r="Q1235" s="217"/>
      <c r="R1235" s="217"/>
      <c r="S1235" s="217"/>
      <c r="T1235" s="218"/>
      <c r="AT1235" s="219" t="s">
        <v>204</v>
      </c>
      <c r="AU1235" s="219" t="s">
        <v>82</v>
      </c>
      <c r="AV1235" s="14" t="s">
        <v>82</v>
      </c>
      <c r="AW1235" s="14" t="s">
        <v>34</v>
      </c>
      <c r="AX1235" s="14" t="s">
        <v>72</v>
      </c>
      <c r="AY1235" s="219" t="s">
        <v>191</v>
      </c>
    </row>
    <row r="1236" spans="2:51" s="14" customFormat="1" ht="11.25">
      <c r="B1236" s="209"/>
      <c r="C1236" s="210"/>
      <c r="D1236" s="192" t="s">
        <v>204</v>
      </c>
      <c r="E1236" s="211" t="s">
        <v>21</v>
      </c>
      <c r="F1236" s="212" t="s">
        <v>351</v>
      </c>
      <c r="G1236" s="210"/>
      <c r="H1236" s="213">
        <v>-8.22</v>
      </c>
      <c r="I1236" s="214"/>
      <c r="J1236" s="210"/>
      <c r="K1236" s="210"/>
      <c r="L1236" s="215"/>
      <c r="M1236" s="216"/>
      <c r="N1236" s="217"/>
      <c r="O1236" s="217"/>
      <c r="P1236" s="217"/>
      <c r="Q1236" s="217"/>
      <c r="R1236" s="217"/>
      <c r="S1236" s="217"/>
      <c r="T1236" s="218"/>
      <c r="AT1236" s="219" t="s">
        <v>204</v>
      </c>
      <c r="AU1236" s="219" t="s">
        <v>82</v>
      </c>
      <c r="AV1236" s="14" t="s">
        <v>82</v>
      </c>
      <c r="AW1236" s="14" t="s">
        <v>34</v>
      </c>
      <c r="AX1236" s="14" t="s">
        <v>72</v>
      </c>
      <c r="AY1236" s="219" t="s">
        <v>191</v>
      </c>
    </row>
    <row r="1237" spans="2:51" s="14" customFormat="1" ht="45">
      <c r="B1237" s="209"/>
      <c r="C1237" s="210"/>
      <c r="D1237" s="192" t="s">
        <v>204</v>
      </c>
      <c r="E1237" s="211" t="s">
        <v>21</v>
      </c>
      <c r="F1237" s="212" t="s">
        <v>1660</v>
      </c>
      <c r="G1237" s="210"/>
      <c r="H1237" s="213">
        <v>25.793</v>
      </c>
      <c r="I1237" s="214"/>
      <c r="J1237" s="210"/>
      <c r="K1237" s="210"/>
      <c r="L1237" s="215"/>
      <c r="M1237" s="216"/>
      <c r="N1237" s="217"/>
      <c r="O1237" s="217"/>
      <c r="P1237" s="217"/>
      <c r="Q1237" s="217"/>
      <c r="R1237" s="217"/>
      <c r="S1237" s="217"/>
      <c r="T1237" s="218"/>
      <c r="AT1237" s="219" t="s">
        <v>204</v>
      </c>
      <c r="AU1237" s="219" t="s">
        <v>82</v>
      </c>
      <c r="AV1237" s="14" t="s">
        <v>82</v>
      </c>
      <c r="AW1237" s="14" t="s">
        <v>34</v>
      </c>
      <c r="AX1237" s="14" t="s">
        <v>72</v>
      </c>
      <c r="AY1237" s="219" t="s">
        <v>191</v>
      </c>
    </row>
    <row r="1238" spans="2:51" s="14" customFormat="1" ht="11.25">
      <c r="B1238" s="209"/>
      <c r="C1238" s="210"/>
      <c r="D1238" s="192" t="s">
        <v>204</v>
      </c>
      <c r="E1238" s="211" t="s">
        <v>21</v>
      </c>
      <c r="F1238" s="212" t="s">
        <v>1661</v>
      </c>
      <c r="G1238" s="210"/>
      <c r="H1238" s="213">
        <v>18.26</v>
      </c>
      <c r="I1238" s="214"/>
      <c r="J1238" s="210"/>
      <c r="K1238" s="210"/>
      <c r="L1238" s="215"/>
      <c r="M1238" s="216"/>
      <c r="N1238" s="217"/>
      <c r="O1238" s="217"/>
      <c r="P1238" s="217"/>
      <c r="Q1238" s="217"/>
      <c r="R1238" s="217"/>
      <c r="S1238" s="217"/>
      <c r="T1238" s="218"/>
      <c r="AT1238" s="219" t="s">
        <v>204</v>
      </c>
      <c r="AU1238" s="219" t="s">
        <v>82</v>
      </c>
      <c r="AV1238" s="14" t="s">
        <v>82</v>
      </c>
      <c r="AW1238" s="14" t="s">
        <v>34</v>
      </c>
      <c r="AX1238" s="14" t="s">
        <v>72</v>
      </c>
      <c r="AY1238" s="219" t="s">
        <v>191</v>
      </c>
    </row>
    <row r="1239" spans="2:51" s="14" customFormat="1" ht="11.25">
      <c r="B1239" s="209"/>
      <c r="C1239" s="210"/>
      <c r="D1239" s="192" t="s">
        <v>204</v>
      </c>
      <c r="E1239" s="211" t="s">
        <v>21</v>
      </c>
      <c r="F1239" s="212" t="s">
        <v>1662</v>
      </c>
      <c r="G1239" s="210"/>
      <c r="H1239" s="213">
        <v>28.64</v>
      </c>
      <c r="I1239" s="214"/>
      <c r="J1239" s="210"/>
      <c r="K1239" s="210"/>
      <c r="L1239" s="215"/>
      <c r="M1239" s="216"/>
      <c r="N1239" s="217"/>
      <c r="O1239" s="217"/>
      <c r="P1239" s="217"/>
      <c r="Q1239" s="217"/>
      <c r="R1239" s="217"/>
      <c r="S1239" s="217"/>
      <c r="T1239" s="218"/>
      <c r="AT1239" s="219" t="s">
        <v>204</v>
      </c>
      <c r="AU1239" s="219" t="s">
        <v>82</v>
      </c>
      <c r="AV1239" s="14" t="s">
        <v>82</v>
      </c>
      <c r="AW1239" s="14" t="s">
        <v>34</v>
      </c>
      <c r="AX1239" s="14" t="s">
        <v>72</v>
      </c>
      <c r="AY1239" s="219" t="s">
        <v>191</v>
      </c>
    </row>
    <row r="1240" spans="2:51" s="14" customFormat="1" ht="22.5">
      <c r="B1240" s="209"/>
      <c r="C1240" s="210"/>
      <c r="D1240" s="192" t="s">
        <v>204</v>
      </c>
      <c r="E1240" s="211" t="s">
        <v>21</v>
      </c>
      <c r="F1240" s="212" t="s">
        <v>1663</v>
      </c>
      <c r="G1240" s="210"/>
      <c r="H1240" s="213">
        <v>29.063</v>
      </c>
      <c r="I1240" s="214"/>
      <c r="J1240" s="210"/>
      <c r="K1240" s="210"/>
      <c r="L1240" s="215"/>
      <c r="M1240" s="216"/>
      <c r="N1240" s="217"/>
      <c r="O1240" s="217"/>
      <c r="P1240" s="217"/>
      <c r="Q1240" s="217"/>
      <c r="R1240" s="217"/>
      <c r="S1240" s="217"/>
      <c r="T1240" s="218"/>
      <c r="AT1240" s="219" t="s">
        <v>204</v>
      </c>
      <c r="AU1240" s="219" t="s">
        <v>82</v>
      </c>
      <c r="AV1240" s="14" t="s">
        <v>82</v>
      </c>
      <c r="AW1240" s="14" t="s">
        <v>34</v>
      </c>
      <c r="AX1240" s="14" t="s">
        <v>72</v>
      </c>
      <c r="AY1240" s="219" t="s">
        <v>191</v>
      </c>
    </row>
    <row r="1241" spans="2:51" s="14" customFormat="1" ht="11.25">
      <c r="B1241" s="209"/>
      <c r="C1241" s="210"/>
      <c r="D1241" s="192" t="s">
        <v>204</v>
      </c>
      <c r="E1241" s="211" t="s">
        <v>21</v>
      </c>
      <c r="F1241" s="212" t="s">
        <v>1664</v>
      </c>
      <c r="G1241" s="210"/>
      <c r="H1241" s="213">
        <v>8.08</v>
      </c>
      <c r="I1241" s="214"/>
      <c r="J1241" s="210"/>
      <c r="K1241" s="210"/>
      <c r="L1241" s="215"/>
      <c r="M1241" s="216"/>
      <c r="N1241" s="217"/>
      <c r="O1241" s="217"/>
      <c r="P1241" s="217"/>
      <c r="Q1241" s="217"/>
      <c r="R1241" s="217"/>
      <c r="S1241" s="217"/>
      <c r="T1241" s="218"/>
      <c r="AT1241" s="219" t="s">
        <v>204</v>
      </c>
      <c r="AU1241" s="219" t="s">
        <v>82</v>
      </c>
      <c r="AV1241" s="14" t="s">
        <v>82</v>
      </c>
      <c r="AW1241" s="14" t="s">
        <v>34</v>
      </c>
      <c r="AX1241" s="14" t="s">
        <v>72</v>
      </c>
      <c r="AY1241" s="219" t="s">
        <v>191</v>
      </c>
    </row>
    <row r="1242" spans="2:51" s="14" customFormat="1" ht="11.25">
      <c r="B1242" s="209"/>
      <c r="C1242" s="210"/>
      <c r="D1242" s="192" t="s">
        <v>204</v>
      </c>
      <c r="E1242" s="211" t="s">
        <v>21</v>
      </c>
      <c r="F1242" s="212" t="s">
        <v>1665</v>
      </c>
      <c r="G1242" s="210"/>
      <c r="H1242" s="213">
        <v>16.64</v>
      </c>
      <c r="I1242" s="214"/>
      <c r="J1242" s="210"/>
      <c r="K1242" s="210"/>
      <c r="L1242" s="215"/>
      <c r="M1242" s="216"/>
      <c r="N1242" s="217"/>
      <c r="O1242" s="217"/>
      <c r="P1242" s="217"/>
      <c r="Q1242" s="217"/>
      <c r="R1242" s="217"/>
      <c r="S1242" s="217"/>
      <c r="T1242" s="218"/>
      <c r="AT1242" s="219" t="s">
        <v>204</v>
      </c>
      <c r="AU1242" s="219" t="s">
        <v>82</v>
      </c>
      <c r="AV1242" s="14" t="s">
        <v>82</v>
      </c>
      <c r="AW1242" s="14" t="s">
        <v>34</v>
      </c>
      <c r="AX1242" s="14" t="s">
        <v>72</v>
      </c>
      <c r="AY1242" s="219" t="s">
        <v>191</v>
      </c>
    </row>
    <row r="1243" spans="2:51" s="14" customFormat="1" ht="33.75">
      <c r="B1243" s="209"/>
      <c r="C1243" s="210"/>
      <c r="D1243" s="192" t="s">
        <v>204</v>
      </c>
      <c r="E1243" s="211" t="s">
        <v>21</v>
      </c>
      <c r="F1243" s="212" t="s">
        <v>1666</v>
      </c>
      <c r="G1243" s="210"/>
      <c r="H1243" s="213">
        <v>28.348</v>
      </c>
      <c r="I1243" s="214"/>
      <c r="J1243" s="210"/>
      <c r="K1243" s="210"/>
      <c r="L1243" s="215"/>
      <c r="M1243" s="216"/>
      <c r="N1243" s="217"/>
      <c r="O1243" s="217"/>
      <c r="P1243" s="217"/>
      <c r="Q1243" s="217"/>
      <c r="R1243" s="217"/>
      <c r="S1243" s="217"/>
      <c r="T1243" s="218"/>
      <c r="AT1243" s="219" t="s">
        <v>204</v>
      </c>
      <c r="AU1243" s="219" t="s">
        <v>82</v>
      </c>
      <c r="AV1243" s="14" t="s">
        <v>82</v>
      </c>
      <c r="AW1243" s="14" t="s">
        <v>34</v>
      </c>
      <c r="AX1243" s="14" t="s">
        <v>72</v>
      </c>
      <c r="AY1243" s="219" t="s">
        <v>191</v>
      </c>
    </row>
    <row r="1244" spans="2:51" s="14" customFormat="1" ht="22.5">
      <c r="B1244" s="209"/>
      <c r="C1244" s="210"/>
      <c r="D1244" s="192" t="s">
        <v>204</v>
      </c>
      <c r="E1244" s="211" t="s">
        <v>21</v>
      </c>
      <c r="F1244" s="212" t="s">
        <v>1667</v>
      </c>
      <c r="G1244" s="210"/>
      <c r="H1244" s="213">
        <v>22.08</v>
      </c>
      <c r="I1244" s="214"/>
      <c r="J1244" s="210"/>
      <c r="K1244" s="210"/>
      <c r="L1244" s="215"/>
      <c r="M1244" s="216"/>
      <c r="N1244" s="217"/>
      <c r="O1244" s="217"/>
      <c r="P1244" s="217"/>
      <c r="Q1244" s="217"/>
      <c r="R1244" s="217"/>
      <c r="S1244" s="217"/>
      <c r="T1244" s="218"/>
      <c r="AT1244" s="219" t="s">
        <v>204</v>
      </c>
      <c r="AU1244" s="219" t="s">
        <v>82</v>
      </c>
      <c r="AV1244" s="14" t="s">
        <v>82</v>
      </c>
      <c r="AW1244" s="14" t="s">
        <v>34</v>
      </c>
      <c r="AX1244" s="14" t="s">
        <v>72</v>
      </c>
      <c r="AY1244" s="219" t="s">
        <v>191</v>
      </c>
    </row>
    <row r="1245" spans="2:51" s="14" customFormat="1" ht="22.5">
      <c r="B1245" s="209"/>
      <c r="C1245" s="210"/>
      <c r="D1245" s="192" t="s">
        <v>204</v>
      </c>
      <c r="E1245" s="211" t="s">
        <v>21</v>
      </c>
      <c r="F1245" s="212" t="s">
        <v>1668</v>
      </c>
      <c r="G1245" s="210"/>
      <c r="H1245" s="213">
        <v>16.352</v>
      </c>
      <c r="I1245" s="214"/>
      <c r="J1245" s="210"/>
      <c r="K1245" s="210"/>
      <c r="L1245" s="215"/>
      <c r="M1245" s="216"/>
      <c r="N1245" s="217"/>
      <c r="O1245" s="217"/>
      <c r="P1245" s="217"/>
      <c r="Q1245" s="217"/>
      <c r="R1245" s="217"/>
      <c r="S1245" s="217"/>
      <c r="T1245" s="218"/>
      <c r="AT1245" s="219" t="s">
        <v>204</v>
      </c>
      <c r="AU1245" s="219" t="s">
        <v>82</v>
      </c>
      <c r="AV1245" s="14" t="s">
        <v>82</v>
      </c>
      <c r="AW1245" s="14" t="s">
        <v>34</v>
      </c>
      <c r="AX1245" s="14" t="s">
        <v>72</v>
      </c>
      <c r="AY1245" s="219" t="s">
        <v>191</v>
      </c>
    </row>
    <row r="1246" spans="1:65" s="2" customFormat="1" ht="24.2" customHeight="1">
      <c r="A1246" s="35"/>
      <c r="B1246" s="36"/>
      <c r="C1246" s="220" t="s">
        <v>1681</v>
      </c>
      <c r="D1246" s="220" t="s">
        <v>893</v>
      </c>
      <c r="E1246" s="221" t="s">
        <v>1682</v>
      </c>
      <c r="F1246" s="222" t="s">
        <v>1683</v>
      </c>
      <c r="G1246" s="223" t="s">
        <v>293</v>
      </c>
      <c r="H1246" s="224">
        <v>259.447</v>
      </c>
      <c r="I1246" s="225"/>
      <c r="J1246" s="226">
        <f>ROUND(I1246*H1246,2)</f>
        <v>0</v>
      </c>
      <c r="K1246" s="222" t="s">
        <v>197</v>
      </c>
      <c r="L1246" s="227"/>
      <c r="M1246" s="228" t="s">
        <v>21</v>
      </c>
      <c r="N1246" s="229" t="s">
        <v>43</v>
      </c>
      <c r="O1246" s="65"/>
      <c r="P1246" s="188">
        <f>O1246*H1246</f>
        <v>0</v>
      </c>
      <c r="Q1246" s="188">
        <v>0.02</v>
      </c>
      <c r="R1246" s="188">
        <f>Q1246*H1246</f>
        <v>5.1889400000000006</v>
      </c>
      <c r="S1246" s="188">
        <v>0</v>
      </c>
      <c r="T1246" s="189">
        <f>S1246*H1246</f>
        <v>0</v>
      </c>
      <c r="U1246" s="35"/>
      <c r="V1246" s="35"/>
      <c r="W1246" s="35"/>
      <c r="X1246" s="35"/>
      <c r="Y1246" s="35"/>
      <c r="Z1246" s="35"/>
      <c r="AA1246" s="35"/>
      <c r="AB1246" s="35"/>
      <c r="AC1246" s="35"/>
      <c r="AD1246" s="35"/>
      <c r="AE1246" s="35"/>
      <c r="AR1246" s="190" t="s">
        <v>480</v>
      </c>
      <c r="AT1246" s="190" t="s">
        <v>893</v>
      </c>
      <c r="AU1246" s="190" t="s">
        <v>82</v>
      </c>
      <c r="AY1246" s="18" t="s">
        <v>191</v>
      </c>
      <c r="BE1246" s="191">
        <f>IF(N1246="základní",J1246,0)</f>
        <v>0</v>
      </c>
      <c r="BF1246" s="191">
        <f>IF(N1246="snížená",J1246,0)</f>
        <v>0</v>
      </c>
      <c r="BG1246" s="191">
        <f>IF(N1246="zákl. přenesená",J1246,0)</f>
        <v>0</v>
      </c>
      <c r="BH1246" s="191">
        <f>IF(N1246="sníž. přenesená",J1246,0)</f>
        <v>0</v>
      </c>
      <c r="BI1246" s="191">
        <f>IF(N1246="nulová",J1246,0)</f>
        <v>0</v>
      </c>
      <c r="BJ1246" s="18" t="s">
        <v>80</v>
      </c>
      <c r="BK1246" s="191">
        <f>ROUND(I1246*H1246,2)</f>
        <v>0</v>
      </c>
      <c r="BL1246" s="18" t="s">
        <v>321</v>
      </c>
      <c r="BM1246" s="190" t="s">
        <v>1684</v>
      </c>
    </row>
    <row r="1247" spans="1:47" s="2" customFormat="1" ht="11.25">
      <c r="A1247" s="35"/>
      <c r="B1247" s="36"/>
      <c r="C1247" s="37"/>
      <c r="D1247" s="192" t="s">
        <v>200</v>
      </c>
      <c r="E1247" s="37"/>
      <c r="F1247" s="193" t="s">
        <v>1683</v>
      </c>
      <c r="G1247" s="37"/>
      <c r="H1247" s="37"/>
      <c r="I1247" s="194"/>
      <c r="J1247" s="37"/>
      <c r="K1247" s="37"/>
      <c r="L1247" s="40"/>
      <c r="M1247" s="195"/>
      <c r="N1247" s="196"/>
      <c r="O1247" s="65"/>
      <c r="P1247" s="65"/>
      <c r="Q1247" s="65"/>
      <c r="R1247" s="65"/>
      <c r="S1247" s="65"/>
      <c r="T1247" s="66"/>
      <c r="U1247" s="35"/>
      <c r="V1247" s="35"/>
      <c r="W1247" s="35"/>
      <c r="X1247" s="35"/>
      <c r="Y1247" s="35"/>
      <c r="Z1247" s="35"/>
      <c r="AA1247" s="35"/>
      <c r="AB1247" s="35"/>
      <c r="AC1247" s="35"/>
      <c r="AD1247" s="35"/>
      <c r="AE1247" s="35"/>
      <c r="AT1247" s="18" t="s">
        <v>200</v>
      </c>
      <c r="AU1247" s="18" t="s">
        <v>82</v>
      </c>
    </row>
    <row r="1248" spans="2:51" s="14" customFormat="1" ht="11.25">
      <c r="B1248" s="209"/>
      <c r="C1248" s="210"/>
      <c r="D1248" s="192" t="s">
        <v>204</v>
      </c>
      <c r="E1248" s="210"/>
      <c r="F1248" s="212" t="s">
        <v>1685</v>
      </c>
      <c r="G1248" s="210"/>
      <c r="H1248" s="213">
        <v>259.447</v>
      </c>
      <c r="I1248" s="214"/>
      <c r="J1248" s="210"/>
      <c r="K1248" s="210"/>
      <c r="L1248" s="215"/>
      <c r="M1248" s="216"/>
      <c r="N1248" s="217"/>
      <c r="O1248" s="217"/>
      <c r="P1248" s="217"/>
      <c r="Q1248" s="217"/>
      <c r="R1248" s="217"/>
      <c r="S1248" s="217"/>
      <c r="T1248" s="218"/>
      <c r="AT1248" s="219" t="s">
        <v>204</v>
      </c>
      <c r="AU1248" s="219" t="s">
        <v>82</v>
      </c>
      <c r="AV1248" s="14" t="s">
        <v>82</v>
      </c>
      <c r="AW1248" s="14" t="s">
        <v>4</v>
      </c>
      <c r="AX1248" s="14" t="s">
        <v>80</v>
      </c>
      <c r="AY1248" s="219" t="s">
        <v>191</v>
      </c>
    </row>
    <row r="1249" spans="1:65" s="2" customFormat="1" ht="24.2" customHeight="1">
      <c r="A1249" s="35"/>
      <c r="B1249" s="36"/>
      <c r="C1249" s="179" t="s">
        <v>1686</v>
      </c>
      <c r="D1249" s="179" t="s">
        <v>193</v>
      </c>
      <c r="E1249" s="180" t="s">
        <v>1687</v>
      </c>
      <c r="F1249" s="181" t="s">
        <v>1688</v>
      </c>
      <c r="G1249" s="182" t="s">
        <v>1018</v>
      </c>
      <c r="H1249" s="230"/>
      <c r="I1249" s="184"/>
      <c r="J1249" s="185">
        <f>ROUND(I1249*H1249,2)</f>
        <v>0</v>
      </c>
      <c r="K1249" s="181" t="s">
        <v>197</v>
      </c>
      <c r="L1249" s="40"/>
      <c r="M1249" s="186" t="s">
        <v>21</v>
      </c>
      <c r="N1249" s="187" t="s">
        <v>43</v>
      </c>
      <c r="O1249" s="65"/>
      <c r="P1249" s="188">
        <f>O1249*H1249</f>
        <v>0</v>
      </c>
      <c r="Q1249" s="188">
        <v>0</v>
      </c>
      <c r="R1249" s="188">
        <f>Q1249*H1249</f>
        <v>0</v>
      </c>
      <c r="S1249" s="188">
        <v>0</v>
      </c>
      <c r="T1249" s="189">
        <f>S1249*H1249</f>
        <v>0</v>
      </c>
      <c r="U1249" s="35"/>
      <c r="V1249" s="35"/>
      <c r="W1249" s="35"/>
      <c r="X1249" s="35"/>
      <c r="Y1249" s="35"/>
      <c r="Z1249" s="35"/>
      <c r="AA1249" s="35"/>
      <c r="AB1249" s="35"/>
      <c r="AC1249" s="35"/>
      <c r="AD1249" s="35"/>
      <c r="AE1249" s="35"/>
      <c r="AR1249" s="190" t="s">
        <v>321</v>
      </c>
      <c r="AT1249" s="190" t="s">
        <v>193</v>
      </c>
      <c r="AU1249" s="190" t="s">
        <v>82</v>
      </c>
      <c r="AY1249" s="18" t="s">
        <v>191</v>
      </c>
      <c r="BE1249" s="191">
        <f>IF(N1249="základní",J1249,0)</f>
        <v>0</v>
      </c>
      <c r="BF1249" s="191">
        <f>IF(N1249="snížená",J1249,0)</f>
        <v>0</v>
      </c>
      <c r="BG1249" s="191">
        <f>IF(N1249="zákl. přenesená",J1249,0)</f>
        <v>0</v>
      </c>
      <c r="BH1249" s="191">
        <f>IF(N1249="sníž. přenesená",J1249,0)</f>
        <v>0</v>
      </c>
      <c r="BI1249" s="191">
        <f>IF(N1249="nulová",J1249,0)</f>
        <v>0</v>
      </c>
      <c r="BJ1249" s="18" t="s">
        <v>80</v>
      </c>
      <c r="BK1249" s="191">
        <f>ROUND(I1249*H1249,2)</f>
        <v>0</v>
      </c>
      <c r="BL1249" s="18" t="s">
        <v>321</v>
      </c>
      <c r="BM1249" s="190" t="s">
        <v>1689</v>
      </c>
    </row>
    <row r="1250" spans="1:47" s="2" customFormat="1" ht="29.25">
      <c r="A1250" s="35"/>
      <c r="B1250" s="36"/>
      <c r="C1250" s="37"/>
      <c r="D1250" s="192" t="s">
        <v>200</v>
      </c>
      <c r="E1250" s="37"/>
      <c r="F1250" s="193" t="s">
        <v>1690</v>
      </c>
      <c r="G1250" s="37"/>
      <c r="H1250" s="37"/>
      <c r="I1250" s="194"/>
      <c r="J1250" s="37"/>
      <c r="K1250" s="37"/>
      <c r="L1250" s="40"/>
      <c r="M1250" s="195"/>
      <c r="N1250" s="196"/>
      <c r="O1250" s="65"/>
      <c r="P1250" s="65"/>
      <c r="Q1250" s="65"/>
      <c r="R1250" s="65"/>
      <c r="S1250" s="65"/>
      <c r="T1250" s="66"/>
      <c r="U1250" s="35"/>
      <c r="V1250" s="35"/>
      <c r="W1250" s="35"/>
      <c r="X1250" s="35"/>
      <c r="Y1250" s="35"/>
      <c r="Z1250" s="35"/>
      <c r="AA1250" s="35"/>
      <c r="AB1250" s="35"/>
      <c r="AC1250" s="35"/>
      <c r="AD1250" s="35"/>
      <c r="AE1250" s="35"/>
      <c r="AT1250" s="18" t="s">
        <v>200</v>
      </c>
      <c r="AU1250" s="18" t="s">
        <v>82</v>
      </c>
    </row>
    <row r="1251" spans="1:47" s="2" customFormat="1" ht="11.25">
      <c r="A1251" s="35"/>
      <c r="B1251" s="36"/>
      <c r="C1251" s="37"/>
      <c r="D1251" s="197" t="s">
        <v>202</v>
      </c>
      <c r="E1251" s="37"/>
      <c r="F1251" s="198" t="s">
        <v>1691</v>
      </c>
      <c r="G1251" s="37"/>
      <c r="H1251" s="37"/>
      <c r="I1251" s="194"/>
      <c r="J1251" s="37"/>
      <c r="K1251" s="37"/>
      <c r="L1251" s="40"/>
      <c r="M1251" s="195"/>
      <c r="N1251" s="196"/>
      <c r="O1251" s="65"/>
      <c r="P1251" s="65"/>
      <c r="Q1251" s="65"/>
      <c r="R1251" s="65"/>
      <c r="S1251" s="65"/>
      <c r="T1251" s="66"/>
      <c r="U1251" s="35"/>
      <c r="V1251" s="35"/>
      <c r="W1251" s="35"/>
      <c r="X1251" s="35"/>
      <c r="Y1251" s="35"/>
      <c r="Z1251" s="35"/>
      <c r="AA1251" s="35"/>
      <c r="AB1251" s="35"/>
      <c r="AC1251" s="35"/>
      <c r="AD1251" s="35"/>
      <c r="AE1251" s="35"/>
      <c r="AT1251" s="18" t="s">
        <v>202</v>
      </c>
      <c r="AU1251" s="18" t="s">
        <v>82</v>
      </c>
    </row>
    <row r="1252" spans="2:63" s="12" customFormat="1" ht="22.9" customHeight="1">
      <c r="B1252" s="163"/>
      <c r="C1252" s="164"/>
      <c r="D1252" s="165" t="s">
        <v>71</v>
      </c>
      <c r="E1252" s="177" t="s">
        <v>1692</v>
      </c>
      <c r="F1252" s="177" t="s">
        <v>1693</v>
      </c>
      <c r="G1252" s="164"/>
      <c r="H1252" s="164"/>
      <c r="I1252" s="167"/>
      <c r="J1252" s="178">
        <f>BK1252</f>
        <v>0</v>
      </c>
      <c r="K1252" s="164"/>
      <c r="L1252" s="169"/>
      <c r="M1252" s="170"/>
      <c r="N1252" s="171"/>
      <c r="O1252" s="171"/>
      <c r="P1252" s="172">
        <f>SUM(P1253:P1374)</f>
        <v>0</v>
      </c>
      <c r="Q1252" s="171"/>
      <c r="R1252" s="172">
        <f>SUM(R1253:R1374)</f>
        <v>2.16174848</v>
      </c>
      <c r="S1252" s="171"/>
      <c r="T1252" s="173">
        <f>SUM(T1253:T1374)</f>
        <v>0</v>
      </c>
      <c r="AR1252" s="174" t="s">
        <v>82</v>
      </c>
      <c r="AT1252" s="175" t="s">
        <v>71</v>
      </c>
      <c r="AU1252" s="175" t="s">
        <v>80</v>
      </c>
      <c r="AY1252" s="174" t="s">
        <v>191</v>
      </c>
      <c r="BK1252" s="176">
        <f>SUM(BK1253:BK1374)</f>
        <v>0</v>
      </c>
    </row>
    <row r="1253" spans="1:65" s="2" customFormat="1" ht="16.5" customHeight="1">
      <c r="A1253" s="35"/>
      <c r="B1253" s="36"/>
      <c r="C1253" s="179" t="s">
        <v>1694</v>
      </c>
      <c r="D1253" s="179" t="s">
        <v>193</v>
      </c>
      <c r="E1253" s="180" t="s">
        <v>1695</v>
      </c>
      <c r="F1253" s="181" t="s">
        <v>1696</v>
      </c>
      <c r="G1253" s="182" t="s">
        <v>293</v>
      </c>
      <c r="H1253" s="183">
        <v>9.3</v>
      </c>
      <c r="I1253" s="184"/>
      <c r="J1253" s="185">
        <f>ROUND(I1253*H1253,2)</f>
        <v>0</v>
      </c>
      <c r="K1253" s="181" t="s">
        <v>197</v>
      </c>
      <c r="L1253" s="40"/>
      <c r="M1253" s="186" t="s">
        <v>21</v>
      </c>
      <c r="N1253" s="187" t="s">
        <v>43</v>
      </c>
      <c r="O1253" s="65"/>
      <c r="P1253" s="188">
        <f>O1253*H1253</f>
        <v>0</v>
      </c>
      <c r="Q1253" s="188">
        <v>7E-05</v>
      </c>
      <c r="R1253" s="188">
        <f>Q1253*H1253</f>
        <v>0.000651</v>
      </c>
      <c r="S1253" s="188">
        <v>0</v>
      </c>
      <c r="T1253" s="189">
        <f>S1253*H1253</f>
        <v>0</v>
      </c>
      <c r="U1253" s="35"/>
      <c r="V1253" s="35"/>
      <c r="W1253" s="35"/>
      <c r="X1253" s="35"/>
      <c r="Y1253" s="35"/>
      <c r="Z1253" s="35"/>
      <c r="AA1253" s="35"/>
      <c r="AB1253" s="35"/>
      <c r="AC1253" s="35"/>
      <c r="AD1253" s="35"/>
      <c r="AE1253" s="35"/>
      <c r="AR1253" s="190" t="s">
        <v>321</v>
      </c>
      <c r="AT1253" s="190" t="s">
        <v>193</v>
      </c>
      <c r="AU1253" s="190" t="s">
        <v>82</v>
      </c>
      <c r="AY1253" s="18" t="s">
        <v>191</v>
      </c>
      <c r="BE1253" s="191">
        <f>IF(N1253="základní",J1253,0)</f>
        <v>0</v>
      </c>
      <c r="BF1253" s="191">
        <f>IF(N1253="snížená",J1253,0)</f>
        <v>0</v>
      </c>
      <c r="BG1253" s="191">
        <f>IF(N1253="zákl. přenesená",J1253,0)</f>
        <v>0</v>
      </c>
      <c r="BH1253" s="191">
        <f>IF(N1253="sníž. přenesená",J1253,0)</f>
        <v>0</v>
      </c>
      <c r="BI1253" s="191">
        <f>IF(N1253="nulová",J1253,0)</f>
        <v>0</v>
      </c>
      <c r="BJ1253" s="18" t="s">
        <v>80</v>
      </c>
      <c r="BK1253" s="191">
        <f>ROUND(I1253*H1253,2)</f>
        <v>0</v>
      </c>
      <c r="BL1253" s="18" t="s">
        <v>321</v>
      </c>
      <c r="BM1253" s="190" t="s">
        <v>1697</v>
      </c>
    </row>
    <row r="1254" spans="1:47" s="2" customFormat="1" ht="19.5">
      <c r="A1254" s="35"/>
      <c r="B1254" s="36"/>
      <c r="C1254" s="37"/>
      <c r="D1254" s="192" t="s">
        <v>200</v>
      </c>
      <c r="E1254" s="37"/>
      <c r="F1254" s="193" t="s">
        <v>1698</v>
      </c>
      <c r="G1254" s="37"/>
      <c r="H1254" s="37"/>
      <c r="I1254" s="194"/>
      <c r="J1254" s="37"/>
      <c r="K1254" s="37"/>
      <c r="L1254" s="40"/>
      <c r="M1254" s="195"/>
      <c r="N1254" s="196"/>
      <c r="O1254" s="65"/>
      <c r="P1254" s="65"/>
      <c r="Q1254" s="65"/>
      <c r="R1254" s="65"/>
      <c r="S1254" s="65"/>
      <c r="T1254" s="66"/>
      <c r="U1254" s="35"/>
      <c r="V1254" s="35"/>
      <c r="W1254" s="35"/>
      <c r="X1254" s="35"/>
      <c r="Y1254" s="35"/>
      <c r="Z1254" s="35"/>
      <c r="AA1254" s="35"/>
      <c r="AB1254" s="35"/>
      <c r="AC1254" s="35"/>
      <c r="AD1254" s="35"/>
      <c r="AE1254" s="35"/>
      <c r="AT1254" s="18" t="s">
        <v>200</v>
      </c>
      <c r="AU1254" s="18" t="s">
        <v>82</v>
      </c>
    </row>
    <row r="1255" spans="1:47" s="2" customFormat="1" ht="11.25">
      <c r="A1255" s="35"/>
      <c r="B1255" s="36"/>
      <c r="C1255" s="37"/>
      <c r="D1255" s="197" t="s">
        <v>202</v>
      </c>
      <c r="E1255" s="37"/>
      <c r="F1255" s="198" t="s">
        <v>1699</v>
      </c>
      <c r="G1255" s="37"/>
      <c r="H1255" s="37"/>
      <c r="I1255" s="194"/>
      <c r="J1255" s="37"/>
      <c r="K1255" s="37"/>
      <c r="L1255" s="40"/>
      <c r="M1255" s="195"/>
      <c r="N1255" s="196"/>
      <c r="O1255" s="65"/>
      <c r="P1255" s="65"/>
      <c r="Q1255" s="65"/>
      <c r="R1255" s="65"/>
      <c r="S1255" s="65"/>
      <c r="T1255" s="66"/>
      <c r="U1255" s="35"/>
      <c r="V1255" s="35"/>
      <c r="W1255" s="35"/>
      <c r="X1255" s="35"/>
      <c r="Y1255" s="35"/>
      <c r="Z1255" s="35"/>
      <c r="AA1255" s="35"/>
      <c r="AB1255" s="35"/>
      <c r="AC1255" s="35"/>
      <c r="AD1255" s="35"/>
      <c r="AE1255" s="35"/>
      <c r="AT1255" s="18" t="s">
        <v>202</v>
      </c>
      <c r="AU1255" s="18" t="s">
        <v>82</v>
      </c>
    </row>
    <row r="1256" spans="2:51" s="13" customFormat="1" ht="11.25">
      <c r="B1256" s="199"/>
      <c r="C1256" s="200"/>
      <c r="D1256" s="192" t="s">
        <v>204</v>
      </c>
      <c r="E1256" s="201" t="s">
        <v>21</v>
      </c>
      <c r="F1256" s="202" t="s">
        <v>1700</v>
      </c>
      <c r="G1256" s="200"/>
      <c r="H1256" s="201" t="s">
        <v>21</v>
      </c>
      <c r="I1256" s="203"/>
      <c r="J1256" s="200"/>
      <c r="K1256" s="200"/>
      <c r="L1256" s="204"/>
      <c r="M1256" s="205"/>
      <c r="N1256" s="206"/>
      <c r="O1256" s="206"/>
      <c r="P1256" s="206"/>
      <c r="Q1256" s="206"/>
      <c r="R1256" s="206"/>
      <c r="S1256" s="206"/>
      <c r="T1256" s="207"/>
      <c r="AT1256" s="208" t="s">
        <v>204</v>
      </c>
      <c r="AU1256" s="208" t="s">
        <v>82</v>
      </c>
      <c r="AV1256" s="13" t="s">
        <v>80</v>
      </c>
      <c r="AW1256" s="13" t="s">
        <v>34</v>
      </c>
      <c r="AX1256" s="13" t="s">
        <v>72</v>
      </c>
      <c r="AY1256" s="208" t="s">
        <v>191</v>
      </c>
    </row>
    <row r="1257" spans="2:51" s="14" customFormat="1" ht="11.25">
      <c r="B1257" s="209"/>
      <c r="C1257" s="210"/>
      <c r="D1257" s="192" t="s">
        <v>204</v>
      </c>
      <c r="E1257" s="211" t="s">
        <v>21</v>
      </c>
      <c r="F1257" s="212" t="s">
        <v>1701</v>
      </c>
      <c r="G1257" s="210"/>
      <c r="H1257" s="213">
        <v>9.3</v>
      </c>
      <c r="I1257" s="214"/>
      <c r="J1257" s="210"/>
      <c r="K1257" s="210"/>
      <c r="L1257" s="215"/>
      <c r="M1257" s="216"/>
      <c r="N1257" s="217"/>
      <c r="O1257" s="217"/>
      <c r="P1257" s="217"/>
      <c r="Q1257" s="217"/>
      <c r="R1257" s="217"/>
      <c r="S1257" s="217"/>
      <c r="T1257" s="218"/>
      <c r="AT1257" s="219" t="s">
        <v>204</v>
      </c>
      <c r="AU1257" s="219" t="s">
        <v>82</v>
      </c>
      <c r="AV1257" s="14" t="s">
        <v>82</v>
      </c>
      <c r="AW1257" s="14" t="s">
        <v>34</v>
      </c>
      <c r="AX1257" s="14" t="s">
        <v>72</v>
      </c>
      <c r="AY1257" s="219" t="s">
        <v>191</v>
      </c>
    </row>
    <row r="1258" spans="1:65" s="2" customFormat="1" ht="24.2" customHeight="1">
      <c r="A1258" s="35"/>
      <c r="B1258" s="36"/>
      <c r="C1258" s="179" t="s">
        <v>1702</v>
      </c>
      <c r="D1258" s="179" t="s">
        <v>193</v>
      </c>
      <c r="E1258" s="180" t="s">
        <v>1703</v>
      </c>
      <c r="F1258" s="181" t="s">
        <v>1704</v>
      </c>
      <c r="G1258" s="182" t="s">
        <v>293</v>
      </c>
      <c r="H1258" s="183">
        <v>9.3</v>
      </c>
      <c r="I1258" s="184"/>
      <c r="J1258" s="185">
        <f>ROUND(I1258*H1258,2)</f>
        <v>0</v>
      </c>
      <c r="K1258" s="181" t="s">
        <v>197</v>
      </c>
      <c r="L1258" s="40"/>
      <c r="M1258" s="186" t="s">
        <v>21</v>
      </c>
      <c r="N1258" s="187" t="s">
        <v>43</v>
      </c>
      <c r="O1258" s="65"/>
      <c r="P1258" s="188">
        <f>O1258*H1258</f>
        <v>0</v>
      </c>
      <c r="Q1258" s="188">
        <v>7E-05</v>
      </c>
      <c r="R1258" s="188">
        <f>Q1258*H1258</f>
        <v>0.000651</v>
      </c>
      <c r="S1258" s="188">
        <v>0</v>
      </c>
      <c r="T1258" s="189">
        <f>S1258*H1258</f>
        <v>0</v>
      </c>
      <c r="U1258" s="35"/>
      <c r="V1258" s="35"/>
      <c r="W1258" s="35"/>
      <c r="X1258" s="35"/>
      <c r="Y1258" s="35"/>
      <c r="Z1258" s="35"/>
      <c r="AA1258" s="35"/>
      <c r="AB1258" s="35"/>
      <c r="AC1258" s="35"/>
      <c r="AD1258" s="35"/>
      <c r="AE1258" s="35"/>
      <c r="AR1258" s="190" t="s">
        <v>321</v>
      </c>
      <c r="AT1258" s="190" t="s">
        <v>193</v>
      </c>
      <c r="AU1258" s="190" t="s">
        <v>82</v>
      </c>
      <c r="AY1258" s="18" t="s">
        <v>191</v>
      </c>
      <c r="BE1258" s="191">
        <f>IF(N1258="základní",J1258,0)</f>
        <v>0</v>
      </c>
      <c r="BF1258" s="191">
        <f>IF(N1258="snížená",J1258,0)</f>
        <v>0</v>
      </c>
      <c r="BG1258" s="191">
        <f>IF(N1258="zákl. přenesená",J1258,0)</f>
        <v>0</v>
      </c>
      <c r="BH1258" s="191">
        <f>IF(N1258="sníž. přenesená",J1258,0)</f>
        <v>0</v>
      </c>
      <c r="BI1258" s="191">
        <f>IF(N1258="nulová",J1258,0)</f>
        <v>0</v>
      </c>
      <c r="BJ1258" s="18" t="s">
        <v>80</v>
      </c>
      <c r="BK1258" s="191">
        <f>ROUND(I1258*H1258,2)</f>
        <v>0</v>
      </c>
      <c r="BL1258" s="18" t="s">
        <v>321</v>
      </c>
      <c r="BM1258" s="190" t="s">
        <v>1705</v>
      </c>
    </row>
    <row r="1259" spans="1:47" s="2" customFormat="1" ht="19.5">
      <c r="A1259" s="35"/>
      <c r="B1259" s="36"/>
      <c r="C1259" s="37"/>
      <c r="D1259" s="192" t="s">
        <v>200</v>
      </c>
      <c r="E1259" s="37"/>
      <c r="F1259" s="193" t="s">
        <v>1706</v>
      </c>
      <c r="G1259" s="37"/>
      <c r="H1259" s="37"/>
      <c r="I1259" s="194"/>
      <c r="J1259" s="37"/>
      <c r="K1259" s="37"/>
      <c r="L1259" s="40"/>
      <c r="M1259" s="195"/>
      <c r="N1259" s="196"/>
      <c r="O1259" s="65"/>
      <c r="P1259" s="65"/>
      <c r="Q1259" s="65"/>
      <c r="R1259" s="65"/>
      <c r="S1259" s="65"/>
      <c r="T1259" s="66"/>
      <c r="U1259" s="35"/>
      <c r="V1259" s="35"/>
      <c r="W1259" s="35"/>
      <c r="X1259" s="35"/>
      <c r="Y1259" s="35"/>
      <c r="Z1259" s="35"/>
      <c r="AA1259" s="35"/>
      <c r="AB1259" s="35"/>
      <c r="AC1259" s="35"/>
      <c r="AD1259" s="35"/>
      <c r="AE1259" s="35"/>
      <c r="AT1259" s="18" t="s">
        <v>200</v>
      </c>
      <c r="AU1259" s="18" t="s">
        <v>82</v>
      </c>
    </row>
    <row r="1260" spans="1:47" s="2" customFormat="1" ht="11.25">
      <c r="A1260" s="35"/>
      <c r="B1260" s="36"/>
      <c r="C1260" s="37"/>
      <c r="D1260" s="197" t="s">
        <v>202</v>
      </c>
      <c r="E1260" s="37"/>
      <c r="F1260" s="198" t="s">
        <v>1707</v>
      </c>
      <c r="G1260" s="37"/>
      <c r="H1260" s="37"/>
      <c r="I1260" s="194"/>
      <c r="J1260" s="37"/>
      <c r="K1260" s="37"/>
      <c r="L1260" s="40"/>
      <c r="M1260" s="195"/>
      <c r="N1260" s="196"/>
      <c r="O1260" s="65"/>
      <c r="P1260" s="65"/>
      <c r="Q1260" s="65"/>
      <c r="R1260" s="65"/>
      <c r="S1260" s="65"/>
      <c r="T1260" s="66"/>
      <c r="U1260" s="35"/>
      <c r="V1260" s="35"/>
      <c r="W1260" s="35"/>
      <c r="X1260" s="35"/>
      <c r="Y1260" s="35"/>
      <c r="Z1260" s="35"/>
      <c r="AA1260" s="35"/>
      <c r="AB1260" s="35"/>
      <c r="AC1260" s="35"/>
      <c r="AD1260" s="35"/>
      <c r="AE1260" s="35"/>
      <c r="AT1260" s="18" t="s">
        <v>202</v>
      </c>
      <c r="AU1260" s="18" t="s">
        <v>82</v>
      </c>
    </row>
    <row r="1261" spans="2:51" s="13" customFormat="1" ht="11.25">
      <c r="B1261" s="199"/>
      <c r="C1261" s="200"/>
      <c r="D1261" s="192" t="s">
        <v>204</v>
      </c>
      <c r="E1261" s="201" t="s">
        <v>21</v>
      </c>
      <c r="F1261" s="202" t="s">
        <v>1700</v>
      </c>
      <c r="G1261" s="200"/>
      <c r="H1261" s="201" t="s">
        <v>21</v>
      </c>
      <c r="I1261" s="203"/>
      <c r="J1261" s="200"/>
      <c r="K1261" s="200"/>
      <c r="L1261" s="204"/>
      <c r="M1261" s="205"/>
      <c r="N1261" s="206"/>
      <c r="O1261" s="206"/>
      <c r="P1261" s="206"/>
      <c r="Q1261" s="206"/>
      <c r="R1261" s="206"/>
      <c r="S1261" s="206"/>
      <c r="T1261" s="207"/>
      <c r="AT1261" s="208" t="s">
        <v>204</v>
      </c>
      <c r="AU1261" s="208" t="s">
        <v>82</v>
      </c>
      <c r="AV1261" s="13" t="s">
        <v>80</v>
      </c>
      <c r="AW1261" s="13" t="s">
        <v>34</v>
      </c>
      <c r="AX1261" s="13" t="s">
        <v>72</v>
      </c>
      <c r="AY1261" s="208" t="s">
        <v>191</v>
      </c>
    </row>
    <row r="1262" spans="2:51" s="14" customFormat="1" ht="11.25">
      <c r="B1262" s="209"/>
      <c r="C1262" s="210"/>
      <c r="D1262" s="192" t="s">
        <v>204</v>
      </c>
      <c r="E1262" s="211" t="s">
        <v>21</v>
      </c>
      <c r="F1262" s="212" t="s">
        <v>1701</v>
      </c>
      <c r="G1262" s="210"/>
      <c r="H1262" s="213">
        <v>9.3</v>
      </c>
      <c r="I1262" s="214"/>
      <c r="J1262" s="210"/>
      <c r="K1262" s="210"/>
      <c r="L1262" s="215"/>
      <c r="M1262" s="216"/>
      <c r="N1262" s="217"/>
      <c r="O1262" s="217"/>
      <c r="P1262" s="217"/>
      <c r="Q1262" s="217"/>
      <c r="R1262" s="217"/>
      <c r="S1262" s="217"/>
      <c r="T1262" s="218"/>
      <c r="AT1262" s="219" t="s">
        <v>204</v>
      </c>
      <c r="AU1262" s="219" t="s">
        <v>82</v>
      </c>
      <c r="AV1262" s="14" t="s">
        <v>82</v>
      </c>
      <c r="AW1262" s="14" t="s">
        <v>34</v>
      </c>
      <c r="AX1262" s="14" t="s">
        <v>72</v>
      </c>
      <c r="AY1262" s="219" t="s">
        <v>191</v>
      </c>
    </row>
    <row r="1263" spans="1:65" s="2" customFormat="1" ht="24.2" customHeight="1">
      <c r="A1263" s="35"/>
      <c r="B1263" s="36"/>
      <c r="C1263" s="179" t="s">
        <v>1708</v>
      </c>
      <c r="D1263" s="179" t="s">
        <v>193</v>
      </c>
      <c r="E1263" s="180" t="s">
        <v>1709</v>
      </c>
      <c r="F1263" s="181" t="s">
        <v>1710</v>
      </c>
      <c r="G1263" s="182" t="s">
        <v>293</v>
      </c>
      <c r="H1263" s="183">
        <v>9.3</v>
      </c>
      <c r="I1263" s="184"/>
      <c r="J1263" s="185">
        <f>ROUND(I1263*H1263,2)</f>
        <v>0</v>
      </c>
      <c r="K1263" s="181" t="s">
        <v>197</v>
      </c>
      <c r="L1263" s="40"/>
      <c r="M1263" s="186" t="s">
        <v>21</v>
      </c>
      <c r="N1263" s="187" t="s">
        <v>43</v>
      </c>
      <c r="O1263" s="65"/>
      <c r="P1263" s="188">
        <f>O1263*H1263</f>
        <v>0</v>
      </c>
      <c r="Q1263" s="188">
        <v>0.00014</v>
      </c>
      <c r="R1263" s="188">
        <f>Q1263*H1263</f>
        <v>0.001302</v>
      </c>
      <c r="S1263" s="188">
        <v>0</v>
      </c>
      <c r="T1263" s="189">
        <f>S1263*H1263</f>
        <v>0</v>
      </c>
      <c r="U1263" s="35"/>
      <c r="V1263" s="35"/>
      <c r="W1263" s="35"/>
      <c r="X1263" s="35"/>
      <c r="Y1263" s="35"/>
      <c r="Z1263" s="35"/>
      <c r="AA1263" s="35"/>
      <c r="AB1263" s="35"/>
      <c r="AC1263" s="35"/>
      <c r="AD1263" s="35"/>
      <c r="AE1263" s="35"/>
      <c r="AR1263" s="190" t="s">
        <v>321</v>
      </c>
      <c r="AT1263" s="190" t="s">
        <v>193</v>
      </c>
      <c r="AU1263" s="190" t="s">
        <v>82</v>
      </c>
      <c r="AY1263" s="18" t="s">
        <v>191</v>
      </c>
      <c r="BE1263" s="191">
        <f>IF(N1263="základní",J1263,0)</f>
        <v>0</v>
      </c>
      <c r="BF1263" s="191">
        <f>IF(N1263="snížená",J1263,0)</f>
        <v>0</v>
      </c>
      <c r="BG1263" s="191">
        <f>IF(N1263="zákl. přenesená",J1263,0)</f>
        <v>0</v>
      </c>
      <c r="BH1263" s="191">
        <f>IF(N1263="sníž. přenesená",J1263,0)</f>
        <v>0</v>
      </c>
      <c r="BI1263" s="191">
        <f>IF(N1263="nulová",J1263,0)</f>
        <v>0</v>
      </c>
      <c r="BJ1263" s="18" t="s">
        <v>80</v>
      </c>
      <c r="BK1263" s="191">
        <f>ROUND(I1263*H1263,2)</f>
        <v>0</v>
      </c>
      <c r="BL1263" s="18" t="s">
        <v>321</v>
      </c>
      <c r="BM1263" s="190" t="s">
        <v>1711</v>
      </c>
    </row>
    <row r="1264" spans="1:47" s="2" customFormat="1" ht="19.5">
      <c r="A1264" s="35"/>
      <c r="B1264" s="36"/>
      <c r="C1264" s="37"/>
      <c r="D1264" s="192" t="s">
        <v>200</v>
      </c>
      <c r="E1264" s="37"/>
      <c r="F1264" s="193" t="s">
        <v>1712</v>
      </c>
      <c r="G1264" s="37"/>
      <c r="H1264" s="37"/>
      <c r="I1264" s="194"/>
      <c r="J1264" s="37"/>
      <c r="K1264" s="37"/>
      <c r="L1264" s="40"/>
      <c r="M1264" s="195"/>
      <c r="N1264" s="196"/>
      <c r="O1264" s="65"/>
      <c r="P1264" s="65"/>
      <c r="Q1264" s="65"/>
      <c r="R1264" s="65"/>
      <c r="S1264" s="65"/>
      <c r="T1264" s="66"/>
      <c r="U1264" s="35"/>
      <c r="V1264" s="35"/>
      <c r="W1264" s="35"/>
      <c r="X1264" s="35"/>
      <c r="Y1264" s="35"/>
      <c r="Z1264" s="35"/>
      <c r="AA1264" s="35"/>
      <c r="AB1264" s="35"/>
      <c r="AC1264" s="35"/>
      <c r="AD1264" s="35"/>
      <c r="AE1264" s="35"/>
      <c r="AT1264" s="18" t="s">
        <v>200</v>
      </c>
      <c r="AU1264" s="18" t="s">
        <v>82</v>
      </c>
    </row>
    <row r="1265" spans="1:47" s="2" customFormat="1" ht="11.25">
      <c r="A1265" s="35"/>
      <c r="B1265" s="36"/>
      <c r="C1265" s="37"/>
      <c r="D1265" s="197" t="s">
        <v>202</v>
      </c>
      <c r="E1265" s="37"/>
      <c r="F1265" s="198" t="s">
        <v>1713</v>
      </c>
      <c r="G1265" s="37"/>
      <c r="H1265" s="37"/>
      <c r="I1265" s="194"/>
      <c r="J1265" s="37"/>
      <c r="K1265" s="37"/>
      <c r="L1265" s="40"/>
      <c r="M1265" s="195"/>
      <c r="N1265" s="196"/>
      <c r="O1265" s="65"/>
      <c r="P1265" s="65"/>
      <c r="Q1265" s="65"/>
      <c r="R1265" s="65"/>
      <c r="S1265" s="65"/>
      <c r="T1265" s="66"/>
      <c r="U1265" s="35"/>
      <c r="V1265" s="35"/>
      <c r="W1265" s="35"/>
      <c r="X1265" s="35"/>
      <c r="Y1265" s="35"/>
      <c r="Z1265" s="35"/>
      <c r="AA1265" s="35"/>
      <c r="AB1265" s="35"/>
      <c r="AC1265" s="35"/>
      <c r="AD1265" s="35"/>
      <c r="AE1265" s="35"/>
      <c r="AT1265" s="18" t="s">
        <v>202</v>
      </c>
      <c r="AU1265" s="18" t="s">
        <v>82</v>
      </c>
    </row>
    <row r="1266" spans="2:51" s="13" customFormat="1" ht="11.25">
      <c r="B1266" s="199"/>
      <c r="C1266" s="200"/>
      <c r="D1266" s="192" t="s">
        <v>204</v>
      </c>
      <c r="E1266" s="201" t="s">
        <v>21</v>
      </c>
      <c r="F1266" s="202" t="s">
        <v>1700</v>
      </c>
      <c r="G1266" s="200"/>
      <c r="H1266" s="201" t="s">
        <v>21</v>
      </c>
      <c r="I1266" s="203"/>
      <c r="J1266" s="200"/>
      <c r="K1266" s="200"/>
      <c r="L1266" s="204"/>
      <c r="M1266" s="205"/>
      <c r="N1266" s="206"/>
      <c r="O1266" s="206"/>
      <c r="P1266" s="206"/>
      <c r="Q1266" s="206"/>
      <c r="R1266" s="206"/>
      <c r="S1266" s="206"/>
      <c r="T1266" s="207"/>
      <c r="AT1266" s="208" t="s">
        <v>204</v>
      </c>
      <c r="AU1266" s="208" t="s">
        <v>82</v>
      </c>
      <c r="AV1266" s="13" t="s">
        <v>80</v>
      </c>
      <c r="AW1266" s="13" t="s">
        <v>34</v>
      </c>
      <c r="AX1266" s="13" t="s">
        <v>72</v>
      </c>
      <c r="AY1266" s="208" t="s">
        <v>191</v>
      </c>
    </row>
    <row r="1267" spans="2:51" s="14" customFormat="1" ht="11.25">
      <c r="B1267" s="209"/>
      <c r="C1267" s="210"/>
      <c r="D1267" s="192" t="s">
        <v>204</v>
      </c>
      <c r="E1267" s="211" t="s">
        <v>21</v>
      </c>
      <c r="F1267" s="212" t="s">
        <v>1701</v>
      </c>
      <c r="G1267" s="210"/>
      <c r="H1267" s="213">
        <v>9.3</v>
      </c>
      <c r="I1267" s="214"/>
      <c r="J1267" s="210"/>
      <c r="K1267" s="210"/>
      <c r="L1267" s="215"/>
      <c r="M1267" s="216"/>
      <c r="N1267" s="217"/>
      <c r="O1267" s="217"/>
      <c r="P1267" s="217"/>
      <c r="Q1267" s="217"/>
      <c r="R1267" s="217"/>
      <c r="S1267" s="217"/>
      <c r="T1267" s="218"/>
      <c r="AT1267" s="219" t="s">
        <v>204</v>
      </c>
      <c r="AU1267" s="219" t="s">
        <v>82</v>
      </c>
      <c r="AV1267" s="14" t="s">
        <v>82</v>
      </c>
      <c r="AW1267" s="14" t="s">
        <v>34</v>
      </c>
      <c r="AX1267" s="14" t="s">
        <v>72</v>
      </c>
      <c r="AY1267" s="219" t="s">
        <v>191</v>
      </c>
    </row>
    <row r="1268" spans="1:65" s="2" customFormat="1" ht="24.2" customHeight="1">
      <c r="A1268" s="35"/>
      <c r="B1268" s="36"/>
      <c r="C1268" s="179" t="s">
        <v>1714</v>
      </c>
      <c r="D1268" s="179" t="s">
        <v>193</v>
      </c>
      <c r="E1268" s="180" t="s">
        <v>1715</v>
      </c>
      <c r="F1268" s="181" t="s">
        <v>1716</v>
      </c>
      <c r="G1268" s="182" t="s">
        <v>293</v>
      </c>
      <c r="H1268" s="183">
        <v>9.3</v>
      </c>
      <c r="I1268" s="184"/>
      <c r="J1268" s="185">
        <f>ROUND(I1268*H1268,2)</f>
        <v>0</v>
      </c>
      <c r="K1268" s="181" t="s">
        <v>197</v>
      </c>
      <c r="L1268" s="40"/>
      <c r="M1268" s="186" t="s">
        <v>21</v>
      </c>
      <c r="N1268" s="187" t="s">
        <v>43</v>
      </c>
      <c r="O1268" s="65"/>
      <c r="P1268" s="188">
        <f>O1268*H1268</f>
        <v>0</v>
      </c>
      <c r="Q1268" s="188">
        <v>0.00012</v>
      </c>
      <c r="R1268" s="188">
        <f>Q1268*H1268</f>
        <v>0.001116</v>
      </c>
      <c r="S1268" s="188">
        <v>0</v>
      </c>
      <c r="T1268" s="189">
        <f>S1268*H1268</f>
        <v>0</v>
      </c>
      <c r="U1268" s="35"/>
      <c r="V1268" s="35"/>
      <c r="W1268" s="35"/>
      <c r="X1268" s="35"/>
      <c r="Y1268" s="35"/>
      <c r="Z1268" s="35"/>
      <c r="AA1268" s="35"/>
      <c r="AB1268" s="35"/>
      <c r="AC1268" s="35"/>
      <c r="AD1268" s="35"/>
      <c r="AE1268" s="35"/>
      <c r="AR1268" s="190" t="s">
        <v>321</v>
      </c>
      <c r="AT1268" s="190" t="s">
        <v>193</v>
      </c>
      <c r="AU1268" s="190" t="s">
        <v>82</v>
      </c>
      <c r="AY1268" s="18" t="s">
        <v>191</v>
      </c>
      <c r="BE1268" s="191">
        <f>IF(N1268="základní",J1268,0)</f>
        <v>0</v>
      </c>
      <c r="BF1268" s="191">
        <f>IF(N1268="snížená",J1268,0)</f>
        <v>0</v>
      </c>
      <c r="BG1268" s="191">
        <f>IF(N1268="zákl. přenesená",J1268,0)</f>
        <v>0</v>
      </c>
      <c r="BH1268" s="191">
        <f>IF(N1268="sníž. přenesená",J1268,0)</f>
        <v>0</v>
      </c>
      <c r="BI1268" s="191">
        <f>IF(N1268="nulová",J1268,0)</f>
        <v>0</v>
      </c>
      <c r="BJ1268" s="18" t="s">
        <v>80</v>
      </c>
      <c r="BK1268" s="191">
        <f>ROUND(I1268*H1268,2)</f>
        <v>0</v>
      </c>
      <c r="BL1268" s="18" t="s">
        <v>321</v>
      </c>
      <c r="BM1268" s="190" t="s">
        <v>1717</v>
      </c>
    </row>
    <row r="1269" spans="1:47" s="2" customFormat="1" ht="19.5">
      <c r="A1269" s="35"/>
      <c r="B1269" s="36"/>
      <c r="C1269" s="37"/>
      <c r="D1269" s="192" t="s">
        <v>200</v>
      </c>
      <c r="E1269" s="37"/>
      <c r="F1269" s="193" t="s">
        <v>1718</v>
      </c>
      <c r="G1269" s="37"/>
      <c r="H1269" s="37"/>
      <c r="I1269" s="194"/>
      <c r="J1269" s="37"/>
      <c r="K1269" s="37"/>
      <c r="L1269" s="40"/>
      <c r="M1269" s="195"/>
      <c r="N1269" s="196"/>
      <c r="O1269" s="65"/>
      <c r="P1269" s="65"/>
      <c r="Q1269" s="65"/>
      <c r="R1269" s="65"/>
      <c r="S1269" s="65"/>
      <c r="T1269" s="66"/>
      <c r="U1269" s="35"/>
      <c r="V1269" s="35"/>
      <c r="W1269" s="35"/>
      <c r="X1269" s="35"/>
      <c r="Y1269" s="35"/>
      <c r="Z1269" s="35"/>
      <c r="AA1269" s="35"/>
      <c r="AB1269" s="35"/>
      <c r="AC1269" s="35"/>
      <c r="AD1269" s="35"/>
      <c r="AE1269" s="35"/>
      <c r="AT1269" s="18" t="s">
        <v>200</v>
      </c>
      <c r="AU1269" s="18" t="s">
        <v>82</v>
      </c>
    </row>
    <row r="1270" spans="1:47" s="2" customFormat="1" ht="11.25">
      <c r="A1270" s="35"/>
      <c r="B1270" s="36"/>
      <c r="C1270" s="37"/>
      <c r="D1270" s="197" t="s">
        <v>202</v>
      </c>
      <c r="E1270" s="37"/>
      <c r="F1270" s="198" t="s">
        <v>1719</v>
      </c>
      <c r="G1270" s="37"/>
      <c r="H1270" s="37"/>
      <c r="I1270" s="194"/>
      <c r="J1270" s="37"/>
      <c r="K1270" s="37"/>
      <c r="L1270" s="40"/>
      <c r="M1270" s="195"/>
      <c r="N1270" s="196"/>
      <c r="O1270" s="65"/>
      <c r="P1270" s="65"/>
      <c r="Q1270" s="65"/>
      <c r="R1270" s="65"/>
      <c r="S1270" s="65"/>
      <c r="T1270" s="66"/>
      <c r="U1270" s="35"/>
      <c r="V1270" s="35"/>
      <c r="W1270" s="35"/>
      <c r="X1270" s="35"/>
      <c r="Y1270" s="35"/>
      <c r="Z1270" s="35"/>
      <c r="AA1270" s="35"/>
      <c r="AB1270" s="35"/>
      <c r="AC1270" s="35"/>
      <c r="AD1270" s="35"/>
      <c r="AE1270" s="35"/>
      <c r="AT1270" s="18" t="s">
        <v>202</v>
      </c>
      <c r="AU1270" s="18" t="s">
        <v>82</v>
      </c>
    </row>
    <row r="1271" spans="2:51" s="13" customFormat="1" ht="11.25">
      <c r="B1271" s="199"/>
      <c r="C1271" s="200"/>
      <c r="D1271" s="192" t="s">
        <v>204</v>
      </c>
      <c r="E1271" s="201" t="s">
        <v>21</v>
      </c>
      <c r="F1271" s="202" t="s">
        <v>1700</v>
      </c>
      <c r="G1271" s="200"/>
      <c r="H1271" s="201" t="s">
        <v>21</v>
      </c>
      <c r="I1271" s="203"/>
      <c r="J1271" s="200"/>
      <c r="K1271" s="200"/>
      <c r="L1271" s="204"/>
      <c r="M1271" s="205"/>
      <c r="N1271" s="206"/>
      <c r="O1271" s="206"/>
      <c r="P1271" s="206"/>
      <c r="Q1271" s="206"/>
      <c r="R1271" s="206"/>
      <c r="S1271" s="206"/>
      <c r="T1271" s="207"/>
      <c r="AT1271" s="208" t="s">
        <v>204</v>
      </c>
      <c r="AU1271" s="208" t="s">
        <v>82</v>
      </c>
      <c r="AV1271" s="13" t="s">
        <v>80</v>
      </c>
      <c r="AW1271" s="13" t="s">
        <v>34</v>
      </c>
      <c r="AX1271" s="13" t="s">
        <v>72</v>
      </c>
      <c r="AY1271" s="208" t="s">
        <v>191</v>
      </c>
    </row>
    <row r="1272" spans="2:51" s="14" customFormat="1" ht="11.25">
      <c r="B1272" s="209"/>
      <c r="C1272" s="210"/>
      <c r="D1272" s="192" t="s">
        <v>204</v>
      </c>
      <c r="E1272" s="211" t="s">
        <v>21</v>
      </c>
      <c r="F1272" s="212" t="s">
        <v>1701</v>
      </c>
      <c r="G1272" s="210"/>
      <c r="H1272" s="213">
        <v>9.3</v>
      </c>
      <c r="I1272" s="214"/>
      <c r="J1272" s="210"/>
      <c r="K1272" s="210"/>
      <c r="L1272" s="215"/>
      <c r="M1272" s="216"/>
      <c r="N1272" s="217"/>
      <c r="O1272" s="217"/>
      <c r="P1272" s="217"/>
      <c r="Q1272" s="217"/>
      <c r="R1272" s="217"/>
      <c r="S1272" s="217"/>
      <c r="T1272" s="218"/>
      <c r="AT1272" s="219" t="s">
        <v>204</v>
      </c>
      <c r="AU1272" s="219" t="s">
        <v>82</v>
      </c>
      <c r="AV1272" s="14" t="s">
        <v>82</v>
      </c>
      <c r="AW1272" s="14" t="s">
        <v>34</v>
      </c>
      <c r="AX1272" s="14" t="s">
        <v>72</v>
      </c>
      <c r="AY1272" s="219" t="s">
        <v>191</v>
      </c>
    </row>
    <row r="1273" spans="1:65" s="2" customFormat="1" ht="16.5" customHeight="1">
      <c r="A1273" s="35"/>
      <c r="B1273" s="36"/>
      <c r="C1273" s="179" t="s">
        <v>1720</v>
      </c>
      <c r="D1273" s="179" t="s">
        <v>193</v>
      </c>
      <c r="E1273" s="180" t="s">
        <v>1721</v>
      </c>
      <c r="F1273" s="181" t="s">
        <v>1722</v>
      </c>
      <c r="G1273" s="182" t="s">
        <v>293</v>
      </c>
      <c r="H1273" s="183">
        <v>315.91</v>
      </c>
      <c r="I1273" s="184"/>
      <c r="J1273" s="185">
        <f>ROUND(I1273*H1273,2)</f>
        <v>0</v>
      </c>
      <c r="K1273" s="181" t="s">
        <v>197</v>
      </c>
      <c r="L1273" s="40"/>
      <c r="M1273" s="186" t="s">
        <v>21</v>
      </c>
      <c r="N1273" s="187" t="s">
        <v>43</v>
      </c>
      <c r="O1273" s="65"/>
      <c r="P1273" s="188">
        <f>O1273*H1273</f>
        <v>0</v>
      </c>
      <c r="Q1273" s="188">
        <v>0</v>
      </c>
      <c r="R1273" s="188">
        <f>Q1273*H1273</f>
        <v>0</v>
      </c>
      <c r="S1273" s="188">
        <v>0</v>
      </c>
      <c r="T1273" s="189">
        <f>S1273*H1273</f>
        <v>0</v>
      </c>
      <c r="U1273" s="35"/>
      <c r="V1273" s="35"/>
      <c r="W1273" s="35"/>
      <c r="X1273" s="35"/>
      <c r="Y1273" s="35"/>
      <c r="Z1273" s="35"/>
      <c r="AA1273" s="35"/>
      <c r="AB1273" s="35"/>
      <c r="AC1273" s="35"/>
      <c r="AD1273" s="35"/>
      <c r="AE1273" s="35"/>
      <c r="AR1273" s="190" t="s">
        <v>321</v>
      </c>
      <c r="AT1273" s="190" t="s">
        <v>193</v>
      </c>
      <c r="AU1273" s="190" t="s">
        <v>82</v>
      </c>
      <c r="AY1273" s="18" t="s">
        <v>191</v>
      </c>
      <c r="BE1273" s="191">
        <f>IF(N1273="základní",J1273,0)</f>
        <v>0</v>
      </c>
      <c r="BF1273" s="191">
        <f>IF(N1273="snížená",J1273,0)</f>
        <v>0</v>
      </c>
      <c r="BG1273" s="191">
        <f>IF(N1273="zákl. přenesená",J1273,0)</f>
        <v>0</v>
      </c>
      <c r="BH1273" s="191">
        <f>IF(N1273="sníž. přenesená",J1273,0)</f>
        <v>0</v>
      </c>
      <c r="BI1273" s="191">
        <f>IF(N1273="nulová",J1273,0)</f>
        <v>0</v>
      </c>
      <c r="BJ1273" s="18" t="s">
        <v>80</v>
      </c>
      <c r="BK1273" s="191">
        <f>ROUND(I1273*H1273,2)</f>
        <v>0</v>
      </c>
      <c r="BL1273" s="18" t="s">
        <v>321</v>
      </c>
      <c r="BM1273" s="190" t="s">
        <v>1723</v>
      </c>
    </row>
    <row r="1274" spans="1:47" s="2" customFormat="1" ht="11.25">
      <c r="A1274" s="35"/>
      <c r="B1274" s="36"/>
      <c r="C1274" s="37"/>
      <c r="D1274" s="192" t="s">
        <v>200</v>
      </c>
      <c r="E1274" s="37"/>
      <c r="F1274" s="193" t="s">
        <v>1724</v>
      </c>
      <c r="G1274" s="37"/>
      <c r="H1274" s="37"/>
      <c r="I1274" s="194"/>
      <c r="J1274" s="37"/>
      <c r="K1274" s="37"/>
      <c r="L1274" s="40"/>
      <c r="M1274" s="195"/>
      <c r="N1274" s="196"/>
      <c r="O1274" s="65"/>
      <c r="P1274" s="65"/>
      <c r="Q1274" s="65"/>
      <c r="R1274" s="65"/>
      <c r="S1274" s="65"/>
      <c r="T1274" s="66"/>
      <c r="U1274" s="35"/>
      <c r="V1274" s="35"/>
      <c r="W1274" s="35"/>
      <c r="X1274" s="35"/>
      <c r="Y1274" s="35"/>
      <c r="Z1274" s="35"/>
      <c r="AA1274" s="35"/>
      <c r="AB1274" s="35"/>
      <c r="AC1274" s="35"/>
      <c r="AD1274" s="35"/>
      <c r="AE1274" s="35"/>
      <c r="AT1274" s="18" t="s">
        <v>200</v>
      </c>
      <c r="AU1274" s="18" t="s">
        <v>82</v>
      </c>
    </row>
    <row r="1275" spans="1:47" s="2" customFormat="1" ht="11.25">
      <c r="A1275" s="35"/>
      <c r="B1275" s="36"/>
      <c r="C1275" s="37"/>
      <c r="D1275" s="197" t="s">
        <v>202</v>
      </c>
      <c r="E1275" s="37"/>
      <c r="F1275" s="198" t="s">
        <v>1725</v>
      </c>
      <c r="G1275" s="37"/>
      <c r="H1275" s="37"/>
      <c r="I1275" s="194"/>
      <c r="J1275" s="37"/>
      <c r="K1275" s="37"/>
      <c r="L1275" s="40"/>
      <c r="M1275" s="195"/>
      <c r="N1275" s="196"/>
      <c r="O1275" s="65"/>
      <c r="P1275" s="65"/>
      <c r="Q1275" s="65"/>
      <c r="R1275" s="65"/>
      <c r="S1275" s="65"/>
      <c r="T1275" s="66"/>
      <c r="U1275" s="35"/>
      <c r="V1275" s="35"/>
      <c r="W1275" s="35"/>
      <c r="X1275" s="35"/>
      <c r="Y1275" s="35"/>
      <c r="Z1275" s="35"/>
      <c r="AA1275" s="35"/>
      <c r="AB1275" s="35"/>
      <c r="AC1275" s="35"/>
      <c r="AD1275" s="35"/>
      <c r="AE1275" s="35"/>
      <c r="AT1275" s="18" t="s">
        <v>202</v>
      </c>
      <c r="AU1275" s="18" t="s">
        <v>82</v>
      </c>
    </row>
    <row r="1276" spans="2:51" s="13" customFormat="1" ht="11.25">
      <c r="B1276" s="199"/>
      <c r="C1276" s="200"/>
      <c r="D1276" s="192" t="s">
        <v>204</v>
      </c>
      <c r="E1276" s="201" t="s">
        <v>21</v>
      </c>
      <c r="F1276" s="202" t="s">
        <v>1700</v>
      </c>
      <c r="G1276" s="200"/>
      <c r="H1276" s="201" t="s">
        <v>21</v>
      </c>
      <c r="I1276" s="203"/>
      <c r="J1276" s="200"/>
      <c r="K1276" s="200"/>
      <c r="L1276" s="204"/>
      <c r="M1276" s="205"/>
      <c r="N1276" s="206"/>
      <c r="O1276" s="206"/>
      <c r="P1276" s="206"/>
      <c r="Q1276" s="206"/>
      <c r="R1276" s="206"/>
      <c r="S1276" s="206"/>
      <c r="T1276" s="207"/>
      <c r="AT1276" s="208" t="s">
        <v>204</v>
      </c>
      <c r="AU1276" s="208" t="s">
        <v>82</v>
      </c>
      <c r="AV1276" s="13" t="s">
        <v>80</v>
      </c>
      <c r="AW1276" s="13" t="s">
        <v>34</v>
      </c>
      <c r="AX1276" s="13" t="s">
        <v>72</v>
      </c>
      <c r="AY1276" s="208" t="s">
        <v>191</v>
      </c>
    </row>
    <row r="1277" spans="2:51" s="14" customFormat="1" ht="11.25">
      <c r="B1277" s="209"/>
      <c r="C1277" s="210"/>
      <c r="D1277" s="192" t="s">
        <v>204</v>
      </c>
      <c r="E1277" s="211" t="s">
        <v>21</v>
      </c>
      <c r="F1277" s="212" t="s">
        <v>1726</v>
      </c>
      <c r="G1277" s="210"/>
      <c r="H1277" s="213">
        <v>42.8</v>
      </c>
      <c r="I1277" s="214"/>
      <c r="J1277" s="210"/>
      <c r="K1277" s="210"/>
      <c r="L1277" s="215"/>
      <c r="M1277" s="216"/>
      <c r="N1277" s="217"/>
      <c r="O1277" s="217"/>
      <c r="P1277" s="217"/>
      <c r="Q1277" s="217"/>
      <c r="R1277" s="217"/>
      <c r="S1277" s="217"/>
      <c r="T1277" s="218"/>
      <c r="AT1277" s="219" t="s">
        <v>204</v>
      </c>
      <c r="AU1277" s="219" t="s">
        <v>82</v>
      </c>
      <c r="AV1277" s="14" t="s">
        <v>82</v>
      </c>
      <c r="AW1277" s="14" t="s">
        <v>34</v>
      </c>
      <c r="AX1277" s="14" t="s">
        <v>72</v>
      </c>
      <c r="AY1277" s="219" t="s">
        <v>191</v>
      </c>
    </row>
    <row r="1278" spans="2:51" s="14" customFormat="1" ht="11.25">
      <c r="B1278" s="209"/>
      <c r="C1278" s="210"/>
      <c r="D1278" s="192" t="s">
        <v>204</v>
      </c>
      <c r="E1278" s="211" t="s">
        <v>21</v>
      </c>
      <c r="F1278" s="212" t="s">
        <v>1727</v>
      </c>
      <c r="G1278" s="210"/>
      <c r="H1278" s="213">
        <v>17.3</v>
      </c>
      <c r="I1278" s="214"/>
      <c r="J1278" s="210"/>
      <c r="K1278" s="210"/>
      <c r="L1278" s="215"/>
      <c r="M1278" s="216"/>
      <c r="N1278" s="217"/>
      <c r="O1278" s="217"/>
      <c r="P1278" s="217"/>
      <c r="Q1278" s="217"/>
      <c r="R1278" s="217"/>
      <c r="S1278" s="217"/>
      <c r="T1278" s="218"/>
      <c r="AT1278" s="219" t="s">
        <v>204</v>
      </c>
      <c r="AU1278" s="219" t="s">
        <v>82</v>
      </c>
      <c r="AV1278" s="14" t="s">
        <v>82</v>
      </c>
      <c r="AW1278" s="14" t="s">
        <v>34</v>
      </c>
      <c r="AX1278" s="14" t="s">
        <v>72</v>
      </c>
      <c r="AY1278" s="219" t="s">
        <v>191</v>
      </c>
    </row>
    <row r="1279" spans="2:51" s="14" customFormat="1" ht="11.25">
      <c r="B1279" s="209"/>
      <c r="C1279" s="210"/>
      <c r="D1279" s="192" t="s">
        <v>204</v>
      </c>
      <c r="E1279" s="211" t="s">
        <v>21</v>
      </c>
      <c r="F1279" s="212" t="s">
        <v>1728</v>
      </c>
      <c r="G1279" s="210"/>
      <c r="H1279" s="213">
        <v>8.6</v>
      </c>
      <c r="I1279" s="214"/>
      <c r="J1279" s="210"/>
      <c r="K1279" s="210"/>
      <c r="L1279" s="215"/>
      <c r="M1279" s="216"/>
      <c r="N1279" s="217"/>
      <c r="O1279" s="217"/>
      <c r="P1279" s="217"/>
      <c r="Q1279" s="217"/>
      <c r="R1279" s="217"/>
      <c r="S1279" s="217"/>
      <c r="T1279" s="218"/>
      <c r="AT1279" s="219" t="s">
        <v>204</v>
      </c>
      <c r="AU1279" s="219" t="s">
        <v>82</v>
      </c>
      <c r="AV1279" s="14" t="s">
        <v>82</v>
      </c>
      <c r="AW1279" s="14" t="s">
        <v>34</v>
      </c>
      <c r="AX1279" s="14" t="s">
        <v>72</v>
      </c>
      <c r="AY1279" s="219" t="s">
        <v>191</v>
      </c>
    </row>
    <row r="1280" spans="2:51" s="14" customFormat="1" ht="11.25">
      <c r="B1280" s="209"/>
      <c r="C1280" s="210"/>
      <c r="D1280" s="192" t="s">
        <v>204</v>
      </c>
      <c r="E1280" s="211" t="s">
        <v>21</v>
      </c>
      <c r="F1280" s="212" t="s">
        <v>1729</v>
      </c>
      <c r="G1280" s="210"/>
      <c r="H1280" s="213">
        <v>20.571</v>
      </c>
      <c r="I1280" s="214"/>
      <c r="J1280" s="210"/>
      <c r="K1280" s="210"/>
      <c r="L1280" s="215"/>
      <c r="M1280" s="216"/>
      <c r="N1280" s="217"/>
      <c r="O1280" s="217"/>
      <c r="P1280" s="217"/>
      <c r="Q1280" s="217"/>
      <c r="R1280" s="217"/>
      <c r="S1280" s="217"/>
      <c r="T1280" s="218"/>
      <c r="AT1280" s="219" t="s">
        <v>204</v>
      </c>
      <c r="AU1280" s="219" t="s">
        <v>82</v>
      </c>
      <c r="AV1280" s="14" t="s">
        <v>82</v>
      </c>
      <c r="AW1280" s="14" t="s">
        <v>34</v>
      </c>
      <c r="AX1280" s="14" t="s">
        <v>72</v>
      </c>
      <c r="AY1280" s="219" t="s">
        <v>191</v>
      </c>
    </row>
    <row r="1281" spans="2:51" s="13" customFormat="1" ht="11.25">
      <c r="B1281" s="199"/>
      <c r="C1281" s="200"/>
      <c r="D1281" s="192" t="s">
        <v>204</v>
      </c>
      <c r="E1281" s="201" t="s">
        <v>21</v>
      </c>
      <c r="F1281" s="202" t="s">
        <v>1730</v>
      </c>
      <c r="G1281" s="200"/>
      <c r="H1281" s="201" t="s">
        <v>21</v>
      </c>
      <c r="I1281" s="203"/>
      <c r="J1281" s="200"/>
      <c r="K1281" s="200"/>
      <c r="L1281" s="204"/>
      <c r="M1281" s="205"/>
      <c r="N1281" s="206"/>
      <c r="O1281" s="206"/>
      <c r="P1281" s="206"/>
      <c r="Q1281" s="206"/>
      <c r="R1281" s="206"/>
      <c r="S1281" s="206"/>
      <c r="T1281" s="207"/>
      <c r="AT1281" s="208" t="s">
        <v>204</v>
      </c>
      <c r="AU1281" s="208" t="s">
        <v>82</v>
      </c>
      <c r="AV1281" s="13" t="s">
        <v>80</v>
      </c>
      <c r="AW1281" s="13" t="s">
        <v>34</v>
      </c>
      <c r="AX1281" s="13" t="s">
        <v>72</v>
      </c>
      <c r="AY1281" s="208" t="s">
        <v>191</v>
      </c>
    </row>
    <row r="1282" spans="2:51" s="14" customFormat="1" ht="33.75">
      <c r="B1282" s="209"/>
      <c r="C1282" s="210"/>
      <c r="D1282" s="192" t="s">
        <v>204</v>
      </c>
      <c r="E1282" s="211" t="s">
        <v>21</v>
      </c>
      <c r="F1282" s="212" t="s">
        <v>1731</v>
      </c>
      <c r="G1282" s="210"/>
      <c r="H1282" s="213">
        <v>141.295</v>
      </c>
      <c r="I1282" s="214"/>
      <c r="J1282" s="210"/>
      <c r="K1282" s="210"/>
      <c r="L1282" s="215"/>
      <c r="M1282" s="216"/>
      <c r="N1282" s="217"/>
      <c r="O1282" s="217"/>
      <c r="P1282" s="217"/>
      <c r="Q1282" s="217"/>
      <c r="R1282" s="217"/>
      <c r="S1282" s="217"/>
      <c r="T1282" s="218"/>
      <c r="AT1282" s="219" t="s">
        <v>204</v>
      </c>
      <c r="AU1282" s="219" t="s">
        <v>82</v>
      </c>
      <c r="AV1282" s="14" t="s">
        <v>82</v>
      </c>
      <c r="AW1282" s="14" t="s">
        <v>34</v>
      </c>
      <c r="AX1282" s="14" t="s">
        <v>72</v>
      </c>
      <c r="AY1282" s="219" t="s">
        <v>191</v>
      </c>
    </row>
    <row r="1283" spans="2:51" s="14" customFormat="1" ht="22.5">
      <c r="B1283" s="209"/>
      <c r="C1283" s="210"/>
      <c r="D1283" s="192" t="s">
        <v>204</v>
      </c>
      <c r="E1283" s="211" t="s">
        <v>21</v>
      </c>
      <c r="F1283" s="212" t="s">
        <v>1732</v>
      </c>
      <c r="G1283" s="210"/>
      <c r="H1283" s="213">
        <v>25.434</v>
      </c>
      <c r="I1283" s="214"/>
      <c r="J1283" s="210"/>
      <c r="K1283" s="210"/>
      <c r="L1283" s="215"/>
      <c r="M1283" s="216"/>
      <c r="N1283" s="217"/>
      <c r="O1283" s="217"/>
      <c r="P1283" s="217"/>
      <c r="Q1283" s="217"/>
      <c r="R1283" s="217"/>
      <c r="S1283" s="217"/>
      <c r="T1283" s="218"/>
      <c r="AT1283" s="219" t="s">
        <v>204</v>
      </c>
      <c r="AU1283" s="219" t="s">
        <v>82</v>
      </c>
      <c r="AV1283" s="14" t="s">
        <v>82</v>
      </c>
      <c r="AW1283" s="14" t="s">
        <v>34</v>
      </c>
      <c r="AX1283" s="14" t="s">
        <v>72</v>
      </c>
      <c r="AY1283" s="219" t="s">
        <v>191</v>
      </c>
    </row>
    <row r="1284" spans="2:51" s="14" customFormat="1" ht="22.5">
      <c r="B1284" s="209"/>
      <c r="C1284" s="210"/>
      <c r="D1284" s="192" t="s">
        <v>204</v>
      </c>
      <c r="E1284" s="211" t="s">
        <v>21</v>
      </c>
      <c r="F1284" s="212" t="s">
        <v>1733</v>
      </c>
      <c r="G1284" s="210"/>
      <c r="H1284" s="213">
        <v>59.91</v>
      </c>
      <c r="I1284" s="214"/>
      <c r="J1284" s="210"/>
      <c r="K1284" s="210"/>
      <c r="L1284" s="215"/>
      <c r="M1284" s="216"/>
      <c r="N1284" s="217"/>
      <c r="O1284" s="217"/>
      <c r="P1284" s="217"/>
      <c r="Q1284" s="217"/>
      <c r="R1284" s="217"/>
      <c r="S1284" s="217"/>
      <c r="T1284" s="218"/>
      <c r="AT1284" s="219" t="s">
        <v>204</v>
      </c>
      <c r="AU1284" s="219" t="s">
        <v>82</v>
      </c>
      <c r="AV1284" s="14" t="s">
        <v>82</v>
      </c>
      <c r="AW1284" s="14" t="s">
        <v>34</v>
      </c>
      <c r="AX1284" s="14" t="s">
        <v>72</v>
      </c>
      <c r="AY1284" s="219" t="s">
        <v>191</v>
      </c>
    </row>
    <row r="1285" spans="1:65" s="2" customFormat="1" ht="24.2" customHeight="1">
      <c r="A1285" s="35"/>
      <c r="B1285" s="36"/>
      <c r="C1285" s="179" t="s">
        <v>1734</v>
      </c>
      <c r="D1285" s="179" t="s">
        <v>193</v>
      </c>
      <c r="E1285" s="180" t="s">
        <v>1735</v>
      </c>
      <c r="F1285" s="181" t="s">
        <v>1736</v>
      </c>
      <c r="G1285" s="182" t="s">
        <v>293</v>
      </c>
      <c r="H1285" s="183">
        <v>152.781</v>
      </c>
      <c r="I1285" s="184"/>
      <c r="J1285" s="185">
        <f>ROUND(I1285*H1285,2)</f>
        <v>0</v>
      </c>
      <c r="K1285" s="181" t="s">
        <v>197</v>
      </c>
      <c r="L1285" s="40"/>
      <c r="M1285" s="186" t="s">
        <v>21</v>
      </c>
      <c r="N1285" s="187" t="s">
        <v>43</v>
      </c>
      <c r="O1285" s="65"/>
      <c r="P1285" s="188">
        <f>O1285*H1285</f>
        <v>0</v>
      </c>
      <c r="Q1285" s="188">
        <v>0.00015</v>
      </c>
      <c r="R1285" s="188">
        <f>Q1285*H1285</f>
        <v>0.022917149999999997</v>
      </c>
      <c r="S1285" s="188">
        <v>0</v>
      </c>
      <c r="T1285" s="189">
        <f>S1285*H1285</f>
        <v>0</v>
      </c>
      <c r="U1285" s="35"/>
      <c r="V1285" s="35"/>
      <c r="W1285" s="35"/>
      <c r="X1285" s="35"/>
      <c r="Y1285" s="35"/>
      <c r="Z1285" s="35"/>
      <c r="AA1285" s="35"/>
      <c r="AB1285" s="35"/>
      <c r="AC1285" s="35"/>
      <c r="AD1285" s="35"/>
      <c r="AE1285" s="35"/>
      <c r="AR1285" s="190" t="s">
        <v>321</v>
      </c>
      <c r="AT1285" s="190" t="s">
        <v>193</v>
      </c>
      <c r="AU1285" s="190" t="s">
        <v>82</v>
      </c>
      <c r="AY1285" s="18" t="s">
        <v>191</v>
      </c>
      <c r="BE1285" s="191">
        <f>IF(N1285="základní",J1285,0)</f>
        <v>0</v>
      </c>
      <c r="BF1285" s="191">
        <f>IF(N1285="snížená",J1285,0)</f>
        <v>0</v>
      </c>
      <c r="BG1285" s="191">
        <f>IF(N1285="zákl. přenesená",J1285,0)</f>
        <v>0</v>
      </c>
      <c r="BH1285" s="191">
        <f>IF(N1285="sníž. přenesená",J1285,0)</f>
        <v>0</v>
      </c>
      <c r="BI1285" s="191">
        <f>IF(N1285="nulová",J1285,0)</f>
        <v>0</v>
      </c>
      <c r="BJ1285" s="18" t="s">
        <v>80</v>
      </c>
      <c r="BK1285" s="191">
        <f>ROUND(I1285*H1285,2)</f>
        <v>0</v>
      </c>
      <c r="BL1285" s="18" t="s">
        <v>321</v>
      </c>
      <c r="BM1285" s="190" t="s">
        <v>1737</v>
      </c>
    </row>
    <row r="1286" spans="1:47" s="2" customFormat="1" ht="11.25">
      <c r="A1286" s="35"/>
      <c r="B1286" s="36"/>
      <c r="C1286" s="37"/>
      <c r="D1286" s="192" t="s">
        <v>200</v>
      </c>
      <c r="E1286" s="37"/>
      <c r="F1286" s="193" t="s">
        <v>1738</v>
      </c>
      <c r="G1286" s="37"/>
      <c r="H1286" s="37"/>
      <c r="I1286" s="194"/>
      <c r="J1286" s="37"/>
      <c r="K1286" s="37"/>
      <c r="L1286" s="40"/>
      <c r="M1286" s="195"/>
      <c r="N1286" s="196"/>
      <c r="O1286" s="65"/>
      <c r="P1286" s="65"/>
      <c r="Q1286" s="65"/>
      <c r="R1286" s="65"/>
      <c r="S1286" s="65"/>
      <c r="T1286" s="66"/>
      <c r="U1286" s="35"/>
      <c r="V1286" s="35"/>
      <c r="W1286" s="35"/>
      <c r="X1286" s="35"/>
      <c r="Y1286" s="35"/>
      <c r="Z1286" s="35"/>
      <c r="AA1286" s="35"/>
      <c r="AB1286" s="35"/>
      <c r="AC1286" s="35"/>
      <c r="AD1286" s="35"/>
      <c r="AE1286" s="35"/>
      <c r="AT1286" s="18" t="s">
        <v>200</v>
      </c>
      <c r="AU1286" s="18" t="s">
        <v>82</v>
      </c>
    </row>
    <row r="1287" spans="1:47" s="2" customFormat="1" ht="11.25">
      <c r="A1287" s="35"/>
      <c r="B1287" s="36"/>
      <c r="C1287" s="37"/>
      <c r="D1287" s="197" t="s">
        <v>202</v>
      </c>
      <c r="E1287" s="37"/>
      <c r="F1287" s="198" t="s">
        <v>1739</v>
      </c>
      <c r="G1287" s="37"/>
      <c r="H1287" s="37"/>
      <c r="I1287" s="194"/>
      <c r="J1287" s="37"/>
      <c r="K1287" s="37"/>
      <c r="L1287" s="40"/>
      <c r="M1287" s="195"/>
      <c r="N1287" s="196"/>
      <c r="O1287" s="65"/>
      <c r="P1287" s="65"/>
      <c r="Q1287" s="65"/>
      <c r="R1287" s="65"/>
      <c r="S1287" s="65"/>
      <c r="T1287" s="66"/>
      <c r="U1287" s="35"/>
      <c r="V1287" s="35"/>
      <c r="W1287" s="35"/>
      <c r="X1287" s="35"/>
      <c r="Y1287" s="35"/>
      <c r="Z1287" s="35"/>
      <c r="AA1287" s="35"/>
      <c r="AB1287" s="35"/>
      <c r="AC1287" s="35"/>
      <c r="AD1287" s="35"/>
      <c r="AE1287" s="35"/>
      <c r="AT1287" s="18" t="s">
        <v>202</v>
      </c>
      <c r="AU1287" s="18" t="s">
        <v>82</v>
      </c>
    </row>
    <row r="1288" spans="2:51" s="13" customFormat="1" ht="11.25">
      <c r="B1288" s="199"/>
      <c r="C1288" s="200"/>
      <c r="D1288" s="192" t="s">
        <v>204</v>
      </c>
      <c r="E1288" s="201" t="s">
        <v>21</v>
      </c>
      <c r="F1288" s="202" t="s">
        <v>1700</v>
      </c>
      <c r="G1288" s="200"/>
      <c r="H1288" s="201" t="s">
        <v>21</v>
      </c>
      <c r="I1288" s="203"/>
      <c r="J1288" s="200"/>
      <c r="K1288" s="200"/>
      <c r="L1288" s="204"/>
      <c r="M1288" s="205"/>
      <c r="N1288" s="206"/>
      <c r="O1288" s="206"/>
      <c r="P1288" s="206"/>
      <c r="Q1288" s="206"/>
      <c r="R1288" s="206"/>
      <c r="S1288" s="206"/>
      <c r="T1288" s="207"/>
      <c r="AT1288" s="208" t="s">
        <v>204</v>
      </c>
      <c r="AU1288" s="208" t="s">
        <v>82</v>
      </c>
      <c r="AV1288" s="13" t="s">
        <v>80</v>
      </c>
      <c r="AW1288" s="13" t="s">
        <v>34</v>
      </c>
      <c r="AX1288" s="13" t="s">
        <v>72</v>
      </c>
      <c r="AY1288" s="208" t="s">
        <v>191</v>
      </c>
    </row>
    <row r="1289" spans="2:51" s="14" customFormat="1" ht="11.25">
      <c r="B1289" s="209"/>
      <c r="C1289" s="210"/>
      <c r="D1289" s="192" t="s">
        <v>204</v>
      </c>
      <c r="E1289" s="211" t="s">
        <v>21</v>
      </c>
      <c r="F1289" s="212" t="s">
        <v>1726</v>
      </c>
      <c r="G1289" s="210"/>
      <c r="H1289" s="213">
        <v>42.8</v>
      </c>
      <c r="I1289" s="214"/>
      <c r="J1289" s="210"/>
      <c r="K1289" s="210"/>
      <c r="L1289" s="215"/>
      <c r="M1289" s="216"/>
      <c r="N1289" s="217"/>
      <c r="O1289" s="217"/>
      <c r="P1289" s="217"/>
      <c r="Q1289" s="217"/>
      <c r="R1289" s="217"/>
      <c r="S1289" s="217"/>
      <c r="T1289" s="218"/>
      <c r="AT1289" s="219" t="s">
        <v>204</v>
      </c>
      <c r="AU1289" s="219" t="s">
        <v>82</v>
      </c>
      <c r="AV1289" s="14" t="s">
        <v>82</v>
      </c>
      <c r="AW1289" s="14" t="s">
        <v>34</v>
      </c>
      <c r="AX1289" s="14" t="s">
        <v>72</v>
      </c>
      <c r="AY1289" s="219" t="s">
        <v>191</v>
      </c>
    </row>
    <row r="1290" spans="2:51" s="14" customFormat="1" ht="11.25">
      <c r="B1290" s="209"/>
      <c r="C1290" s="210"/>
      <c r="D1290" s="192" t="s">
        <v>204</v>
      </c>
      <c r="E1290" s="211" t="s">
        <v>21</v>
      </c>
      <c r="F1290" s="212" t="s">
        <v>1727</v>
      </c>
      <c r="G1290" s="210"/>
      <c r="H1290" s="213">
        <v>17.3</v>
      </c>
      <c r="I1290" s="214"/>
      <c r="J1290" s="210"/>
      <c r="K1290" s="210"/>
      <c r="L1290" s="215"/>
      <c r="M1290" s="216"/>
      <c r="N1290" s="217"/>
      <c r="O1290" s="217"/>
      <c r="P1290" s="217"/>
      <c r="Q1290" s="217"/>
      <c r="R1290" s="217"/>
      <c r="S1290" s="217"/>
      <c r="T1290" s="218"/>
      <c r="AT1290" s="219" t="s">
        <v>204</v>
      </c>
      <c r="AU1290" s="219" t="s">
        <v>82</v>
      </c>
      <c r="AV1290" s="14" t="s">
        <v>82</v>
      </c>
      <c r="AW1290" s="14" t="s">
        <v>34</v>
      </c>
      <c r="AX1290" s="14" t="s">
        <v>72</v>
      </c>
      <c r="AY1290" s="219" t="s">
        <v>191</v>
      </c>
    </row>
    <row r="1291" spans="2:51" s="14" customFormat="1" ht="11.25">
      <c r="B1291" s="209"/>
      <c r="C1291" s="210"/>
      <c r="D1291" s="192" t="s">
        <v>204</v>
      </c>
      <c r="E1291" s="211" t="s">
        <v>21</v>
      </c>
      <c r="F1291" s="212" t="s">
        <v>1728</v>
      </c>
      <c r="G1291" s="210"/>
      <c r="H1291" s="213">
        <v>8.6</v>
      </c>
      <c r="I1291" s="214"/>
      <c r="J1291" s="210"/>
      <c r="K1291" s="210"/>
      <c r="L1291" s="215"/>
      <c r="M1291" s="216"/>
      <c r="N1291" s="217"/>
      <c r="O1291" s="217"/>
      <c r="P1291" s="217"/>
      <c r="Q1291" s="217"/>
      <c r="R1291" s="217"/>
      <c r="S1291" s="217"/>
      <c r="T1291" s="218"/>
      <c r="AT1291" s="219" t="s">
        <v>204</v>
      </c>
      <c r="AU1291" s="219" t="s">
        <v>82</v>
      </c>
      <c r="AV1291" s="14" t="s">
        <v>82</v>
      </c>
      <c r="AW1291" s="14" t="s">
        <v>34</v>
      </c>
      <c r="AX1291" s="14" t="s">
        <v>72</v>
      </c>
      <c r="AY1291" s="219" t="s">
        <v>191</v>
      </c>
    </row>
    <row r="1292" spans="2:51" s="14" customFormat="1" ht="11.25">
      <c r="B1292" s="209"/>
      <c r="C1292" s="210"/>
      <c r="D1292" s="192" t="s">
        <v>204</v>
      </c>
      <c r="E1292" s="211" t="s">
        <v>21</v>
      </c>
      <c r="F1292" s="212" t="s">
        <v>1729</v>
      </c>
      <c r="G1292" s="210"/>
      <c r="H1292" s="213">
        <v>20.571</v>
      </c>
      <c r="I1292" s="214"/>
      <c r="J1292" s="210"/>
      <c r="K1292" s="210"/>
      <c r="L1292" s="215"/>
      <c r="M1292" s="216"/>
      <c r="N1292" s="217"/>
      <c r="O1292" s="217"/>
      <c r="P1292" s="217"/>
      <c r="Q1292" s="217"/>
      <c r="R1292" s="217"/>
      <c r="S1292" s="217"/>
      <c r="T1292" s="218"/>
      <c r="AT1292" s="219" t="s">
        <v>204</v>
      </c>
      <c r="AU1292" s="219" t="s">
        <v>82</v>
      </c>
      <c r="AV1292" s="14" t="s">
        <v>82</v>
      </c>
      <c r="AW1292" s="14" t="s">
        <v>34</v>
      </c>
      <c r="AX1292" s="14" t="s">
        <v>72</v>
      </c>
      <c r="AY1292" s="219" t="s">
        <v>191</v>
      </c>
    </row>
    <row r="1293" spans="2:51" s="14" customFormat="1" ht="11.25">
      <c r="B1293" s="209"/>
      <c r="C1293" s="210"/>
      <c r="D1293" s="192" t="s">
        <v>204</v>
      </c>
      <c r="E1293" s="211" t="s">
        <v>21</v>
      </c>
      <c r="F1293" s="212" t="s">
        <v>1740</v>
      </c>
      <c r="G1293" s="210"/>
      <c r="H1293" s="213">
        <v>47</v>
      </c>
      <c r="I1293" s="214"/>
      <c r="J1293" s="210"/>
      <c r="K1293" s="210"/>
      <c r="L1293" s="215"/>
      <c r="M1293" s="216"/>
      <c r="N1293" s="217"/>
      <c r="O1293" s="217"/>
      <c r="P1293" s="217"/>
      <c r="Q1293" s="217"/>
      <c r="R1293" s="217"/>
      <c r="S1293" s="217"/>
      <c r="T1293" s="218"/>
      <c r="AT1293" s="219" t="s">
        <v>204</v>
      </c>
      <c r="AU1293" s="219" t="s">
        <v>82</v>
      </c>
      <c r="AV1293" s="14" t="s">
        <v>82</v>
      </c>
      <c r="AW1293" s="14" t="s">
        <v>34</v>
      </c>
      <c r="AX1293" s="14" t="s">
        <v>72</v>
      </c>
      <c r="AY1293" s="219" t="s">
        <v>191</v>
      </c>
    </row>
    <row r="1294" spans="2:51" s="14" customFormat="1" ht="11.25">
      <c r="B1294" s="209"/>
      <c r="C1294" s="210"/>
      <c r="D1294" s="192" t="s">
        <v>204</v>
      </c>
      <c r="E1294" s="211" t="s">
        <v>21</v>
      </c>
      <c r="F1294" s="212" t="s">
        <v>1741</v>
      </c>
      <c r="G1294" s="210"/>
      <c r="H1294" s="213">
        <v>3.7</v>
      </c>
      <c r="I1294" s="214"/>
      <c r="J1294" s="210"/>
      <c r="K1294" s="210"/>
      <c r="L1294" s="215"/>
      <c r="M1294" s="216"/>
      <c r="N1294" s="217"/>
      <c r="O1294" s="217"/>
      <c r="P1294" s="217"/>
      <c r="Q1294" s="217"/>
      <c r="R1294" s="217"/>
      <c r="S1294" s="217"/>
      <c r="T1294" s="218"/>
      <c r="AT1294" s="219" t="s">
        <v>204</v>
      </c>
      <c r="AU1294" s="219" t="s">
        <v>82</v>
      </c>
      <c r="AV1294" s="14" t="s">
        <v>82</v>
      </c>
      <c r="AW1294" s="14" t="s">
        <v>34</v>
      </c>
      <c r="AX1294" s="14" t="s">
        <v>72</v>
      </c>
      <c r="AY1294" s="219" t="s">
        <v>191</v>
      </c>
    </row>
    <row r="1295" spans="2:51" s="14" customFormat="1" ht="11.25">
      <c r="B1295" s="209"/>
      <c r="C1295" s="210"/>
      <c r="D1295" s="192" t="s">
        <v>204</v>
      </c>
      <c r="E1295" s="211" t="s">
        <v>21</v>
      </c>
      <c r="F1295" s="212" t="s">
        <v>1742</v>
      </c>
      <c r="G1295" s="210"/>
      <c r="H1295" s="213">
        <v>12.81</v>
      </c>
      <c r="I1295" s="214"/>
      <c r="J1295" s="210"/>
      <c r="K1295" s="210"/>
      <c r="L1295" s="215"/>
      <c r="M1295" s="216"/>
      <c r="N1295" s="217"/>
      <c r="O1295" s="217"/>
      <c r="P1295" s="217"/>
      <c r="Q1295" s="217"/>
      <c r="R1295" s="217"/>
      <c r="S1295" s="217"/>
      <c r="T1295" s="218"/>
      <c r="AT1295" s="219" t="s">
        <v>204</v>
      </c>
      <c r="AU1295" s="219" t="s">
        <v>82</v>
      </c>
      <c r="AV1295" s="14" t="s">
        <v>82</v>
      </c>
      <c r="AW1295" s="14" t="s">
        <v>34</v>
      </c>
      <c r="AX1295" s="14" t="s">
        <v>72</v>
      </c>
      <c r="AY1295" s="219" t="s">
        <v>191</v>
      </c>
    </row>
    <row r="1296" spans="1:65" s="2" customFormat="1" ht="16.5" customHeight="1">
      <c r="A1296" s="35"/>
      <c r="B1296" s="36"/>
      <c r="C1296" s="179" t="s">
        <v>1743</v>
      </c>
      <c r="D1296" s="179" t="s">
        <v>193</v>
      </c>
      <c r="E1296" s="180" t="s">
        <v>1744</v>
      </c>
      <c r="F1296" s="181" t="s">
        <v>1745</v>
      </c>
      <c r="G1296" s="182" t="s">
        <v>293</v>
      </c>
      <c r="H1296" s="183">
        <v>163.129</v>
      </c>
      <c r="I1296" s="184"/>
      <c r="J1296" s="185">
        <f>ROUND(I1296*H1296,2)</f>
        <v>0</v>
      </c>
      <c r="K1296" s="181" t="s">
        <v>197</v>
      </c>
      <c r="L1296" s="40"/>
      <c r="M1296" s="186" t="s">
        <v>21</v>
      </c>
      <c r="N1296" s="187" t="s">
        <v>43</v>
      </c>
      <c r="O1296" s="65"/>
      <c r="P1296" s="188">
        <f>O1296*H1296</f>
        <v>0</v>
      </c>
      <c r="Q1296" s="188">
        <v>0.00024</v>
      </c>
      <c r="R1296" s="188">
        <f>Q1296*H1296</f>
        <v>0.03915096</v>
      </c>
      <c r="S1296" s="188">
        <v>0</v>
      </c>
      <c r="T1296" s="189">
        <f>S1296*H1296</f>
        <v>0</v>
      </c>
      <c r="U1296" s="35"/>
      <c r="V1296" s="35"/>
      <c r="W1296" s="35"/>
      <c r="X1296" s="35"/>
      <c r="Y1296" s="35"/>
      <c r="Z1296" s="35"/>
      <c r="AA1296" s="35"/>
      <c r="AB1296" s="35"/>
      <c r="AC1296" s="35"/>
      <c r="AD1296" s="35"/>
      <c r="AE1296" s="35"/>
      <c r="AR1296" s="190" t="s">
        <v>321</v>
      </c>
      <c r="AT1296" s="190" t="s">
        <v>193</v>
      </c>
      <c r="AU1296" s="190" t="s">
        <v>82</v>
      </c>
      <c r="AY1296" s="18" t="s">
        <v>191</v>
      </c>
      <c r="BE1296" s="191">
        <f>IF(N1296="základní",J1296,0)</f>
        <v>0</v>
      </c>
      <c r="BF1296" s="191">
        <f>IF(N1296="snížená",J1296,0)</f>
        <v>0</v>
      </c>
      <c r="BG1296" s="191">
        <f>IF(N1296="zákl. přenesená",J1296,0)</f>
        <v>0</v>
      </c>
      <c r="BH1296" s="191">
        <f>IF(N1296="sníž. přenesená",J1296,0)</f>
        <v>0</v>
      </c>
      <c r="BI1296" s="191">
        <f>IF(N1296="nulová",J1296,0)</f>
        <v>0</v>
      </c>
      <c r="BJ1296" s="18" t="s">
        <v>80</v>
      </c>
      <c r="BK1296" s="191">
        <f>ROUND(I1296*H1296,2)</f>
        <v>0</v>
      </c>
      <c r="BL1296" s="18" t="s">
        <v>321</v>
      </c>
      <c r="BM1296" s="190" t="s">
        <v>1746</v>
      </c>
    </row>
    <row r="1297" spans="1:47" s="2" customFormat="1" ht="11.25">
      <c r="A1297" s="35"/>
      <c r="B1297" s="36"/>
      <c r="C1297" s="37"/>
      <c r="D1297" s="192" t="s">
        <v>200</v>
      </c>
      <c r="E1297" s="37"/>
      <c r="F1297" s="193" t="s">
        <v>1747</v>
      </c>
      <c r="G1297" s="37"/>
      <c r="H1297" s="37"/>
      <c r="I1297" s="194"/>
      <c r="J1297" s="37"/>
      <c r="K1297" s="37"/>
      <c r="L1297" s="40"/>
      <c r="M1297" s="195"/>
      <c r="N1297" s="196"/>
      <c r="O1297" s="65"/>
      <c r="P1297" s="65"/>
      <c r="Q1297" s="65"/>
      <c r="R1297" s="65"/>
      <c r="S1297" s="65"/>
      <c r="T1297" s="66"/>
      <c r="U1297" s="35"/>
      <c r="V1297" s="35"/>
      <c r="W1297" s="35"/>
      <c r="X1297" s="35"/>
      <c r="Y1297" s="35"/>
      <c r="Z1297" s="35"/>
      <c r="AA1297" s="35"/>
      <c r="AB1297" s="35"/>
      <c r="AC1297" s="35"/>
      <c r="AD1297" s="35"/>
      <c r="AE1297" s="35"/>
      <c r="AT1297" s="18" t="s">
        <v>200</v>
      </c>
      <c r="AU1297" s="18" t="s">
        <v>82</v>
      </c>
    </row>
    <row r="1298" spans="1:47" s="2" customFormat="1" ht="11.25">
      <c r="A1298" s="35"/>
      <c r="B1298" s="36"/>
      <c r="C1298" s="37"/>
      <c r="D1298" s="197" t="s">
        <v>202</v>
      </c>
      <c r="E1298" s="37"/>
      <c r="F1298" s="198" t="s">
        <v>1748</v>
      </c>
      <c r="G1298" s="37"/>
      <c r="H1298" s="37"/>
      <c r="I1298" s="194"/>
      <c r="J1298" s="37"/>
      <c r="K1298" s="37"/>
      <c r="L1298" s="40"/>
      <c r="M1298" s="195"/>
      <c r="N1298" s="196"/>
      <c r="O1298" s="65"/>
      <c r="P1298" s="65"/>
      <c r="Q1298" s="65"/>
      <c r="R1298" s="65"/>
      <c r="S1298" s="65"/>
      <c r="T1298" s="66"/>
      <c r="U1298" s="35"/>
      <c r="V1298" s="35"/>
      <c r="W1298" s="35"/>
      <c r="X1298" s="35"/>
      <c r="Y1298" s="35"/>
      <c r="Z1298" s="35"/>
      <c r="AA1298" s="35"/>
      <c r="AB1298" s="35"/>
      <c r="AC1298" s="35"/>
      <c r="AD1298" s="35"/>
      <c r="AE1298" s="35"/>
      <c r="AT1298" s="18" t="s">
        <v>202</v>
      </c>
      <c r="AU1298" s="18" t="s">
        <v>82</v>
      </c>
    </row>
    <row r="1299" spans="2:51" s="13" customFormat="1" ht="11.25">
      <c r="B1299" s="199"/>
      <c r="C1299" s="200"/>
      <c r="D1299" s="192" t="s">
        <v>204</v>
      </c>
      <c r="E1299" s="201" t="s">
        <v>21</v>
      </c>
      <c r="F1299" s="202" t="s">
        <v>1700</v>
      </c>
      <c r="G1299" s="200"/>
      <c r="H1299" s="201" t="s">
        <v>21</v>
      </c>
      <c r="I1299" s="203"/>
      <c r="J1299" s="200"/>
      <c r="K1299" s="200"/>
      <c r="L1299" s="204"/>
      <c r="M1299" s="205"/>
      <c r="N1299" s="206"/>
      <c r="O1299" s="206"/>
      <c r="P1299" s="206"/>
      <c r="Q1299" s="206"/>
      <c r="R1299" s="206"/>
      <c r="S1299" s="206"/>
      <c r="T1299" s="207"/>
      <c r="AT1299" s="208" t="s">
        <v>204</v>
      </c>
      <c r="AU1299" s="208" t="s">
        <v>82</v>
      </c>
      <c r="AV1299" s="13" t="s">
        <v>80</v>
      </c>
      <c r="AW1299" s="13" t="s">
        <v>34</v>
      </c>
      <c r="AX1299" s="13" t="s">
        <v>72</v>
      </c>
      <c r="AY1299" s="208" t="s">
        <v>191</v>
      </c>
    </row>
    <row r="1300" spans="2:51" s="13" customFormat="1" ht="11.25">
      <c r="B1300" s="199"/>
      <c r="C1300" s="200"/>
      <c r="D1300" s="192" t="s">
        <v>204</v>
      </c>
      <c r="E1300" s="201" t="s">
        <v>21</v>
      </c>
      <c r="F1300" s="202" t="s">
        <v>1730</v>
      </c>
      <c r="G1300" s="200"/>
      <c r="H1300" s="201" t="s">
        <v>21</v>
      </c>
      <c r="I1300" s="203"/>
      <c r="J1300" s="200"/>
      <c r="K1300" s="200"/>
      <c r="L1300" s="204"/>
      <c r="M1300" s="205"/>
      <c r="N1300" s="206"/>
      <c r="O1300" s="206"/>
      <c r="P1300" s="206"/>
      <c r="Q1300" s="206"/>
      <c r="R1300" s="206"/>
      <c r="S1300" s="206"/>
      <c r="T1300" s="207"/>
      <c r="AT1300" s="208" t="s">
        <v>204</v>
      </c>
      <c r="AU1300" s="208" t="s">
        <v>82</v>
      </c>
      <c r="AV1300" s="13" t="s">
        <v>80</v>
      </c>
      <c r="AW1300" s="13" t="s">
        <v>34</v>
      </c>
      <c r="AX1300" s="13" t="s">
        <v>72</v>
      </c>
      <c r="AY1300" s="208" t="s">
        <v>191</v>
      </c>
    </row>
    <row r="1301" spans="2:51" s="14" customFormat="1" ht="33.75">
      <c r="B1301" s="209"/>
      <c r="C1301" s="210"/>
      <c r="D1301" s="192" t="s">
        <v>204</v>
      </c>
      <c r="E1301" s="211" t="s">
        <v>21</v>
      </c>
      <c r="F1301" s="212" t="s">
        <v>1749</v>
      </c>
      <c r="G1301" s="210"/>
      <c r="H1301" s="213">
        <v>94.295</v>
      </c>
      <c r="I1301" s="214"/>
      <c r="J1301" s="210"/>
      <c r="K1301" s="210"/>
      <c r="L1301" s="215"/>
      <c r="M1301" s="216"/>
      <c r="N1301" s="217"/>
      <c r="O1301" s="217"/>
      <c r="P1301" s="217"/>
      <c r="Q1301" s="217"/>
      <c r="R1301" s="217"/>
      <c r="S1301" s="217"/>
      <c r="T1301" s="218"/>
      <c r="AT1301" s="219" t="s">
        <v>204</v>
      </c>
      <c r="AU1301" s="219" t="s">
        <v>82</v>
      </c>
      <c r="AV1301" s="14" t="s">
        <v>82</v>
      </c>
      <c r="AW1301" s="14" t="s">
        <v>34</v>
      </c>
      <c r="AX1301" s="14" t="s">
        <v>72</v>
      </c>
      <c r="AY1301" s="219" t="s">
        <v>191</v>
      </c>
    </row>
    <row r="1302" spans="2:51" s="14" customFormat="1" ht="22.5">
      <c r="B1302" s="209"/>
      <c r="C1302" s="210"/>
      <c r="D1302" s="192" t="s">
        <v>204</v>
      </c>
      <c r="E1302" s="211" t="s">
        <v>21</v>
      </c>
      <c r="F1302" s="212" t="s">
        <v>1750</v>
      </c>
      <c r="G1302" s="210"/>
      <c r="H1302" s="213">
        <v>21.734</v>
      </c>
      <c r="I1302" s="214"/>
      <c r="J1302" s="210"/>
      <c r="K1302" s="210"/>
      <c r="L1302" s="215"/>
      <c r="M1302" s="216"/>
      <c r="N1302" s="217"/>
      <c r="O1302" s="217"/>
      <c r="P1302" s="217"/>
      <c r="Q1302" s="217"/>
      <c r="R1302" s="217"/>
      <c r="S1302" s="217"/>
      <c r="T1302" s="218"/>
      <c r="AT1302" s="219" t="s">
        <v>204</v>
      </c>
      <c r="AU1302" s="219" t="s">
        <v>82</v>
      </c>
      <c r="AV1302" s="14" t="s">
        <v>82</v>
      </c>
      <c r="AW1302" s="14" t="s">
        <v>34</v>
      </c>
      <c r="AX1302" s="14" t="s">
        <v>72</v>
      </c>
      <c r="AY1302" s="219" t="s">
        <v>191</v>
      </c>
    </row>
    <row r="1303" spans="2:51" s="14" customFormat="1" ht="11.25">
      <c r="B1303" s="209"/>
      <c r="C1303" s="210"/>
      <c r="D1303" s="192" t="s">
        <v>204</v>
      </c>
      <c r="E1303" s="211" t="s">
        <v>21</v>
      </c>
      <c r="F1303" s="212" t="s">
        <v>1751</v>
      </c>
      <c r="G1303" s="210"/>
      <c r="H1303" s="213">
        <v>47.1</v>
      </c>
      <c r="I1303" s="214"/>
      <c r="J1303" s="210"/>
      <c r="K1303" s="210"/>
      <c r="L1303" s="215"/>
      <c r="M1303" s="216"/>
      <c r="N1303" s="217"/>
      <c r="O1303" s="217"/>
      <c r="P1303" s="217"/>
      <c r="Q1303" s="217"/>
      <c r="R1303" s="217"/>
      <c r="S1303" s="217"/>
      <c r="T1303" s="218"/>
      <c r="AT1303" s="219" t="s">
        <v>204</v>
      </c>
      <c r="AU1303" s="219" t="s">
        <v>82</v>
      </c>
      <c r="AV1303" s="14" t="s">
        <v>82</v>
      </c>
      <c r="AW1303" s="14" t="s">
        <v>34</v>
      </c>
      <c r="AX1303" s="14" t="s">
        <v>72</v>
      </c>
      <c r="AY1303" s="219" t="s">
        <v>191</v>
      </c>
    </row>
    <row r="1304" spans="1:65" s="2" customFormat="1" ht="16.5" customHeight="1">
      <c r="A1304" s="35"/>
      <c r="B1304" s="36"/>
      <c r="C1304" s="179" t="s">
        <v>1752</v>
      </c>
      <c r="D1304" s="179" t="s">
        <v>193</v>
      </c>
      <c r="E1304" s="180" t="s">
        <v>1753</v>
      </c>
      <c r="F1304" s="181" t="s">
        <v>1754</v>
      </c>
      <c r="G1304" s="182" t="s">
        <v>293</v>
      </c>
      <c r="H1304" s="183">
        <v>163.129</v>
      </c>
      <c r="I1304" s="184"/>
      <c r="J1304" s="185">
        <f>ROUND(I1304*H1304,2)</f>
        <v>0</v>
      </c>
      <c r="K1304" s="181" t="s">
        <v>197</v>
      </c>
      <c r="L1304" s="40"/>
      <c r="M1304" s="186" t="s">
        <v>21</v>
      </c>
      <c r="N1304" s="187" t="s">
        <v>43</v>
      </c>
      <c r="O1304" s="65"/>
      <c r="P1304" s="188">
        <f>O1304*H1304</f>
        <v>0</v>
      </c>
      <c r="Q1304" s="188">
        <v>0.00026</v>
      </c>
      <c r="R1304" s="188">
        <f>Q1304*H1304</f>
        <v>0.04241353999999999</v>
      </c>
      <c r="S1304" s="188">
        <v>0</v>
      </c>
      <c r="T1304" s="189">
        <f>S1304*H1304</f>
        <v>0</v>
      </c>
      <c r="U1304" s="35"/>
      <c r="V1304" s="35"/>
      <c r="W1304" s="35"/>
      <c r="X1304" s="35"/>
      <c r="Y1304" s="35"/>
      <c r="Z1304" s="35"/>
      <c r="AA1304" s="35"/>
      <c r="AB1304" s="35"/>
      <c r="AC1304" s="35"/>
      <c r="AD1304" s="35"/>
      <c r="AE1304" s="35"/>
      <c r="AR1304" s="190" t="s">
        <v>321</v>
      </c>
      <c r="AT1304" s="190" t="s">
        <v>193</v>
      </c>
      <c r="AU1304" s="190" t="s">
        <v>82</v>
      </c>
      <c r="AY1304" s="18" t="s">
        <v>191</v>
      </c>
      <c r="BE1304" s="191">
        <f>IF(N1304="základní",J1304,0)</f>
        <v>0</v>
      </c>
      <c r="BF1304" s="191">
        <f>IF(N1304="snížená",J1304,0)</f>
        <v>0</v>
      </c>
      <c r="BG1304" s="191">
        <f>IF(N1304="zákl. přenesená",J1304,0)</f>
        <v>0</v>
      </c>
      <c r="BH1304" s="191">
        <f>IF(N1304="sníž. přenesená",J1304,0)</f>
        <v>0</v>
      </c>
      <c r="BI1304" s="191">
        <f>IF(N1304="nulová",J1304,0)</f>
        <v>0</v>
      </c>
      <c r="BJ1304" s="18" t="s">
        <v>80</v>
      </c>
      <c r="BK1304" s="191">
        <f>ROUND(I1304*H1304,2)</f>
        <v>0</v>
      </c>
      <c r="BL1304" s="18" t="s">
        <v>321</v>
      </c>
      <c r="BM1304" s="190" t="s">
        <v>1755</v>
      </c>
    </row>
    <row r="1305" spans="1:47" s="2" customFormat="1" ht="19.5">
      <c r="A1305" s="35"/>
      <c r="B1305" s="36"/>
      <c r="C1305" s="37"/>
      <c r="D1305" s="192" t="s">
        <v>200</v>
      </c>
      <c r="E1305" s="37"/>
      <c r="F1305" s="193" t="s">
        <v>1756</v>
      </c>
      <c r="G1305" s="37"/>
      <c r="H1305" s="37"/>
      <c r="I1305" s="194"/>
      <c r="J1305" s="37"/>
      <c r="K1305" s="37"/>
      <c r="L1305" s="40"/>
      <c r="M1305" s="195"/>
      <c r="N1305" s="196"/>
      <c r="O1305" s="65"/>
      <c r="P1305" s="65"/>
      <c r="Q1305" s="65"/>
      <c r="R1305" s="65"/>
      <c r="S1305" s="65"/>
      <c r="T1305" s="66"/>
      <c r="U1305" s="35"/>
      <c r="V1305" s="35"/>
      <c r="W1305" s="35"/>
      <c r="X1305" s="35"/>
      <c r="Y1305" s="35"/>
      <c r="Z1305" s="35"/>
      <c r="AA1305" s="35"/>
      <c r="AB1305" s="35"/>
      <c r="AC1305" s="35"/>
      <c r="AD1305" s="35"/>
      <c r="AE1305" s="35"/>
      <c r="AT1305" s="18" t="s">
        <v>200</v>
      </c>
      <c r="AU1305" s="18" t="s">
        <v>82</v>
      </c>
    </row>
    <row r="1306" spans="1:47" s="2" customFormat="1" ht="11.25">
      <c r="A1306" s="35"/>
      <c r="B1306" s="36"/>
      <c r="C1306" s="37"/>
      <c r="D1306" s="197" t="s">
        <v>202</v>
      </c>
      <c r="E1306" s="37"/>
      <c r="F1306" s="198" t="s">
        <v>1757</v>
      </c>
      <c r="G1306" s="37"/>
      <c r="H1306" s="37"/>
      <c r="I1306" s="194"/>
      <c r="J1306" s="37"/>
      <c r="K1306" s="37"/>
      <c r="L1306" s="40"/>
      <c r="M1306" s="195"/>
      <c r="N1306" s="196"/>
      <c r="O1306" s="65"/>
      <c r="P1306" s="65"/>
      <c r="Q1306" s="65"/>
      <c r="R1306" s="65"/>
      <c r="S1306" s="65"/>
      <c r="T1306" s="66"/>
      <c r="U1306" s="35"/>
      <c r="V1306" s="35"/>
      <c r="W1306" s="35"/>
      <c r="X1306" s="35"/>
      <c r="Y1306" s="35"/>
      <c r="Z1306" s="35"/>
      <c r="AA1306" s="35"/>
      <c r="AB1306" s="35"/>
      <c r="AC1306" s="35"/>
      <c r="AD1306" s="35"/>
      <c r="AE1306" s="35"/>
      <c r="AT1306" s="18" t="s">
        <v>202</v>
      </c>
      <c r="AU1306" s="18" t="s">
        <v>82</v>
      </c>
    </row>
    <row r="1307" spans="2:51" s="13" customFormat="1" ht="11.25">
      <c r="B1307" s="199"/>
      <c r="C1307" s="200"/>
      <c r="D1307" s="192" t="s">
        <v>204</v>
      </c>
      <c r="E1307" s="201" t="s">
        <v>21</v>
      </c>
      <c r="F1307" s="202" t="s">
        <v>1700</v>
      </c>
      <c r="G1307" s="200"/>
      <c r="H1307" s="201" t="s">
        <v>21</v>
      </c>
      <c r="I1307" s="203"/>
      <c r="J1307" s="200"/>
      <c r="K1307" s="200"/>
      <c r="L1307" s="204"/>
      <c r="M1307" s="205"/>
      <c r="N1307" s="206"/>
      <c r="O1307" s="206"/>
      <c r="P1307" s="206"/>
      <c r="Q1307" s="206"/>
      <c r="R1307" s="206"/>
      <c r="S1307" s="206"/>
      <c r="T1307" s="207"/>
      <c r="AT1307" s="208" t="s">
        <v>204</v>
      </c>
      <c r="AU1307" s="208" t="s">
        <v>82</v>
      </c>
      <c r="AV1307" s="13" t="s">
        <v>80</v>
      </c>
      <c r="AW1307" s="13" t="s">
        <v>34</v>
      </c>
      <c r="AX1307" s="13" t="s">
        <v>72</v>
      </c>
      <c r="AY1307" s="208" t="s">
        <v>191</v>
      </c>
    </row>
    <row r="1308" spans="2:51" s="13" customFormat="1" ht="11.25">
      <c r="B1308" s="199"/>
      <c r="C1308" s="200"/>
      <c r="D1308" s="192" t="s">
        <v>204</v>
      </c>
      <c r="E1308" s="201" t="s">
        <v>21</v>
      </c>
      <c r="F1308" s="202" t="s">
        <v>1730</v>
      </c>
      <c r="G1308" s="200"/>
      <c r="H1308" s="201" t="s">
        <v>21</v>
      </c>
      <c r="I1308" s="203"/>
      <c r="J1308" s="200"/>
      <c r="K1308" s="200"/>
      <c r="L1308" s="204"/>
      <c r="M1308" s="205"/>
      <c r="N1308" s="206"/>
      <c r="O1308" s="206"/>
      <c r="P1308" s="206"/>
      <c r="Q1308" s="206"/>
      <c r="R1308" s="206"/>
      <c r="S1308" s="206"/>
      <c r="T1308" s="207"/>
      <c r="AT1308" s="208" t="s">
        <v>204</v>
      </c>
      <c r="AU1308" s="208" t="s">
        <v>82</v>
      </c>
      <c r="AV1308" s="13" t="s">
        <v>80</v>
      </c>
      <c r="AW1308" s="13" t="s">
        <v>34</v>
      </c>
      <c r="AX1308" s="13" t="s">
        <v>72</v>
      </c>
      <c r="AY1308" s="208" t="s">
        <v>191</v>
      </c>
    </row>
    <row r="1309" spans="2:51" s="14" customFormat="1" ht="33.75">
      <c r="B1309" s="209"/>
      <c r="C1309" s="210"/>
      <c r="D1309" s="192" t="s">
        <v>204</v>
      </c>
      <c r="E1309" s="211" t="s">
        <v>21</v>
      </c>
      <c r="F1309" s="212" t="s">
        <v>1749</v>
      </c>
      <c r="G1309" s="210"/>
      <c r="H1309" s="213">
        <v>94.295</v>
      </c>
      <c r="I1309" s="214"/>
      <c r="J1309" s="210"/>
      <c r="K1309" s="210"/>
      <c r="L1309" s="215"/>
      <c r="M1309" s="216"/>
      <c r="N1309" s="217"/>
      <c r="O1309" s="217"/>
      <c r="P1309" s="217"/>
      <c r="Q1309" s="217"/>
      <c r="R1309" s="217"/>
      <c r="S1309" s="217"/>
      <c r="T1309" s="218"/>
      <c r="AT1309" s="219" t="s">
        <v>204</v>
      </c>
      <c r="AU1309" s="219" t="s">
        <v>82</v>
      </c>
      <c r="AV1309" s="14" t="s">
        <v>82</v>
      </c>
      <c r="AW1309" s="14" t="s">
        <v>34</v>
      </c>
      <c r="AX1309" s="14" t="s">
        <v>72</v>
      </c>
      <c r="AY1309" s="219" t="s">
        <v>191</v>
      </c>
    </row>
    <row r="1310" spans="2:51" s="14" customFormat="1" ht="22.5">
      <c r="B1310" s="209"/>
      <c r="C1310" s="210"/>
      <c r="D1310" s="192" t="s">
        <v>204</v>
      </c>
      <c r="E1310" s="211" t="s">
        <v>21</v>
      </c>
      <c r="F1310" s="212" t="s">
        <v>1750</v>
      </c>
      <c r="G1310" s="210"/>
      <c r="H1310" s="213">
        <v>21.734</v>
      </c>
      <c r="I1310" s="214"/>
      <c r="J1310" s="210"/>
      <c r="K1310" s="210"/>
      <c r="L1310" s="215"/>
      <c r="M1310" s="216"/>
      <c r="N1310" s="217"/>
      <c r="O1310" s="217"/>
      <c r="P1310" s="217"/>
      <c r="Q1310" s="217"/>
      <c r="R1310" s="217"/>
      <c r="S1310" s="217"/>
      <c r="T1310" s="218"/>
      <c r="AT1310" s="219" t="s">
        <v>204</v>
      </c>
      <c r="AU1310" s="219" t="s">
        <v>82</v>
      </c>
      <c r="AV1310" s="14" t="s">
        <v>82</v>
      </c>
      <c r="AW1310" s="14" t="s">
        <v>34</v>
      </c>
      <c r="AX1310" s="14" t="s">
        <v>72</v>
      </c>
      <c r="AY1310" s="219" t="s">
        <v>191</v>
      </c>
    </row>
    <row r="1311" spans="2:51" s="14" customFormat="1" ht="11.25">
      <c r="B1311" s="209"/>
      <c r="C1311" s="210"/>
      <c r="D1311" s="192" t="s">
        <v>204</v>
      </c>
      <c r="E1311" s="211" t="s">
        <v>21</v>
      </c>
      <c r="F1311" s="212" t="s">
        <v>1751</v>
      </c>
      <c r="G1311" s="210"/>
      <c r="H1311" s="213">
        <v>47.1</v>
      </c>
      <c r="I1311" s="214"/>
      <c r="J1311" s="210"/>
      <c r="K1311" s="210"/>
      <c r="L1311" s="215"/>
      <c r="M1311" s="216"/>
      <c r="N1311" s="217"/>
      <c r="O1311" s="217"/>
      <c r="P1311" s="217"/>
      <c r="Q1311" s="217"/>
      <c r="R1311" s="217"/>
      <c r="S1311" s="217"/>
      <c r="T1311" s="218"/>
      <c r="AT1311" s="219" t="s">
        <v>204</v>
      </c>
      <c r="AU1311" s="219" t="s">
        <v>82</v>
      </c>
      <c r="AV1311" s="14" t="s">
        <v>82</v>
      </c>
      <c r="AW1311" s="14" t="s">
        <v>34</v>
      </c>
      <c r="AX1311" s="14" t="s">
        <v>72</v>
      </c>
      <c r="AY1311" s="219" t="s">
        <v>191</v>
      </c>
    </row>
    <row r="1312" spans="1:65" s="2" customFormat="1" ht="24.2" customHeight="1">
      <c r="A1312" s="35"/>
      <c r="B1312" s="36"/>
      <c r="C1312" s="179" t="s">
        <v>1758</v>
      </c>
      <c r="D1312" s="179" t="s">
        <v>193</v>
      </c>
      <c r="E1312" s="180" t="s">
        <v>1759</v>
      </c>
      <c r="F1312" s="181" t="s">
        <v>1760</v>
      </c>
      <c r="G1312" s="182" t="s">
        <v>293</v>
      </c>
      <c r="H1312" s="183">
        <v>152.781</v>
      </c>
      <c r="I1312" s="184"/>
      <c r="J1312" s="185">
        <f>ROUND(I1312*H1312,2)</f>
        <v>0</v>
      </c>
      <c r="K1312" s="181" t="s">
        <v>197</v>
      </c>
      <c r="L1312" s="40"/>
      <c r="M1312" s="186" t="s">
        <v>21</v>
      </c>
      <c r="N1312" s="187" t="s">
        <v>43</v>
      </c>
      <c r="O1312" s="65"/>
      <c r="P1312" s="188">
        <f>O1312*H1312</f>
        <v>0</v>
      </c>
      <c r="Q1312" s="188">
        <v>0.00033</v>
      </c>
      <c r="R1312" s="188">
        <f>Q1312*H1312</f>
        <v>0.05041773</v>
      </c>
      <c r="S1312" s="188">
        <v>0</v>
      </c>
      <c r="T1312" s="189">
        <f>S1312*H1312</f>
        <v>0</v>
      </c>
      <c r="U1312" s="35"/>
      <c r="V1312" s="35"/>
      <c r="W1312" s="35"/>
      <c r="X1312" s="35"/>
      <c r="Y1312" s="35"/>
      <c r="Z1312" s="35"/>
      <c r="AA1312" s="35"/>
      <c r="AB1312" s="35"/>
      <c r="AC1312" s="35"/>
      <c r="AD1312" s="35"/>
      <c r="AE1312" s="35"/>
      <c r="AR1312" s="190" t="s">
        <v>321</v>
      </c>
      <c r="AT1312" s="190" t="s">
        <v>193</v>
      </c>
      <c r="AU1312" s="190" t="s">
        <v>82</v>
      </c>
      <c r="AY1312" s="18" t="s">
        <v>191</v>
      </c>
      <c r="BE1312" s="191">
        <f>IF(N1312="základní",J1312,0)</f>
        <v>0</v>
      </c>
      <c r="BF1312" s="191">
        <f>IF(N1312="snížená",J1312,0)</f>
        <v>0</v>
      </c>
      <c r="BG1312" s="191">
        <f>IF(N1312="zákl. přenesená",J1312,0)</f>
        <v>0</v>
      </c>
      <c r="BH1312" s="191">
        <f>IF(N1312="sníž. přenesená",J1312,0)</f>
        <v>0</v>
      </c>
      <c r="BI1312" s="191">
        <f>IF(N1312="nulová",J1312,0)</f>
        <v>0</v>
      </c>
      <c r="BJ1312" s="18" t="s">
        <v>80</v>
      </c>
      <c r="BK1312" s="191">
        <f>ROUND(I1312*H1312,2)</f>
        <v>0</v>
      </c>
      <c r="BL1312" s="18" t="s">
        <v>321</v>
      </c>
      <c r="BM1312" s="190" t="s">
        <v>1761</v>
      </c>
    </row>
    <row r="1313" spans="1:47" s="2" customFormat="1" ht="29.25">
      <c r="A1313" s="35"/>
      <c r="B1313" s="36"/>
      <c r="C1313" s="37"/>
      <c r="D1313" s="192" t="s">
        <v>200</v>
      </c>
      <c r="E1313" s="37"/>
      <c r="F1313" s="193" t="s">
        <v>1762</v>
      </c>
      <c r="G1313" s="37"/>
      <c r="H1313" s="37"/>
      <c r="I1313" s="194"/>
      <c r="J1313" s="37"/>
      <c r="K1313" s="37"/>
      <c r="L1313" s="40"/>
      <c r="M1313" s="195"/>
      <c r="N1313" s="196"/>
      <c r="O1313" s="65"/>
      <c r="P1313" s="65"/>
      <c r="Q1313" s="65"/>
      <c r="R1313" s="65"/>
      <c r="S1313" s="65"/>
      <c r="T1313" s="66"/>
      <c r="U1313" s="35"/>
      <c r="V1313" s="35"/>
      <c r="W1313" s="35"/>
      <c r="X1313" s="35"/>
      <c r="Y1313" s="35"/>
      <c r="Z1313" s="35"/>
      <c r="AA1313" s="35"/>
      <c r="AB1313" s="35"/>
      <c r="AC1313" s="35"/>
      <c r="AD1313" s="35"/>
      <c r="AE1313" s="35"/>
      <c r="AT1313" s="18" t="s">
        <v>200</v>
      </c>
      <c r="AU1313" s="18" t="s">
        <v>82</v>
      </c>
    </row>
    <row r="1314" spans="1:47" s="2" customFormat="1" ht="11.25">
      <c r="A1314" s="35"/>
      <c r="B1314" s="36"/>
      <c r="C1314" s="37"/>
      <c r="D1314" s="197" t="s">
        <v>202</v>
      </c>
      <c r="E1314" s="37"/>
      <c r="F1314" s="198" t="s">
        <v>1763</v>
      </c>
      <c r="G1314" s="37"/>
      <c r="H1314" s="37"/>
      <c r="I1314" s="194"/>
      <c r="J1314" s="37"/>
      <c r="K1314" s="37"/>
      <c r="L1314" s="40"/>
      <c r="M1314" s="195"/>
      <c r="N1314" s="196"/>
      <c r="O1314" s="65"/>
      <c r="P1314" s="65"/>
      <c r="Q1314" s="65"/>
      <c r="R1314" s="65"/>
      <c r="S1314" s="65"/>
      <c r="T1314" s="66"/>
      <c r="U1314" s="35"/>
      <c r="V1314" s="35"/>
      <c r="W1314" s="35"/>
      <c r="X1314" s="35"/>
      <c r="Y1314" s="35"/>
      <c r="Z1314" s="35"/>
      <c r="AA1314" s="35"/>
      <c r="AB1314" s="35"/>
      <c r="AC1314" s="35"/>
      <c r="AD1314" s="35"/>
      <c r="AE1314" s="35"/>
      <c r="AT1314" s="18" t="s">
        <v>202</v>
      </c>
      <c r="AU1314" s="18" t="s">
        <v>82</v>
      </c>
    </row>
    <row r="1315" spans="2:51" s="13" customFormat="1" ht="11.25">
      <c r="B1315" s="199"/>
      <c r="C1315" s="200"/>
      <c r="D1315" s="192" t="s">
        <v>204</v>
      </c>
      <c r="E1315" s="201" t="s">
        <v>21</v>
      </c>
      <c r="F1315" s="202" t="s">
        <v>1700</v>
      </c>
      <c r="G1315" s="200"/>
      <c r="H1315" s="201" t="s">
        <v>21</v>
      </c>
      <c r="I1315" s="203"/>
      <c r="J1315" s="200"/>
      <c r="K1315" s="200"/>
      <c r="L1315" s="204"/>
      <c r="M1315" s="205"/>
      <c r="N1315" s="206"/>
      <c r="O1315" s="206"/>
      <c r="P1315" s="206"/>
      <c r="Q1315" s="206"/>
      <c r="R1315" s="206"/>
      <c r="S1315" s="206"/>
      <c r="T1315" s="207"/>
      <c r="AT1315" s="208" t="s">
        <v>204</v>
      </c>
      <c r="AU1315" s="208" t="s">
        <v>82</v>
      </c>
      <c r="AV1315" s="13" t="s">
        <v>80</v>
      </c>
      <c r="AW1315" s="13" t="s">
        <v>34</v>
      </c>
      <c r="AX1315" s="13" t="s">
        <v>72</v>
      </c>
      <c r="AY1315" s="208" t="s">
        <v>191</v>
      </c>
    </row>
    <row r="1316" spans="2:51" s="14" customFormat="1" ht="11.25">
      <c r="B1316" s="209"/>
      <c r="C1316" s="210"/>
      <c r="D1316" s="192" t="s">
        <v>204</v>
      </c>
      <c r="E1316" s="211" t="s">
        <v>21</v>
      </c>
      <c r="F1316" s="212" t="s">
        <v>1726</v>
      </c>
      <c r="G1316" s="210"/>
      <c r="H1316" s="213">
        <v>42.8</v>
      </c>
      <c r="I1316" s="214"/>
      <c r="J1316" s="210"/>
      <c r="K1316" s="210"/>
      <c r="L1316" s="215"/>
      <c r="M1316" s="216"/>
      <c r="N1316" s="217"/>
      <c r="O1316" s="217"/>
      <c r="P1316" s="217"/>
      <c r="Q1316" s="217"/>
      <c r="R1316" s="217"/>
      <c r="S1316" s="217"/>
      <c r="T1316" s="218"/>
      <c r="AT1316" s="219" t="s">
        <v>204</v>
      </c>
      <c r="AU1316" s="219" t="s">
        <v>82</v>
      </c>
      <c r="AV1316" s="14" t="s">
        <v>82</v>
      </c>
      <c r="AW1316" s="14" t="s">
        <v>34</v>
      </c>
      <c r="AX1316" s="14" t="s">
        <v>72</v>
      </c>
      <c r="AY1316" s="219" t="s">
        <v>191</v>
      </c>
    </row>
    <row r="1317" spans="2:51" s="14" customFormat="1" ht="11.25">
      <c r="B1317" s="209"/>
      <c r="C1317" s="210"/>
      <c r="D1317" s="192" t="s">
        <v>204</v>
      </c>
      <c r="E1317" s="211" t="s">
        <v>21</v>
      </c>
      <c r="F1317" s="212" t="s">
        <v>1727</v>
      </c>
      <c r="G1317" s="210"/>
      <c r="H1317" s="213">
        <v>17.3</v>
      </c>
      <c r="I1317" s="214"/>
      <c r="J1317" s="210"/>
      <c r="K1317" s="210"/>
      <c r="L1317" s="215"/>
      <c r="M1317" s="216"/>
      <c r="N1317" s="217"/>
      <c r="O1317" s="217"/>
      <c r="P1317" s="217"/>
      <c r="Q1317" s="217"/>
      <c r="R1317" s="217"/>
      <c r="S1317" s="217"/>
      <c r="T1317" s="218"/>
      <c r="AT1317" s="219" t="s">
        <v>204</v>
      </c>
      <c r="AU1317" s="219" t="s">
        <v>82</v>
      </c>
      <c r="AV1317" s="14" t="s">
        <v>82</v>
      </c>
      <c r="AW1317" s="14" t="s">
        <v>34</v>
      </c>
      <c r="AX1317" s="14" t="s">
        <v>72</v>
      </c>
      <c r="AY1317" s="219" t="s">
        <v>191</v>
      </c>
    </row>
    <row r="1318" spans="2:51" s="14" customFormat="1" ht="11.25">
      <c r="B1318" s="209"/>
      <c r="C1318" s="210"/>
      <c r="D1318" s="192" t="s">
        <v>204</v>
      </c>
      <c r="E1318" s="211" t="s">
        <v>21</v>
      </c>
      <c r="F1318" s="212" t="s">
        <v>1728</v>
      </c>
      <c r="G1318" s="210"/>
      <c r="H1318" s="213">
        <v>8.6</v>
      </c>
      <c r="I1318" s="214"/>
      <c r="J1318" s="210"/>
      <c r="K1318" s="210"/>
      <c r="L1318" s="215"/>
      <c r="M1318" s="216"/>
      <c r="N1318" s="217"/>
      <c r="O1318" s="217"/>
      <c r="P1318" s="217"/>
      <c r="Q1318" s="217"/>
      <c r="R1318" s="217"/>
      <c r="S1318" s="217"/>
      <c r="T1318" s="218"/>
      <c r="AT1318" s="219" t="s">
        <v>204</v>
      </c>
      <c r="AU1318" s="219" t="s">
        <v>82</v>
      </c>
      <c r="AV1318" s="14" t="s">
        <v>82</v>
      </c>
      <c r="AW1318" s="14" t="s">
        <v>34</v>
      </c>
      <c r="AX1318" s="14" t="s">
        <v>72</v>
      </c>
      <c r="AY1318" s="219" t="s">
        <v>191</v>
      </c>
    </row>
    <row r="1319" spans="2:51" s="14" customFormat="1" ht="11.25">
      <c r="B1319" s="209"/>
      <c r="C1319" s="210"/>
      <c r="D1319" s="192" t="s">
        <v>204</v>
      </c>
      <c r="E1319" s="211" t="s">
        <v>21</v>
      </c>
      <c r="F1319" s="212" t="s">
        <v>1729</v>
      </c>
      <c r="G1319" s="210"/>
      <c r="H1319" s="213">
        <v>20.571</v>
      </c>
      <c r="I1319" s="214"/>
      <c r="J1319" s="210"/>
      <c r="K1319" s="210"/>
      <c r="L1319" s="215"/>
      <c r="M1319" s="216"/>
      <c r="N1319" s="217"/>
      <c r="O1319" s="217"/>
      <c r="P1319" s="217"/>
      <c r="Q1319" s="217"/>
      <c r="R1319" s="217"/>
      <c r="S1319" s="217"/>
      <c r="T1319" s="218"/>
      <c r="AT1319" s="219" t="s">
        <v>204</v>
      </c>
      <c r="AU1319" s="219" t="s">
        <v>82</v>
      </c>
      <c r="AV1319" s="14" t="s">
        <v>82</v>
      </c>
      <c r="AW1319" s="14" t="s">
        <v>34</v>
      </c>
      <c r="AX1319" s="14" t="s">
        <v>72</v>
      </c>
      <c r="AY1319" s="219" t="s">
        <v>191</v>
      </c>
    </row>
    <row r="1320" spans="2:51" s="14" customFormat="1" ht="11.25">
      <c r="B1320" s="209"/>
      <c r="C1320" s="210"/>
      <c r="D1320" s="192" t="s">
        <v>204</v>
      </c>
      <c r="E1320" s="211" t="s">
        <v>21</v>
      </c>
      <c r="F1320" s="212" t="s">
        <v>1740</v>
      </c>
      <c r="G1320" s="210"/>
      <c r="H1320" s="213">
        <v>47</v>
      </c>
      <c r="I1320" s="214"/>
      <c r="J1320" s="210"/>
      <c r="K1320" s="210"/>
      <c r="L1320" s="215"/>
      <c r="M1320" s="216"/>
      <c r="N1320" s="217"/>
      <c r="O1320" s="217"/>
      <c r="P1320" s="217"/>
      <c r="Q1320" s="217"/>
      <c r="R1320" s="217"/>
      <c r="S1320" s="217"/>
      <c r="T1320" s="218"/>
      <c r="AT1320" s="219" t="s">
        <v>204</v>
      </c>
      <c r="AU1320" s="219" t="s">
        <v>82</v>
      </c>
      <c r="AV1320" s="14" t="s">
        <v>82</v>
      </c>
      <c r="AW1320" s="14" t="s">
        <v>34</v>
      </c>
      <c r="AX1320" s="14" t="s">
        <v>72</v>
      </c>
      <c r="AY1320" s="219" t="s">
        <v>191</v>
      </c>
    </row>
    <row r="1321" spans="2:51" s="14" customFormat="1" ht="11.25">
      <c r="B1321" s="209"/>
      <c r="C1321" s="210"/>
      <c r="D1321" s="192" t="s">
        <v>204</v>
      </c>
      <c r="E1321" s="211" t="s">
        <v>21</v>
      </c>
      <c r="F1321" s="212" t="s">
        <v>1741</v>
      </c>
      <c r="G1321" s="210"/>
      <c r="H1321" s="213">
        <v>3.7</v>
      </c>
      <c r="I1321" s="214"/>
      <c r="J1321" s="210"/>
      <c r="K1321" s="210"/>
      <c r="L1321" s="215"/>
      <c r="M1321" s="216"/>
      <c r="N1321" s="217"/>
      <c r="O1321" s="217"/>
      <c r="P1321" s="217"/>
      <c r="Q1321" s="217"/>
      <c r="R1321" s="217"/>
      <c r="S1321" s="217"/>
      <c r="T1321" s="218"/>
      <c r="AT1321" s="219" t="s">
        <v>204</v>
      </c>
      <c r="AU1321" s="219" t="s">
        <v>82</v>
      </c>
      <c r="AV1321" s="14" t="s">
        <v>82</v>
      </c>
      <c r="AW1321" s="14" t="s">
        <v>34</v>
      </c>
      <c r="AX1321" s="14" t="s">
        <v>72</v>
      </c>
      <c r="AY1321" s="219" t="s">
        <v>191</v>
      </c>
    </row>
    <row r="1322" spans="2:51" s="14" customFormat="1" ht="11.25">
      <c r="B1322" s="209"/>
      <c r="C1322" s="210"/>
      <c r="D1322" s="192" t="s">
        <v>204</v>
      </c>
      <c r="E1322" s="211" t="s">
        <v>21</v>
      </c>
      <c r="F1322" s="212" t="s">
        <v>1742</v>
      </c>
      <c r="G1322" s="210"/>
      <c r="H1322" s="213">
        <v>12.81</v>
      </c>
      <c r="I1322" s="214"/>
      <c r="J1322" s="210"/>
      <c r="K1322" s="210"/>
      <c r="L1322" s="215"/>
      <c r="M1322" s="216"/>
      <c r="N1322" s="217"/>
      <c r="O1322" s="217"/>
      <c r="P1322" s="217"/>
      <c r="Q1322" s="217"/>
      <c r="R1322" s="217"/>
      <c r="S1322" s="217"/>
      <c r="T1322" s="218"/>
      <c r="AT1322" s="219" t="s">
        <v>204</v>
      </c>
      <c r="AU1322" s="219" t="s">
        <v>82</v>
      </c>
      <c r="AV1322" s="14" t="s">
        <v>82</v>
      </c>
      <c r="AW1322" s="14" t="s">
        <v>34</v>
      </c>
      <c r="AX1322" s="14" t="s">
        <v>72</v>
      </c>
      <c r="AY1322" s="219" t="s">
        <v>191</v>
      </c>
    </row>
    <row r="1323" spans="1:65" s="2" customFormat="1" ht="33" customHeight="1">
      <c r="A1323" s="35"/>
      <c r="B1323" s="36"/>
      <c r="C1323" s="179" t="s">
        <v>1764</v>
      </c>
      <c r="D1323" s="179" t="s">
        <v>193</v>
      </c>
      <c r="E1323" s="180" t="s">
        <v>1765</v>
      </c>
      <c r="F1323" s="181" t="s">
        <v>1766</v>
      </c>
      <c r="G1323" s="182" t="s">
        <v>293</v>
      </c>
      <c r="H1323" s="183">
        <v>315.91</v>
      </c>
      <c r="I1323" s="184"/>
      <c r="J1323" s="185">
        <f>ROUND(I1323*H1323,2)</f>
        <v>0</v>
      </c>
      <c r="K1323" s="181" t="s">
        <v>197</v>
      </c>
      <c r="L1323" s="40"/>
      <c r="M1323" s="186" t="s">
        <v>21</v>
      </c>
      <c r="N1323" s="187" t="s">
        <v>43</v>
      </c>
      <c r="O1323" s="65"/>
      <c r="P1323" s="188">
        <f>O1323*H1323</f>
        <v>0</v>
      </c>
      <c r="Q1323" s="188">
        <v>0.00472</v>
      </c>
      <c r="R1323" s="188">
        <f>Q1323*H1323</f>
        <v>1.4910952000000002</v>
      </c>
      <c r="S1323" s="188">
        <v>0</v>
      </c>
      <c r="T1323" s="189">
        <f>S1323*H1323</f>
        <v>0</v>
      </c>
      <c r="U1323" s="35"/>
      <c r="V1323" s="35"/>
      <c r="W1323" s="35"/>
      <c r="X1323" s="35"/>
      <c r="Y1323" s="35"/>
      <c r="Z1323" s="35"/>
      <c r="AA1323" s="35"/>
      <c r="AB1323" s="35"/>
      <c r="AC1323" s="35"/>
      <c r="AD1323" s="35"/>
      <c r="AE1323" s="35"/>
      <c r="AR1323" s="190" t="s">
        <v>321</v>
      </c>
      <c r="AT1323" s="190" t="s">
        <v>193</v>
      </c>
      <c r="AU1323" s="190" t="s">
        <v>82</v>
      </c>
      <c r="AY1323" s="18" t="s">
        <v>191</v>
      </c>
      <c r="BE1323" s="191">
        <f>IF(N1323="základní",J1323,0)</f>
        <v>0</v>
      </c>
      <c r="BF1323" s="191">
        <f>IF(N1323="snížená",J1323,0)</f>
        <v>0</v>
      </c>
      <c r="BG1323" s="191">
        <f>IF(N1323="zákl. přenesená",J1323,0)</f>
        <v>0</v>
      </c>
      <c r="BH1323" s="191">
        <f>IF(N1323="sníž. přenesená",J1323,0)</f>
        <v>0</v>
      </c>
      <c r="BI1323" s="191">
        <f>IF(N1323="nulová",J1323,0)</f>
        <v>0</v>
      </c>
      <c r="BJ1323" s="18" t="s">
        <v>80</v>
      </c>
      <c r="BK1323" s="191">
        <f>ROUND(I1323*H1323,2)</f>
        <v>0</v>
      </c>
      <c r="BL1323" s="18" t="s">
        <v>321</v>
      </c>
      <c r="BM1323" s="190" t="s">
        <v>1767</v>
      </c>
    </row>
    <row r="1324" spans="1:47" s="2" customFormat="1" ht="19.5">
      <c r="A1324" s="35"/>
      <c r="B1324" s="36"/>
      <c r="C1324" s="37"/>
      <c r="D1324" s="192" t="s">
        <v>200</v>
      </c>
      <c r="E1324" s="37"/>
      <c r="F1324" s="193" t="s">
        <v>1768</v>
      </c>
      <c r="G1324" s="37"/>
      <c r="H1324" s="37"/>
      <c r="I1324" s="194"/>
      <c r="J1324" s="37"/>
      <c r="K1324" s="37"/>
      <c r="L1324" s="40"/>
      <c r="M1324" s="195"/>
      <c r="N1324" s="196"/>
      <c r="O1324" s="65"/>
      <c r="P1324" s="65"/>
      <c r="Q1324" s="65"/>
      <c r="R1324" s="65"/>
      <c r="S1324" s="65"/>
      <c r="T1324" s="66"/>
      <c r="U1324" s="35"/>
      <c r="V1324" s="35"/>
      <c r="W1324" s="35"/>
      <c r="X1324" s="35"/>
      <c r="Y1324" s="35"/>
      <c r="Z1324" s="35"/>
      <c r="AA1324" s="35"/>
      <c r="AB1324" s="35"/>
      <c r="AC1324" s="35"/>
      <c r="AD1324" s="35"/>
      <c r="AE1324" s="35"/>
      <c r="AT1324" s="18" t="s">
        <v>200</v>
      </c>
      <c r="AU1324" s="18" t="s">
        <v>82</v>
      </c>
    </row>
    <row r="1325" spans="1:47" s="2" customFormat="1" ht="11.25">
      <c r="A1325" s="35"/>
      <c r="B1325" s="36"/>
      <c r="C1325" s="37"/>
      <c r="D1325" s="197" t="s">
        <v>202</v>
      </c>
      <c r="E1325" s="37"/>
      <c r="F1325" s="198" t="s">
        <v>1769</v>
      </c>
      <c r="G1325" s="37"/>
      <c r="H1325" s="37"/>
      <c r="I1325" s="194"/>
      <c r="J1325" s="37"/>
      <c r="K1325" s="37"/>
      <c r="L1325" s="40"/>
      <c r="M1325" s="195"/>
      <c r="N1325" s="196"/>
      <c r="O1325" s="65"/>
      <c r="P1325" s="65"/>
      <c r="Q1325" s="65"/>
      <c r="R1325" s="65"/>
      <c r="S1325" s="65"/>
      <c r="T1325" s="66"/>
      <c r="U1325" s="35"/>
      <c r="V1325" s="35"/>
      <c r="W1325" s="35"/>
      <c r="X1325" s="35"/>
      <c r="Y1325" s="35"/>
      <c r="Z1325" s="35"/>
      <c r="AA1325" s="35"/>
      <c r="AB1325" s="35"/>
      <c r="AC1325" s="35"/>
      <c r="AD1325" s="35"/>
      <c r="AE1325" s="35"/>
      <c r="AT1325" s="18" t="s">
        <v>202</v>
      </c>
      <c r="AU1325" s="18" t="s">
        <v>82</v>
      </c>
    </row>
    <row r="1326" spans="2:51" s="13" customFormat="1" ht="11.25">
      <c r="B1326" s="199"/>
      <c r="C1326" s="200"/>
      <c r="D1326" s="192" t="s">
        <v>204</v>
      </c>
      <c r="E1326" s="201" t="s">
        <v>21</v>
      </c>
      <c r="F1326" s="202" t="s">
        <v>1700</v>
      </c>
      <c r="G1326" s="200"/>
      <c r="H1326" s="201" t="s">
        <v>21</v>
      </c>
      <c r="I1326" s="203"/>
      <c r="J1326" s="200"/>
      <c r="K1326" s="200"/>
      <c r="L1326" s="204"/>
      <c r="M1326" s="205"/>
      <c r="N1326" s="206"/>
      <c r="O1326" s="206"/>
      <c r="P1326" s="206"/>
      <c r="Q1326" s="206"/>
      <c r="R1326" s="206"/>
      <c r="S1326" s="206"/>
      <c r="T1326" s="207"/>
      <c r="AT1326" s="208" t="s">
        <v>204</v>
      </c>
      <c r="AU1326" s="208" t="s">
        <v>82</v>
      </c>
      <c r="AV1326" s="13" t="s">
        <v>80</v>
      </c>
      <c r="AW1326" s="13" t="s">
        <v>34</v>
      </c>
      <c r="AX1326" s="13" t="s">
        <v>72</v>
      </c>
      <c r="AY1326" s="208" t="s">
        <v>191</v>
      </c>
    </row>
    <row r="1327" spans="2:51" s="14" customFormat="1" ht="11.25">
      <c r="B1327" s="209"/>
      <c r="C1327" s="210"/>
      <c r="D1327" s="192" t="s">
        <v>204</v>
      </c>
      <c r="E1327" s="211" t="s">
        <v>21</v>
      </c>
      <c r="F1327" s="212" t="s">
        <v>1726</v>
      </c>
      <c r="G1327" s="210"/>
      <c r="H1327" s="213">
        <v>42.8</v>
      </c>
      <c r="I1327" s="214"/>
      <c r="J1327" s="210"/>
      <c r="K1327" s="210"/>
      <c r="L1327" s="215"/>
      <c r="M1327" s="216"/>
      <c r="N1327" s="217"/>
      <c r="O1327" s="217"/>
      <c r="P1327" s="217"/>
      <c r="Q1327" s="217"/>
      <c r="R1327" s="217"/>
      <c r="S1327" s="217"/>
      <c r="T1327" s="218"/>
      <c r="AT1327" s="219" t="s">
        <v>204</v>
      </c>
      <c r="AU1327" s="219" t="s">
        <v>82</v>
      </c>
      <c r="AV1327" s="14" t="s">
        <v>82</v>
      </c>
      <c r="AW1327" s="14" t="s">
        <v>34</v>
      </c>
      <c r="AX1327" s="14" t="s">
        <v>72</v>
      </c>
      <c r="AY1327" s="219" t="s">
        <v>191</v>
      </c>
    </row>
    <row r="1328" spans="2:51" s="14" customFormat="1" ht="11.25">
      <c r="B1328" s="209"/>
      <c r="C1328" s="210"/>
      <c r="D1328" s="192" t="s">
        <v>204</v>
      </c>
      <c r="E1328" s="211" t="s">
        <v>21</v>
      </c>
      <c r="F1328" s="212" t="s">
        <v>1727</v>
      </c>
      <c r="G1328" s="210"/>
      <c r="H1328" s="213">
        <v>17.3</v>
      </c>
      <c r="I1328" s="214"/>
      <c r="J1328" s="210"/>
      <c r="K1328" s="210"/>
      <c r="L1328" s="215"/>
      <c r="M1328" s="216"/>
      <c r="N1328" s="217"/>
      <c r="O1328" s="217"/>
      <c r="P1328" s="217"/>
      <c r="Q1328" s="217"/>
      <c r="R1328" s="217"/>
      <c r="S1328" s="217"/>
      <c r="T1328" s="218"/>
      <c r="AT1328" s="219" t="s">
        <v>204</v>
      </c>
      <c r="AU1328" s="219" t="s">
        <v>82</v>
      </c>
      <c r="AV1328" s="14" t="s">
        <v>82</v>
      </c>
      <c r="AW1328" s="14" t="s">
        <v>34</v>
      </c>
      <c r="AX1328" s="14" t="s">
        <v>72</v>
      </c>
      <c r="AY1328" s="219" t="s">
        <v>191</v>
      </c>
    </row>
    <row r="1329" spans="2:51" s="14" customFormat="1" ht="11.25">
      <c r="B1329" s="209"/>
      <c r="C1329" s="210"/>
      <c r="D1329" s="192" t="s">
        <v>204</v>
      </c>
      <c r="E1329" s="211" t="s">
        <v>21</v>
      </c>
      <c r="F1329" s="212" t="s">
        <v>1728</v>
      </c>
      <c r="G1329" s="210"/>
      <c r="H1329" s="213">
        <v>8.6</v>
      </c>
      <c r="I1329" s="214"/>
      <c r="J1329" s="210"/>
      <c r="K1329" s="210"/>
      <c r="L1329" s="215"/>
      <c r="M1329" s="216"/>
      <c r="N1329" s="217"/>
      <c r="O1329" s="217"/>
      <c r="P1329" s="217"/>
      <c r="Q1329" s="217"/>
      <c r="R1329" s="217"/>
      <c r="S1329" s="217"/>
      <c r="T1329" s="218"/>
      <c r="AT1329" s="219" t="s">
        <v>204</v>
      </c>
      <c r="AU1329" s="219" t="s">
        <v>82</v>
      </c>
      <c r="AV1329" s="14" t="s">
        <v>82</v>
      </c>
      <c r="AW1329" s="14" t="s">
        <v>34</v>
      </c>
      <c r="AX1329" s="14" t="s">
        <v>72</v>
      </c>
      <c r="AY1329" s="219" t="s">
        <v>191</v>
      </c>
    </row>
    <row r="1330" spans="2:51" s="14" customFormat="1" ht="11.25">
      <c r="B1330" s="209"/>
      <c r="C1330" s="210"/>
      <c r="D1330" s="192" t="s">
        <v>204</v>
      </c>
      <c r="E1330" s="211" t="s">
        <v>21</v>
      </c>
      <c r="F1330" s="212" t="s">
        <v>1729</v>
      </c>
      <c r="G1330" s="210"/>
      <c r="H1330" s="213">
        <v>20.571</v>
      </c>
      <c r="I1330" s="214"/>
      <c r="J1330" s="210"/>
      <c r="K1330" s="210"/>
      <c r="L1330" s="215"/>
      <c r="M1330" s="216"/>
      <c r="N1330" s="217"/>
      <c r="O1330" s="217"/>
      <c r="P1330" s="217"/>
      <c r="Q1330" s="217"/>
      <c r="R1330" s="217"/>
      <c r="S1330" s="217"/>
      <c r="T1330" s="218"/>
      <c r="AT1330" s="219" t="s">
        <v>204</v>
      </c>
      <c r="AU1330" s="219" t="s">
        <v>82</v>
      </c>
      <c r="AV1330" s="14" t="s">
        <v>82</v>
      </c>
      <c r="AW1330" s="14" t="s">
        <v>34</v>
      </c>
      <c r="AX1330" s="14" t="s">
        <v>72</v>
      </c>
      <c r="AY1330" s="219" t="s">
        <v>191</v>
      </c>
    </row>
    <row r="1331" spans="2:51" s="13" customFormat="1" ht="11.25">
      <c r="B1331" s="199"/>
      <c r="C1331" s="200"/>
      <c r="D1331" s="192" t="s">
        <v>204</v>
      </c>
      <c r="E1331" s="201" t="s">
        <v>21</v>
      </c>
      <c r="F1331" s="202" t="s">
        <v>1730</v>
      </c>
      <c r="G1331" s="200"/>
      <c r="H1331" s="201" t="s">
        <v>21</v>
      </c>
      <c r="I1331" s="203"/>
      <c r="J1331" s="200"/>
      <c r="K1331" s="200"/>
      <c r="L1331" s="204"/>
      <c r="M1331" s="205"/>
      <c r="N1331" s="206"/>
      <c r="O1331" s="206"/>
      <c r="P1331" s="206"/>
      <c r="Q1331" s="206"/>
      <c r="R1331" s="206"/>
      <c r="S1331" s="206"/>
      <c r="T1331" s="207"/>
      <c r="AT1331" s="208" t="s">
        <v>204</v>
      </c>
      <c r="AU1331" s="208" t="s">
        <v>82</v>
      </c>
      <c r="AV1331" s="13" t="s">
        <v>80</v>
      </c>
      <c r="AW1331" s="13" t="s">
        <v>34</v>
      </c>
      <c r="AX1331" s="13" t="s">
        <v>72</v>
      </c>
      <c r="AY1331" s="208" t="s">
        <v>191</v>
      </c>
    </row>
    <row r="1332" spans="2:51" s="14" customFormat="1" ht="33.75">
      <c r="B1332" s="209"/>
      <c r="C1332" s="210"/>
      <c r="D1332" s="192" t="s">
        <v>204</v>
      </c>
      <c r="E1332" s="211" t="s">
        <v>21</v>
      </c>
      <c r="F1332" s="212" t="s">
        <v>1731</v>
      </c>
      <c r="G1332" s="210"/>
      <c r="H1332" s="213">
        <v>141.295</v>
      </c>
      <c r="I1332" s="214"/>
      <c r="J1332" s="210"/>
      <c r="K1332" s="210"/>
      <c r="L1332" s="215"/>
      <c r="M1332" s="216"/>
      <c r="N1332" s="217"/>
      <c r="O1332" s="217"/>
      <c r="P1332" s="217"/>
      <c r="Q1332" s="217"/>
      <c r="R1332" s="217"/>
      <c r="S1332" s="217"/>
      <c r="T1332" s="218"/>
      <c r="AT1332" s="219" t="s">
        <v>204</v>
      </c>
      <c r="AU1332" s="219" t="s">
        <v>82</v>
      </c>
      <c r="AV1332" s="14" t="s">
        <v>82</v>
      </c>
      <c r="AW1332" s="14" t="s">
        <v>34</v>
      </c>
      <c r="AX1332" s="14" t="s">
        <v>72</v>
      </c>
      <c r="AY1332" s="219" t="s">
        <v>191</v>
      </c>
    </row>
    <row r="1333" spans="2:51" s="14" customFormat="1" ht="22.5">
      <c r="B1333" s="209"/>
      <c r="C1333" s="210"/>
      <c r="D1333" s="192" t="s">
        <v>204</v>
      </c>
      <c r="E1333" s="211" t="s">
        <v>21</v>
      </c>
      <c r="F1333" s="212" t="s">
        <v>1732</v>
      </c>
      <c r="G1333" s="210"/>
      <c r="H1333" s="213">
        <v>25.434</v>
      </c>
      <c r="I1333" s="214"/>
      <c r="J1333" s="210"/>
      <c r="K1333" s="210"/>
      <c r="L1333" s="215"/>
      <c r="M1333" s="216"/>
      <c r="N1333" s="217"/>
      <c r="O1333" s="217"/>
      <c r="P1333" s="217"/>
      <c r="Q1333" s="217"/>
      <c r="R1333" s="217"/>
      <c r="S1333" s="217"/>
      <c r="T1333" s="218"/>
      <c r="AT1333" s="219" t="s">
        <v>204</v>
      </c>
      <c r="AU1333" s="219" t="s">
        <v>82</v>
      </c>
      <c r="AV1333" s="14" t="s">
        <v>82</v>
      </c>
      <c r="AW1333" s="14" t="s">
        <v>34</v>
      </c>
      <c r="AX1333" s="14" t="s">
        <v>72</v>
      </c>
      <c r="AY1333" s="219" t="s">
        <v>191</v>
      </c>
    </row>
    <row r="1334" spans="2:51" s="14" customFormat="1" ht="22.5">
      <c r="B1334" s="209"/>
      <c r="C1334" s="210"/>
      <c r="D1334" s="192" t="s">
        <v>204</v>
      </c>
      <c r="E1334" s="211" t="s">
        <v>21</v>
      </c>
      <c r="F1334" s="212" t="s">
        <v>1733</v>
      </c>
      <c r="G1334" s="210"/>
      <c r="H1334" s="213">
        <v>59.91</v>
      </c>
      <c r="I1334" s="214"/>
      <c r="J1334" s="210"/>
      <c r="K1334" s="210"/>
      <c r="L1334" s="215"/>
      <c r="M1334" s="216"/>
      <c r="N1334" s="217"/>
      <c r="O1334" s="217"/>
      <c r="P1334" s="217"/>
      <c r="Q1334" s="217"/>
      <c r="R1334" s="217"/>
      <c r="S1334" s="217"/>
      <c r="T1334" s="218"/>
      <c r="AT1334" s="219" t="s">
        <v>204</v>
      </c>
      <c r="AU1334" s="219" t="s">
        <v>82</v>
      </c>
      <c r="AV1334" s="14" t="s">
        <v>82</v>
      </c>
      <c r="AW1334" s="14" t="s">
        <v>34</v>
      </c>
      <c r="AX1334" s="14" t="s">
        <v>72</v>
      </c>
      <c r="AY1334" s="219" t="s">
        <v>191</v>
      </c>
    </row>
    <row r="1335" spans="1:65" s="2" customFormat="1" ht="21.75" customHeight="1">
      <c r="A1335" s="35"/>
      <c r="B1335" s="36"/>
      <c r="C1335" s="179" t="s">
        <v>1770</v>
      </c>
      <c r="D1335" s="179" t="s">
        <v>193</v>
      </c>
      <c r="E1335" s="180" t="s">
        <v>1771</v>
      </c>
      <c r="F1335" s="181" t="s">
        <v>1772</v>
      </c>
      <c r="G1335" s="182" t="s">
        <v>293</v>
      </c>
      <c r="H1335" s="183">
        <v>75.41</v>
      </c>
      <c r="I1335" s="184"/>
      <c r="J1335" s="185">
        <f>ROUND(I1335*H1335,2)</f>
        <v>0</v>
      </c>
      <c r="K1335" s="181" t="s">
        <v>197</v>
      </c>
      <c r="L1335" s="40"/>
      <c r="M1335" s="186" t="s">
        <v>21</v>
      </c>
      <c r="N1335" s="187" t="s">
        <v>43</v>
      </c>
      <c r="O1335" s="65"/>
      <c r="P1335" s="188">
        <f>O1335*H1335</f>
        <v>0</v>
      </c>
      <c r="Q1335" s="188">
        <v>0</v>
      </c>
      <c r="R1335" s="188">
        <f>Q1335*H1335</f>
        <v>0</v>
      </c>
      <c r="S1335" s="188">
        <v>0</v>
      </c>
      <c r="T1335" s="189">
        <f>S1335*H1335</f>
        <v>0</v>
      </c>
      <c r="U1335" s="35"/>
      <c r="V1335" s="35"/>
      <c r="W1335" s="35"/>
      <c r="X1335" s="35"/>
      <c r="Y1335" s="35"/>
      <c r="Z1335" s="35"/>
      <c r="AA1335" s="35"/>
      <c r="AB1335" s="35"/>
      <c r="AC1335" s="35"/>
      <c r="AD1335" s="35"/>
      <c r="AE1335" s="35"/>
      <c r="AR1335" s="190" t="s">
        <v>321</v>
      </c>
      <c r="AT1335" s="190" t="s">
        <v>193</v>
      </c>
      <c r="AU1335" s="190" t="s">
        <v>82</v>
      </c>
      <c r="AY1335" s="18" t="s">
        <v>191</v>
      </c>
      <c r="BE1335" s="191">
        <f>IF(N1335="základní",J1335,0)</f>
        <v>0</v>
      </c>
      <c r="BF1335" s="191">
        <f>IF(N1335="snížená",J1335,0)</f>
        <v>0</v>
      </c>
      <c r="BG1335" s="191">
        <f>IF(N1335="zákl. přenesená",J1335,0)</f>
        <v>0</v>
      </c>
      <c r="BH1335" s="191">
        <f>IF(N1335="sníž. přenesená",J1335,0)</f>
        <v>0</v>
      </c>
      <c r="BI1335" s="191">
        <f>IF(N1335="nulová",J1335,0)</f>
        <v>0</v>
      </c>
      <c r="BJ1335" s="18" t="s">
        <v>80</v>
      </c>
      <c r="BK1335" s="191">
        <f>ROUND(I1335*H1335,2)</f>
        <v>0</v>
      </c>
      <c r="BL1335" s="18" t="s">
        <v>321</v>
      </c>
      <c r="BM1335" s="190" t="s">
        <v>1773</v>
      </c>
    </row>
    <row r="1336" spans="1:47" s="2" customFormat="1" ht="19.5">
      <c r="A1336" s="35"/>
      <c r="B1336" s="36"/>
      <c r="C1336" s="37"/>
      <c r="D1336" s="192" t="s">
        <v>200</v>
      </c>
      <c r="E1336" s="37"/>
      <c r="F1336" s="193" t="s">
        <v>1774</v>
      </c>
      <c r="G1336" s="37"/>
      <c r="H1336" s="37"/>
      <c r="I1336" s="194"/>
      <c r="J1336" s="37"/>
      <c r="K1336" s="37"/>
      <c r="L1336" s="40"/>
      <c r="M1336" s="195"/>
      <c r="N1336" s="196"/>
      <c r="O1336" s="65"/>
      <c r="P1336" s="65"/>
      <c r="Q1336" s="65"/>
      <c r="R1336" s="65"/>
      <c r="S1336" s="65"/>
      <c r="T1336" s="66"/>
      <c r="U1336" s="35"/>
      <c r="V1336" s="35"/>
      <c r="W1336" s="35"/>
      <c r="X1336" s="35"/>
      <c r="Y1336" s="35"/>
      <c r="Z1336" s="35"/>
      <c r="AA1336" s="35"/>
      <c r="AB1336" s="35"/>
      <c r="AC1336" s="35"/>
      <c r="AD1336" s="35"/>
      <c r="AE1336" s="35"/>
      <c r="AT1336" s="18" t="s">
        <v>200</v>
      </c>
      <c r="AU1336" s="18" t="s">
        <v>82</v>
      </c>
    </row>
    <row r="1337" spans="1:47" s="2" customFormat="1" ht="11.25">
      <c r="A1337" s="35"/>
      <c r="B1337" s="36"/>
      <c r="C1337" s="37"/>
      <c r="D1337" s="197" t="s">
        <v>202</v>
      </c>
      <c r="E1337" s="37"/>
      <c r="F1337" s="198" t="s">
        <v>1775</v>
      </c>
      <c r="G1337" s="37"/>
      <c r="H1337" s="37"/>
      <c r="I1337" s="194"/>
      <c r="J1337" s="37"/>
      <c r="K1337" s="37"/>
      <c r="L1337" s="40"/>
      <c r="M1337" s="195"/>
      <c r="N1337" s="196"/>
      <c r="O1337" s="65"/>
      <c r="P1337" s="65"/>
      <c r="Q1337" s="65"/>
      <c r="R1337" s="65"/>
      <c r="S1337" s="65"/>
      <c r="T1337" s="66"/>
      <c r="U1337" s="35"/>
      <c r="V1337" s="35"/>
      <c r="W1337" s="35"/>
      <c r="X1337" s="35"/>
      <c r="Y1337" s="35"/>
      <c r="Z1337" s="35"/>
      <c r="AA1337" s="35"/>
      <c r="AB1337" s="35"/>
      <c r="AC1337" s="35"/>
      <c r="AD1337" s="35"/>
      <c r="AE1337" s="35"/>
      <c r="AT1337" s="18" t="s">
        <v>202</v>
      </c>
      <c r="AU1337" s="18" t="s">
        <v>82</v>
      </c>
    </row>
    <row r="1338" spans="2:51" s="13" customFormat="1" ht="11.25">
      <c r="B1338" s="199"/>
      <c r="C1338" s="200"/>
      <c r="D1338" s="192" t="s">
        <v>204</v>
      </c>
      <c r="E1338" s="201" t="s">
        <v>21</v>
      </c>
      <c r="F1338" s="202" t="s">
        <v>1700</v>
      </c>
      <c r="G1338" s="200"/>
      <c r="H1338" s="201" t="s">
        <v>21</v>
      </c>
      <c r="I1338" s="203"/>
      <c r="J1338" s="200"/>
      <c r="K1338" s="200"/>
      <c r="L1338" s="204"/>
      <c r="M1338" s="205"/>
      <c r="N1338" s="206"/>
      <c r="O1338" s="206"/>
      <c r="P1338" s="206"/>
      <c r="Q1338" s="206"/>
      <c r="R1338" s="206"/>
      <c r="S1338" s="206"/>
      <c r="T1338" s="207"/>
      <c r="AT1338" s="208" t="s">
        <v>204</v>
      </c>
      <c r="AU1338" s="208" t="s">
        <v>82</v>
      </c>
      <c r="AV1338" s="13" t="s">
        <v>80</v>
      </c>
      <c r="AW1338" s="13" t="s">
        <v>34</v>
      </c>
      <c r="AX1338" s="13" t="s">
        <v>72</v>
      </c>
      <c r="AY1338" s="208" t="s">
        <v>191</v>
      </c>
    </row>
    <row r="1339" spans="2:51" s="14" customFormat="1" ht="11.25">
      <c r="B1339" s="209"/>
      <c r="C1339" s="210"/>
      <c r="D1339" s="192" t="s">
        <v>204</v>
      </c>
      <c r="E1339" s="211" t="s">
        <v>21</v>
      </c>
      <c r="F1339" s="212" t="s">
        <v>1776</v>
      </c>
      <c r="G1339" s="210"/>
      <c r="H1339" s="213">
        <v>11.4</v>
      </c>
      <c r="I1339" s="214"/>
      <c r="J1339" s="210"/>
      <c r="K1339" s="210"/>
      <c r="L1339" s="215"/>
      <c r="M1339" s="216"/>
      <c r="N1339" s="217"/>
      <c r="O1339" s="217"/>
      <c r="P1339" s="217"/>
      <c r="Q1339" s="217"/>
      <c r="R1339" s="217"/>
      <c r="S1339" s="217"/>
      <c r="T1339" s="218"/>
      <c r="AT1339" s="219" t="s">
        <v>204</v>
      </c>
      <c r="AU1339" s="219" t="s">
        <v>82</v>
      </c>
      <c r="AV1339" s="14" t="s">
        <v>82</v>
      </c>
      <c r="AW1339" s="14" t="s">
        <v>34</v>
      </c>
      <c r="AX1339" s="14" t="s">
        <v>72</v>
      </c>
      <c r="AY1339" s="219" t="s">
        <v>191</v>
      </c>
    </row>
    <row r="1340" spans="2:51" s="14" customFormat="1" ht="11.25">
      <c r="B1340" s="209"/>
      <c r="C1340" s="210"/>
      <c r="D1340" s="192" t="s">
        <v>204</v>
      </c>
      <c r="E1340" s="211" t="s">
        <v>21</v>
      </c>
      <c r="F1340" s="212" t="s">
        <v>1777</v>
      </c>
      <c r="G1340" s="210"/>
      <c r="H1340" s="213">
        <v>47.5</v>
      </c>
      <c r="I1340" s="214"/>
      <c r="J1340" s="210"/>
      <c r="K1340" s="210"/>
      <c r="L1340" s="215"/>
      <c r="M1340" s="216"/>
      <c r="N1340" s="217"/>
      <c r="O1340" s="217"/>
      <c r="P1340" s="217"/>
      <c r="Q1340" s="217"/>
      <c r="R1340" s="217"/>
      <c r="S1340" s="217"/>
      <c r="T1340" s="218"/>
      <c r="AT1340" s="219" t="s">
        <v>204</v>
      </c>
      <c r="AU1340" s="219" t="s">
        <v>82</v>
      </c>
      <c r="AV1340" s="14" t="s">
        <v>82</v>
      </c>
      <c r="AW1340" s="14" t="s">
        <v>34</v>
      </c>
      <c r="AX1340" s="14" t="s">
        <v>72</v>
      </c>
      <c r="AY1340" s="219" t="s">
        <v>191</v>
      </c>
    </row>
    <row r="1341" spans="2:51" s="14" customFormat="1" ht="11.25">
      <c r="B1341" s="209"/>
      <c r="C1341" s="210"/>
      <c r="D1341" s="192" t="s">
        <v>204</v>
      </c>
      <c r="E1341" s="211" t="s">
        <v>21</v>
      </c>
      <c r="F1341" s="212" t="s">
        <v>1741</v>
      </c>
      <c r="G1341" s="210"/>
      <c r="H1341" s="213">
        <v>3.7</v>
      </c>
      <c r="I1341" s="214"/>
      <c r="J1341" s="210"/>
      <c r="K1341" s="210"/>
      <c r="L1341" s="215"/>
      <c r="M1341" s="216"/>
      <c r="N1341" s="217"/>
      <c r="O1341" s="217"/>
      <c r="P1341" s="217"/>
      <c r="Q1341" s="217"/>
      <c r="R1341" s="217"/>
      <c r="S1341" s="217"/>
      <c r="T1341" s="218"/>
      <c r="AT1341" s="219" t="s">
        <v>204</v>
      </c>
      <c r="AU1341" s="219" t="s">
        <v>82</v>
      </c>
      <c r="AV1341" s="14" t="s">
        <v>82</v>
      </c>
      <c r="AW1341" s="14" t="s">
        <v>34</v>
      </c>
      <c r="AX1341" s="14" t="s">
        <v>72</v>
      </c>
      <c r="AY1341" s="219" t="s">
        <v>191</v>
      </c>
    </row>
    <row r="1342" spans="2:51" s="14" customFormat="1" ht="11.25">
      <c r="B1342" s="209"/>
      <c r="C1342" s="210"/>
      <c r="D1342" s="192" t="s">
        <v>204</v>
      </c>
      <c r="E1342" s="211" t="s">
        <v>21</v>
      </c>
      <c r="F1342" s="212" t="s">
        <v>1742</v>
      </c>
      <c r="G1342" s="210"/>
      <c r="H1342" s="213">
        <v>12.81</v>
      </c>
      <c r="I1342" s="214"/>
      <c r="J1342" s="210"/>
      <c r="K1342" s="210"/>
      <c r="L1342" s="215"/>
      <c r="M1342" s="216"/>
      <c r="N1342" s="217"/>
      <c r="O1342" s="217"/>
      <c r="P1342" s="217"/>
      <c r="Q1342" s="217"/>
      <c r="R1342" s="217"/>
      <c r="S1342" s="217"/>
      <c r="T1342" s="218"/>
      <c r="AT1342" s="219" t="s">
        <v>204</v>
      </c>
      <c r="AU1342" s="219" t="s">
        <v>82</v>
      </c>
      <c r="AV1342" s="14" t="s">
        <v>82</v>
      </c>
      <c r="AW1342" s="14" t="s">
        <v>34</v>
      </c>
      <c r="AX1342" s="14" t="s">
        <v>72</v>
      </c>
      <c r="AY1342" s="219" t="s">
        <v>191</v>
      </c>
    </row>
    <row r="1343" spans="1:65" s="2" customFormat="1" ht="24.2" customHeight="1">
      <c r="A1343" s="35"/>
      <c r="B1343" s="36"/>
      <c r="C1343" s="179" t="s">
        <v>1778</v>
      </c>
      <c r="D1343" s="179" t="s">
        <v>193</v>
      </c>
      <c r="E1343" s="180" t="s">
        <v>1779</v>
      </c>
      <c r="F1343" s="181" t="s">
        <v>1780</v>
      </c>
      <c r="G1343" s="182" t="s">
        <v>293</v>
      </c>
      <c r="H1343" s="183">
        <v>75.41</v>
      </c>
      <c r="I1343" s="184"/>
      <c r="J1343" s="185">
        <f>ROUND(I1343*H1343,2)</f>
        <v>0</v>
      </c>
      <c r="K1343" s="181" t="s">
        <v>197</v>
      </c>
      <c r="L1343" s="40"/>
      <c r="M1343" s="186" t="s">
        <v>21</v>
      </c>
      <c r="N1343" s="187" t="s">
        <v>43</v>
      </c>
      <c r="O1343" s="65"/>
      <c r="P1343" s="188">
        <f>O1343*H1343</f>
        <v>0</v>
      </c>
      <c r="Q1343" s="188">
        <v>0.00017</v>
      </c>
      <c r="R1343" s="188">
        <f>Q1343*H1343</f>
        <v>0.0128197</v>
      </c>
      <c r="S1343" s="188">
        <v>0</v>
      </c>
      <c r="T1343" s="189">
        <f>S1343*H1343</f>
        <v>0</v>
      </c>
      <c r="U1343" s="35"/>
      <c r="V1343" s="35"/>
      <c r="W1343" s="35"/>
      <c r="X1343" s="35"/>
      <c r="Y1343" s="35"/>
      <c r="Z1343" s="35"/>
      <c r="AA1343" s="35"/>
      <c r="AB1343" s="35"/>
      <c r="AC1343" s="35"/>
      <c r="AD1343" s="35"/>
      <c r="AE1343" s="35"/>
      <c r="AR1343" s="190" t="s">
        <v>321</v>
      </c>
      <c r="AT1343" s="190" t="s">
        <v>193</v>
      </c>
      <c r="AU1343" s="190" t="s">
        <v>82</v>
      </c>
      <c r="AY1343" s="18" t="s">
        <v>191</v>
      </c>
      <c r="BE1343" s="191">
        <f>IF(N1343="základní",J1343,0)</f>
        <v>0</v>
      </c>
      <c r="BF1343" s="191">
        <f>IF(N1343="snížená",J1343,0)</f>
        <v>0</v>
      </c>
      <c r="BG1343" s="191">
        <f>IF(N1343="zákl. přenesená",J1343,0)</f>
        <v>0</v>
      </c>
      <c r="BH1343" s="191">
        <f>IF(N1343="sníž. přenesená",J1343,0)</f>
        <v>0</v>
      </c>
      <c r="BI1343" s="191">
        <f>IF(N1343="nulová",J1343,0)</f>
        <v>0</v>
      </c>
      <c r="BJ1343" s="18" t="s">
        <v>80</v>
      </c>
      <c r="BK1343" s="191">
        <f>ROUND(I1343*H1343,2)</f>
        <v>0</v>
      </c>
      <c r="BL1343" s="18" t="s">
        <v>321</v>
      </c>
      <c r="BM1343" s="190" t="s">
        <v>1781</v>
      </c>
    </row>
    <row r="1344" spans="1:47" s="2" customFormat="1" ht="19.5">
      <c r="A1344" s="35"/>
      <c r="B1344" s="36"/>
      <c r="C1344" s="37"/>
      <c r="D1344" s="192" t="s">
        <v>200</v>
      </c>
      <c r="E1344" s="37"/>
      <c r="F1344" s="193" t="s">
        <v>1782</v>
      </c>
      <c r="G1344" s="37"/>
      <c r="H1344" s="37"/>
      <c r="I1344" s="194"/>
      <c r="J1344" s="37"/>
      <c r="K1344" s="37"/>
      <c r="L1344" s="40"/>
      <c r="M1344" s="195"/>
      <c r="N1344" s="196"/>
      <c r="O1344" s="65"/>
      <c r="P1344" s="65"/>
      <c r="Q1344" s="65"/>
      <c r="R1344" s="65"/>
      <c r="S1344" s="65"/>
      <c r="T1344" s="66"/>
      <c r="U1344" s="35"/>
      <c r="V1344" s="35"/>
      <c r="W1344" s="35"/>
      <c r="X1344" s="35"/>
      <c r="Y1344" s="35"/>
      <c r="Z1344" s="35"/>
      <c r="AA1344" s="35"/>
      <c r="AB1344" s="35"/>
      <c r="AC1344" s="35"/>
      <c r="AD1344" s="35"/>
      <c r="AE1344" s="35"/>
      <c r="AT1344" s="18" t="s">
        <v>200</v>
      </c>
      <c r="AU1344" s="18" t="s">
        <v>82</v>
      </c>
    </row>
    <row r="1345" spans="1:47" s="2" customFormat="1" ht="11.25">
      <c r="A1345" s="35"/>
      <c r="B1345" s="36"/>
      <c r="C1345" s="37"/>
      <c r="D1345" s="197" t="s">
        <v>202</v>
      </c>
      <c r="E1345" s="37"/>
      <c r="F1345" s="198" t="s">
        <v>1783</v>
      </c>
      <c r="G1345" s="37"/>
      <c r="H1345" s="37"/>
      <c r="I1345" s="194"/>
      <c r="J1345" s="37"/>
      <c r="K1345" s="37"/>
      <c r="L1345" s="40"/>
      <c r="M1345" s="195"/>
      <c r="N1345" s="196"/>
      <c r="O1345" s="65"/>
      <c r="P1345" s="65"/>
      <c r="Q1345" s="65"/>
      <c r="R1345" s="65"/>
      <c r="S1345" s="65"/>
      <c r="T1345" s="66"/>
      <c r="U1345" s="35"/>
      <c r="V1345" s="35"/>
      <c r="W1345" s="35"/>
      <c r="X1345" s="35"/>
      <c r="Y1345" s="35"/>
      <c r="Z1345" s="35"/>
      <c r="AA1345" s="35"/>
      <c r="AB1345" s="35"/>
      <c r="AC1345" s="35"/>
      <c r="AD1345" s="35"/>
      <c r="AE1345" s="35"/>
      <c r="AT1345" s="18" t="s">
        <v>202</v>
      </c>
      <c r="AU1345" s="18" t="s">
        <v>82</v>
      </c>
    </row>
    <row r="1346" spans="2:51" s="13" customFormat="1" ht="11.25">
      <c r="B1346" s="199"/>
      <c r="C1346" s="200"/>
      <c r="D1346" s="192" t="s">
        <v>204</v>
      </c>
      <c r="E1346" s="201" t="s">
        <v>21</v>
      </c>
      <c r="F1346" s="202" t="s">
        <v>1700</v>
      </c>
      <c r="G1346" s="200"/>
      <c r="H1346" s="201" t="s">
        <v>21</v>
      </c>
      <c r="I1346" s="203"/>
      <c r="J1346" s="200"/>
      <c r="K1346" s="200"/>
      <c r="L1346" s="204"/>
      <c r="M1346" s="205"/>
      <c r="N1346" s="206"/>
      <c r="O1346" s="206"/>
      <c r="P1346" s="206"/>
      <c r="Q1346" s="206"/>
      <c r="R1346" s="206"/>
      <c r="S1346" s="206"/>
      <c r="T1346" s="207"/>
      <c r="AT1346" s="208" t="s">
        <v>204</v>
      </c>
      <c r="AU1346" s="208" t="s">
        <v>82</v>
      </c>
      <c r="AV1346" s="13" t="s">
        <v>80</v>
      </c>
      <c r="AW1346" s="13" t="s">
        <v>34</v>
      </c>
      <c r="AX1346" s="13" t="s">
        <v>72</v>
      </c>
      <c r="AY1346" s="208" t="s">
        <v>191</v>
      </c>
    </row>
    <row r="1347" spans="2:51" s="14" customFormat="1" ht="11.25">
      <c r="B1347" s="209"/>
      <c r="C1347" s="210"/>
      <c r="D1347" s="192" t="s">
        <v>204</v>
      </c>
      <c r="E1347" s="211" t="s">
        <v>21</v>
      </c>
      <c r="F1347" s="212" t="s">
        <v>1776</v>
      </c>
      <c r="G1347" s="210"/>
      <c r="H1347" s="213">
        <v>11.4</v>
      </c>
      <c r="I1347" s="214"/>
      <c r="J1347" s="210"/>
      <c r="K1347" s="210"/>
      <c r="L1347" s="215"/>
      <c r="M1347" s="216"/>
      <c r="N1347" s="217"/>
      <c r="O1347" s="217"/>
      <c r="P1347" s="217"/>
      <c r="Q1347" s="217"/>
      <c r="R1347" s="217"/>
      <c r="S1347" s="217"/>
      <c r="T1347" s="218"/>
      <c r="AT1347" s="219" t="s">
        <v>204</v>
      </c>
      <c r="AU1347" s="219" t="s">
        <v>82</v>
      </c>
      <c r="AV1347" s="14" t="s">
        <v>82</v>
      </c>
      <c r="AW1347" s="14" t="s">
        <v>34</v>
      </c>
      <c r="AX1347" s="14" t="s">
        <v>72</v>
      </c>
      <c r="AY1347" s="219" t="s">
        <v>191</v>
      </c>
    </row>
    <row r="1348" spans="2:51" s="14" customFormat="1" ht="11.25">
      <c r="B1348" s="209"/>
      <c r="C1348" s="210"/>
      <c r="D1348" s="192" t="s">
        <v>204</v>
      </c>
      <c r="E1348" s="211" t="s">
        <v>21</v>
      </c>
      <c r="F1348" s="212" t="s">
        <v>1777</v>
      </c>
      <c r="G1348" s="210"/>
      <c r="H1348" s="213">
        <v>47.5</v>
      </c>
      <c r="I1348" s="214"/>
      <c r="J1348" s="210"/>
      <c r="K1348" s="210"/>
      <c r="L1348" s="215"/>
      <c r="M1348" s="216"/>
      <c r="N1348" s="217"/>
      <c r="O1348" s="217"/>
      <c r="P1348" s="217"/>
      <c r="Q1348" s="217"/>
      <c r="R1348" s="217"/>
      <c r="S1348" s="217"/>
      <c r="T1348" s="218"/>
      <c r="AT1348" s="219" t="s">
        <v>204</v>
      </c>
      <c r="AU1348" s="219" t="s">
        <v>82</v>
      </c>
      <c r="AV1348" s="14" t="s">
        <v>82</v>
      </c>
      <c r="AW1348" s="14" t="s">
        <v>34</v>
      </c>
      <c r="AX1348" s="14" t="s">
        <v>72</v>
      </c>
      <c r="AY1348" s="219" t="s">
        <v>191</v>
      </c>
    </row>
    <row r="1349" spans="2:51" s="14" customFormat="1" ht="11.25">
      <c r="B1349" s="209"/>
      <c r="C1349" s="210"/>
      <c r="D1349" s="192" t="s">
        <v>204</v>
      </c>
      <c r="E1349" s="211" t="s">
        <v>21</v>
      </c>
      <c r="F1349" s="212" t="s">
        <v>1741</v>
      </c>
      <c r="G1349" s="210"/>
      <c r="H1349" s="213">
        <v>3.7</v>
      </c>
      <c r="I1349" s="214"/>
      <c r="J1349" s="210"/>
      <c r="K1349" s="210"/>
      <c r="L1349" s="215"/>
      <c r="M1349" s="216"/>
      <c r="N1349" s="217"/>
      <c r="O1349" s="217"/>
      <c r="P1349" s="217"/>
      <c r="Q1349" s="217"/>
      <c r="R1349" s="217"/>
      <c r="S1349" s="217"/>
      <c r="T1349" s="218"/>
      <c r="AT1349" s="219" t="s">
        <v>204</v>
      </c>
      <c r="AU1349" s="219" t="s">
        <v>82</v>
      </c>
      <c r="AV1349" s="14" t="s">
        <v>82</v>
      </c>
      <c r="AW1349" s="14" t="s">
        <v>34</v>
      </c>
      <c r="AX1349" s="14" t="s">
        <v>72</v>
      </c>
      <c r="AY1349" s="219" t="s">
        <v>191</v>
      </c>
    </row>
    <row r="1350" spans="2:51" s="14" customFormat="1" ht="11.25">
      <c r="B1350" s="209"/>
      <c r="C1350" s="210"/>
      <c r="D1350" s="192" t="s">
        <v>204</v>
      </c>
      <c r="E1350" s="211" t="s">
        <v>21</v>
      </c>
      <c r="F1350" s="212" t="s">
        <v>1742</v>
      </c>
      <c r="G1350" s="210"/>
      <c r="H1350" s="213">
        <v>12.81</v>
      </c>
      <c r="I1350" s="214"/>
      <c r="J1350" s="210"/>
      <c r="K1350" s="210"/>
      <c r="L1350" s="215"/>
      <c r="M1350" s="216"/>
      <c r="N1350" s="217"/>
      <c r="O1350" s="217"/>
      <c r="P1350" s="217"/>
      <c r="Q1350" s="217"/>
      <c r="R1350" s="217"/>
      <c r="S1350" s="217"/>
      <c r="T1350" s="218"/>
      <c r="AT1350" s="219" t="s">
        <v>204</v>
      </c>
      <c r="AU1350" s="219" t="s">
        <v>82</v>
      </c>
      <c r="AV1350" s="14" t="s">
        <v>82</v>
      </c>
      <c r="AW1350" s="14" t="s">
        <v>34</v>
      </c>
      <c r="AX1350" s="14" t="s">
        <v>72</v>
      </c>
      <c r="AY1350" s="219" t="s">
        <v>191</v>
      </c>
    </row>
    <row r="1351" spans="1:65" s="2" customFormat="1" ht="21.75" customHeight="1">
      <c r="A1351" s="35"/>
      <c r="B1351" s="36"/>
      <c r="C1351" s="179" t="s">
        <v>1784</v>
      </c>
      <c r="D1351" s="179" t="s">
        <v>193</v>
      </c>
      <c r="E1351" s="180" t="s">
        <v>1785</v>
      </c>
      <c r="F1351" s="181" t="s">
        <v>1786</v>
      </c>
      <c r="G1351" s="182" t="s">
        <v>293</v>
      </c>
      <c r="H1351" s="183">
        <v>75.41</v>
      </c>
      <c r="I1351" s="184"/>
      <c r="J1351" s="185">
        <f>ROUND(I1351*H1351,2)</f>
        <v>0</v>
      </c>
      <c r="K1351" s="181" t="s">
        <v>197</v>
      </c>
      <c r="L1351" s="40"/>
      <c r="M1351" s="186" t="s">
        <v>21</v>
      </c>
      <c r="N1351" s="187" t="s">
        <v>43</v>
      </c>
      <c r="O1351" s="65"/>
      <c r="P1351" s="188">
        <f>O1351*H1351</f>
        <v>0</v>
      </c>
      <c r="Q1351" s="188">
        <v>0.00038</v>
      </c>
      <c r="R1351" s="188">
        <f>Q1351*H1351</f>
        <v>0.0286558</v>
      </c>
      <c r="S1351" s="188">
        <v>0</v>
      </c>
      <c r="T1351" s="189">
        <f>S1351*H1351</f>
        <v>0</v>
      </c>
      <c r="U1351" s="35"/>
      <c r="V1351" s="35"/>
      <c r="W1351" s="35"/>
      <c r="X1351" s="35"/>
      <c r="Y1351" s="35"/>
      <c r="Z1351" s="35"/>
      <c r="AA1351" s="35"/>
      <c r="AB1351" s="35"/>
      <c r="AC1351" s="35"/>
      <c r="AD1351" s="35"/>
      <c r="AE1351" s="35"/>
      <c r="AR1351" s="190" t="s">
        <v>321</v>
      </c>
      <c r="AT1351" s="190" t="s">
        <v>193</v>
      </c>
      <c r="AU1351" s="190" t="s">
        <v>82</v>
      </c>
      <c r="AY1351" s="18" t="s">
        <v>191</v>
      </c>
      <c r="BE1351" s="191">
        <f>IF(N1351="základní",J1351,0)</f>
        <v>0</v>
      </c>
      <c r="BF1351" s="191">
        <f>IF(N1351="snížená",J1351,0)</f>
        <v>0</v>
      </c>
      <c r="BG1351" s="191">
        <f>IF(N1351="zákl. přenesená",J1351,0)</f>
        <v>0</v>
      </c>
      <c r="BH1351" s="191">
        <f>IF(N1351="sníž. přenesená",J1351,0)</f>
        <v>0</v>
      </c>
      <c r="BI1351" s="191">
        <f>IF(N1351="nulová",J1351,0)</f>
        <v>0</v>
      </c>
      <c r="BJ1351" s="18" t="s">
        <v>80</v>
      </c>
      <c r="BK1351" s="191">
        <f>ROUND(I1351*H1351,2)</f>
        <v>0</v>
      </c>
      <c r="BL1351" s="18" t="s">
        <v>321</v>
      </c>
      <c r="BM1351" s="190" t="s">
        <v>1787</v>
      </c>
    </row>
    <row r="1352" spans="1:47" s="2" customFormat="1" ht="11.25">
      <c r="A1352" s="35"/>
      <c r="B1352" s="36"/>
      <c r="C1352" s="37"/>
      <c r="D1352" s="192" t="s">
        <v>200</v>
      </c>
      <c r="E1352" s="37"/>
      <c r="F1352" s="193" t="s">
        <v>1788</v>
      </c>
      <c r="G1352" s="37"/>
      <c r="H1352" s="37"/>
      <c r="I1352" s="194"/>
      <c r="J1352" s="37"/>
      <c r="K1352" s="37"/>
      <c r="L1352" s="40"/>
      <c r="M1352" s="195"/>
      <c r="N1352" s="196"/>
      <c r="O1352" s="65"/>
      <c r="P1352" s="65"/>
      <c r="Q1352" s="65"/>
      <c r="R1352" s="65"/>
      <c r="S1352" s="65"/>
      <c r="T1352" s="66"/>
      <c r="U1352" s="35"/>
      <c r="V1352" s="35"/>
      <c r="W1352" s="35"/>
      <c r="X1352" s="35"/>
      <c r="Y1352" s="35"/>
      <c r="Z1352" s="35"/>
      <c r="AA1352" s="35"/>
      <c r="AB1352" s="35"/>
      <c r="AC1352" s="35"/>
      <c r="AD1352" s="35"/>
      <c r="AE1352" s="35"/>
      <c r="AT1352" s="18" t="s">
        <v>200</v>
      </c>
      <c r="AU1352" s="18" t="s">
        <v>82</v>
      </c>
    </row>
    <row r="1353" spans="1:47" s="2" customFormat="1" ht="11.25">
      <c r="A1353" s="35"/>
      <c r="B1353" s="36"/>
      <c r="C1353" s="37"/>
      <c r="D1353" s="197" t="s">
        <v>202</v>
      </c>
      <c r="E1353" s="37"/>
      <c r="F1353" s="198" t="s">
        <v>1789</v>
      </c>
      <c r="G1353" s="37"/>
      <c r="H1353" s="37"/>
      <c r="I1353" s="194"/>
      <c r="J1353" s="37"/>
      <c r="K1353" s="37"/>
      <c r="L1353" s="40"/>
      <c r="M1353" s="195"/>
      <c r="N1353" s="196"/>
      <c r="O1353" s="65"/>
      <c r="P1353" s="65"/>
      <c r="Q1353" s="65"/>
      <c r="R1353" s="65"/>
      <c r="S1353" s="65"/>
      <c r="T1353" s="66"/>
      <c r="U1353" s="35"/>
      <c r="V1353" s="35"/>
      <c r="W1353" s="35"/>
      <c r="X1353" s="35"/>
      <c r="Y1353" s="35"/>
      <c r="Z1353" s="35"/>
      <c r="AA1353" s="35"/>
      <c r="AB1353" s="35"/>
      <c r="AC1353" s="35"/>
      <c r="AD1353" s="35"/>
      <c r="AE1353" s="35"/>
      <c r="AT1353" s="18" t="s">
        <v>202</v>
      </c>
      <c r="AU1353" s="18" t="s">
        <v>82</v>
      </c>
    </row>
    <row r="1354" spans="2:51" s="13" customFormat="1" ht="11.25">
      <c r="B1354" s="199"/>
      <c r="C1354" s="200"/>
      <c r="D1354" s="192" t="s">
        <v>204</v>
      </c>
      <c r="E1354" s="201" t="s">
        <v>21</v>
      </c>
      <c r="F1354" s="202" t="s">
        <v>1700</v>
      </c>
      <c r="G1354" s="200"/>
      <c r="H1354" s="201" t="s">
        <v>21</v>
      </c>
      <c r="I1354" s="203"/>
      <c r="J1354" s="200"/>
      <c r="K1354" s="200"/>
      <c r="L1354" s="204"/>
      <c r="M1354" s="205"/>
      <c r="N1354" s="206"/>
      <c r="O1354" s="206"/>
      <c r="P1354" s="206"/>
      <c r="Q1354" s="206"/>
      <c r="R1354" s="206"/>
      <c r="S1354" s="206"/>
      <c r="T1354" s="207"/>
      <c r="AT1354" s="208" t="s">
        <v>204</v>
      </c>
      <c r="AU1354" s="208" t="s">
        <v>82</v>
      </c>
      <c r="AV1354" s="13" t="s">
        <v>80</v>
      </c>
      <c r="AW1354" s="13" t="s">
        <v>34</v>
      </c>
      <c r="AX1354" s="13" t="s">
        <v>72</v>
      </c>
      <c r="AY1354" s="208" t="s">
        <v>191</v>
      </c>
    </row>
    <row r="1355" spans="2:51" s="14" customFormat="1" ht="11.25">
      <c r="B1355" s="209"/>
      <c r="C1355" s="210"/>
      <c r="D1355" s="192" t="s">
        <v>204</v>
      </c>
      <c r="E1355" s="211" t="s">
        <v>21</v>
      </c>
      <c r="F1355" s="212" t="s">
        <v>1776</v>
      </c>
      <c r="G1355" s="210"/>
      <c r="H1355" s="213">
        <v>11.4</v>
      </c>
      <c r="I1355" s="214"/>
      <c r="J1355" s="210"/>
      <c r="K1355" s="210"/>
      <c r="L1355" s="215"/>
      <c r="M1355" s="216"/>
      <c r="N1355" s="217"/>
      <c r="O1355" s="217"/>
      <c r="P1355" s="217"/>
      <c r="Q1355" s="217"/>
      <c r="R1355" s="217"/>
      <c r="S1355" s="217"/>
      <c r="T1355" s="218"/>
      <c r="AT1355" s="219" t="s">
        <v>204</v>
      </c>
      <c r="AU1355" s="219" t="s">
        <v>82</v>
      </c>
      <c r="AV1355" s="14" t="s">
        <v>82</v>
      </c>
      <c r="AW1355" s="14" t="s">
        <v>34</v>
      </c>
      <c r="AX1355" s="14" t="s">
        <v>72</v>
      </c>
      <c r="AY1355" s="219" t="s">
        <v>191</v>
      </c>
    </row>
    <row r="1356" spans="2:51" s="14" customFormat="1" ht="11.25">
      <c r="B1356" s="209"/>
      <c r="C1356" s="210"/>
      <c r="D1356" s="192" t="s">
        <v>204</v>
      </c>
      <c r="E1356" s="211" t="s">
        <v>21</v>
      </c>
      <c r="F1356" s="212" t="s">
        <v>1777</v>
      </c>
      <c r="G1356" s="210"/>
      <c r="H1356" s="213">
        <v>47.5</v>
      </c>
      <c r="I1356" s="214"/>
      <c r="J1356" s="210"/>
      <c r="K1356" s="210"/>
      <c r="L1356" s="215"/>
      <c r="M1356" s="216"/>
      <c r="N1356" s="217"/>
      <c r="O1356" s="217"/>
      <c r="P1356" s="217"/>
      <c r="Q1356" s="217"/>
      <c r="R1356" s="217"/>
      <c r="S1356" s="217"/>
      <c r="T1356" s="218"/>
      <c r="AT1356" s="219" t="s">
        <v>204</v>
      </c>
      <c r="AU1356" s="219" t="s">
        <v>82</v>
      </c>
      <c r="AV1356" s="14" t="s">
        <v>82</v>
      </c>
      <c r="AW1356" s="14" t="s">
        <v>34</v>
      </c>
      <c r="AX1356" s="14" t="s">
        <v>72</v>
      </c>
      <c r="AY1356" s="219" t="s">
        <v>191</v>
      </c>
    </row>
    <row r="1357" spans="2:51" s="14" customFormat="1" ht="11.25">
      <c r="B1357" s="209"/>
      <c r="C1357" s="210"/>
      <c r="D1357" s="192" t="s">
        <v>204</v>
      </c>
      <c r="E1357" s="211" t="s">
        <v>21</v>
      </c>
      <c r="F1357" s="212" t="s">
        <v>1741</v>
      </c>
      <c r="G1357" s="210"/>
      <c r="H1357" s="213">
        <v>3.7</v>
      </c>
      <c r="I1357" s="214"/>
      <c r="J1357" s="210"/>
      <c r="K1357" s="210"/>
      <c r="L1357" s="215"/>
      <c r="M1357" s="216"/>
      <c r="N1357" s="217"/>
      <c r="O1357" s="217"/>
      <c r="P1357" s="217"/>
      <c r="Q1357" s="217"/>
      <c r="R1357" s="217"/>
      <c r="S1357" s="217"/>
      <c r="T1357" s="218"/>
      <c r="AT1357" s="219" t="s">
        <v>204</v>
      </c>
      <c r="AU1357" s="219" t="s">
        <v>82</v>
      </c>
      <c r="AV1357" s="14" t="s">
        <v>82</v>
      </c>
      <c r="AW1357" s="14" t="s">
        <v>34</v>
      </c>
      <c r="AX1357" s="14" t="s">
        <v>72</v>
      </c>
      <c r="AY1357" s="219" t="s">
        <v>191</v>
      </c>
    </row>
    <row r="1358" spans="2:51" s="14" customFormat="1" ht="11.25">
      <c r="B1358" s="209"/>
      <c r="C1358" s="210"/>
      <c r="D1358" s="192" t="s">
        <v>204</v>
      </c>
      <c r="E1358" s="211" t="s">
        <v>21</v>
      </c>
      <c r="F1358" s="212" t="s">
        <v>1742</v>
      </c>
      <c r="G1358" s="210"/>
      <c r="H1358" s="213">
        <v>12.81</v>
      </c>
      <c r="I1358" s="214"/>
      <c r="J1358" s="210"/>
      <c r="K1358" s="210"/>
      <c r="L1358" s="215"/>
      <c r="M1358" s="216"/>
      <c r="N1358" s="217"/>
      <c r="O1358" s="217"/>
      <c r="P1358" s="217"/>
      <c r="Q1358" s="217"/>
      <c r="R1358" s="217"/>
      <c r="S1358" s="217"/>
      <c r="T1358" s="218"/>
      <c r="AT1358" s="219" t="s">
        <v>204</v>
      </c>
      <c r="AU1358" s="219" t="s">
        <v>82</v>
      </c>
      <c r="AV1358" s="14" t="s">
        <v>82</v>
      </c>
      <c r="AW1358" s="14" t="s">
        <v>34</v>
      </c>
      <c r="AX1358" s="14" t="s">
        <v>72</v>
      </c>
      <c r="AY1358" s="219" t="s">
        <v>191</v>
      </c>
    </row>
    <row r="1359" spans="1:65" s="2" customFormat="1" ht="33" customHeight="1">
      <c r="A1359" s="35"/>
      <c r="B1359" s="36"/>
      <c r="C1359" s="179" t="s">
        <v>1790</v>
      </c>
      <c r="D1359" s="179" t="s">
        <v>193</v>
      </c>
      <c r="E1359" s="180" t="s">
        <v>1791</v>
      </c>
      <c r="F1359" s="181" t="s">
        <v>1792</v>
      </c>
      <c r="G1359" s="182" t="s">
        <v>293</v>
      </c>
      <c r="H1359" s="183">
        <v>75.41</v>
      </c>
      <c r="I1359" s="184"/>
      <c r="J1359" s="185">
        <f>ROUND(I1359*H1359,2)</f>
        <v>0</v>
      </c>
      <c r="K1359" s="181" t="s">
        <v>197</v>
      </c>
      <c r="L1359" s="40"/>
      <c r="M1359" s="186" t="s">
        <v>21</v>
      </c>
      <c r="N1359" s="187" t="s">
        <v>43</v>
      </c>
      <c r="O1359" s="65"/>
      <c r="P1359" s="188">
        <f>O1359*H1359</f>
        <v>0</v>
      </c>
      <c r="Q1359" s="188">
        <v>0.00144</v>
      </c>
      <c r="R1359" s="188">
        <f>Q1359*H1359</f>
        <v>0.1085904</v>
      </c>
      <c r="S1359" s="188">
        <v>0</v>
      </c>
      <c r="T1359" s="189">
        <f>S1359*H1359</f>
        <v>0</v>
      </c>
      <c r="U1359" s="35"/>
      <c r="V1359" s="35"/>
      <c r="W1359" s="35"/>
      <c r="X1359" s="35"/>
      <c r="Y1359" s="35"/>
      <c r="Z1359" s="35"/>
      <c r="AA1359" s="35"/>
      <c r="AB1359" s="35"/>
      <c r="AC1359" s="35"/>
      <c r="AD1359" s="35"/>
      <c r="AE1359" s="35"/>
      <c r="AR1359" s="190" t="s">
        <v>321</v>
      </c>
      <c r="AT1359" s="190" t="s">
        <v>193</v>
      </c>
      <c r="AU1359" s="190" t="s">
        <v>82</v>
      </c>
      <c r="AY1359" s="18" t="s">
        <v>191</v>
      </c>
      <c r="BE1359" s="191">
        <f>IF(N1359="základní",J1359,0)</f>
        <v>0</v>
      </c>
      <c r="BF1359" s="191">
        <f>IF(N1359="snížená",J1359,0)</f>
        <v>0</v>
      </c>
      <c r="BG1359" s="191">
        <f>IF(N1359="zákl. přenesená",J1359,0)</f>
        <v>0</v>
      </c>
      <c r="BH1359" s="191">
        <f>IF(N1359="sníž. přenesená",J1359,0)</f>
        <v>0</v>
      </c>
      <c r="BI1359" s="191">
        <f>IF(N1359="nulová",J1359,0)</f>
        <v>0</v>
      </c>
      <c r="BJ1359" s="18" t="s">
        <v>80</v>
      </c>
      <c r="BK1359" s="191">
        <f>ROUND(I1359*H1359,2)</f>
        <v>0</v>
      </c>
      <c r="BL1359" s="18" t="s">
        <v>321</v>
      </c>
      <c r="BM1359" s="190" t="s">
        <v>1793</v>
      </c>
    </row>
    <row r="1360" spans="1:47" s="2" customFormat="1" ht="29.25">
      <c r="A1360" s="35"/>
      <c r="B1360" s="36"/>
      <c r="C1360" s="37"/>
      <c r="D1360" s="192" t="s">
        <v>200</v>
      </c>
      <c r="E1360" s="37"/>
      <c r="F1360" s="193" t="s">
        <v>1794</v>
      </c>
      <c r="G1360" s="37"/>
      <c r="H1360" s="37"/>
      <c r="I1360" s="194"/>
      <c r="J1360" s="37"/>
      <c r="K1360" s="37"/>
      <c r="L1360" s="40"/>
      <c r="M1360" s="195"/>
      <c r="N1360" s="196"/>
      <c r="O1360" s="65"/>
      <c r="P1360" s="65"/>
      <c r="Q1360" s="65"/>
      <c r="R1360" s="65"/>
      <c r="S1360" s="65"/>
      <c r="T1360" s="66"/>
      <c r="U1360" s="35"/>
      <c r="V1360" s="35"/>
      <c r="W1360" s="35"/>
      <c r="X1360" s="35"/>
      <c r="Y1360" s="35"/>
      <c r="Z1360" s="35"/>
      <c r="AA1360" s="35"/>
      <c r="AB1360" s="35"/>
      <c r="AC1360" s="35"/>
      <c r="AD1360" s="35"/>
      <c r="AE1360" s="35"/>
      <c r="AT1360" s="18" t="s">
        <v>200</v>
      </c>
      <c r="AU1360" s="18" t="s">
        <v>82</v>
      </c>
    </row>
    <row r="1361" spans="1:47" s="2" customFormat="1" ht="11.25">
      <c r="A1361" s="35"/>
      <c r="B1361" s="36"/>
      <c r="C1361" s="37"/>
      <c r="D1361" s="197" t="s">
        <v>202</v>
      </c>
      <c r="E1361" s="37"/>
      <c r="F1361" s="198" t="s">
        <v>1795</v>
      </c>
      <c r="G1361" s="37"/>
      <c r="H1361" s="37"/>
      <c r="I1361" s="194"/>
      <c r="J1361" s="37"/>
      <c r="K1361" s="37"/>
      <c r="L1361" s="40"/>
      <c r="M1361" s="195"/>
      <c r="N1361" s="196"/>
      <c r="O1361" s="65"/>
      <c r="P1361" s="65"/>
      <c r="Q1361" s="65"/>
      <c r="R1361" s="65"/>
      <c r="S1361" s="65"/>
      <c r="T1361" s="66"/>
      <c r="U1361" s="35"/>
      <c r="V1361" s="35"/>
      <c r="W1361" s="35"/>
      <c r="X1361" s="35"/>
      <c r="Y1361" s="35"/>
      <c r="Z1361" s="35"/>
      <c r="AA1361" s="35"/>
      <c r="AB1361" s="35"/>
      <c r="AC1361" s="35"/>
      <c r="AD1361" s="35"/>
      <c r="AE1361" s="35"/>
      <c r="AT1361" s="18" t="s">
        <v>202</v>
      </c>
      <c r="AU1361" s="18" t="s">
        <v>82</v>
      </c>
    </row>
    <row r="1362" spans="2:51" s="13" customFormat="1" ht="11.25">
      <c r="B1362" s="199"/>
      <c r="C1362" s="200"/>
      <c r="D1362" s="192" t="s">
        <v>204</v>
      </c>
      <c r="E1362" s="201" t="s">
        <v>21</v>
      </c>
      <c r="F1362" s="202" t="s">
        <v>1700</v>
      </c>
      <c r="G1362" s="200"/>
      <c r="H1362" s="201" t="s">
        <v>21</v>
      </c>
      <c r="I1362" s="203"/>
      <c r="J1362" s="200"/>
      <c r="K1362" s="200"/>
      <c r="L1362" s="204"/>
      <c r="M1362" s="205"/>
      <c r="N1362" s="206"/>
      <c r="O1362" s="206"/>
      <c r="P1362" s="206"/>
      <c r="Q1362" s="206"/>
      <c r="R1362" s="206"/>
      <c r="S1362" s="206"/>
      <c r="T1362" s="207"/>
      <c r="AT1362" s="208" t="s">
        <v>204</v>
      </c>
      <c r="AU1362" s="208" t="s">
        <v>82</v>
      </c>
      <c r="AV1362" s="13" t="s">
        <v>80</v>
      </c>
      <c r="AW1362" s="13" t="s">
        <v>34</v>
      </c>
      <c r="AX1362" s="13" t="s">
        <v>72</v>
      </c>
      <c r="AY1362" s="208" t="s">
        <v>191</v>
      </c>
    </row>
    <row r="1363" spans="2:51" s="14" customFormat="1" ht="11.25">
      <c r="B1363" s="209"/>
      <c r="C1363" s="210"/>
      <c r="D1363" s="192" t="s">
        <v>204</v>
      </c>
      <c r="E1363" s="211" t="s">
        <v>21</v>
      </c>
      <c r="F1363" s="212" t="s">
        <v>1776</v>
      </c>
      <c r="G1363" s="210"/>
      <c r="H1363" s="213">
        <v>11.4</v>
      </c>
      <c r="I1363" s="214"/>
      <c r="J1363" s="210"/>
      <c r="K1363" s="210"/>
      <c r="L1363" s="215"/>
      <c r="M1363" s="216"/>
      <c r="N1363" s="217"/>
      <c r="O1363" s="217"/>
      <c r="P1363" s="217"/>
      <c r="Q1363" s="217"/>
      <c r="R1363" s="217"/>
      <c r="S1363" s="217"/>
      <c r="T1363" s="218"/>
      <c r="AT1363" s="219" t="s">
        <v>204</v>
      </c>
      <c r="AU1363" s="219" t="s">
        <v>82</v>
      </c>
      <c r="AV1363" s="14" t="s">
        <v>82</v>
      </c>
      <c r="AW1363" s="14" t="s">
        <v>34</v>
      </c>
      <c r="AX1363" s="14" t="s">
        <v>72</v>
      </c>
      <c r="AY1363" s="219" t="s">
        <v>191</v>
      </c>
    </row>
    <row r="1364" spans="2:51" s="14" customFormat="1" ht="11.25">
      <c r="B1364" s="209"/>
      <c r="C1364" s="210"/>
      <c r="D1364" s="192" t="s">
        <v>204</v>
      </c>
      <c r="E1364" s="211" t="s">
        <v>21</v>
      </c>
      <c r="F1364" s="212" t="s">
        <v>1777</v>
      </c>
      <c r="G1364" s="210"/>
      <c r="H1364" s="213">
        <v>47.5</v>
      </c>
      <c r="I1364" s="214"/>
      <c r="J1364" s="210"/>
      <c r="K1364" s="210"/>
      <c r="L1364" s="215"/>
      <c r="M1364" s="216"/>
      <c r="N1364" s="217"/>
      <c r="O1364" s="217"/>
      <c r="P1364" s="217"/>
      <c r="Q1364" s="217"/>
      <c r="R1364" s="217"/>
      <c r="S1364" s="217"/>
      <c r="T1364" s="218"/>
      <c r="AT1364" s="219" t="s">
        <v>204</v>
      </c>
      <c r="AU1364" s="219" t="s">
        <v>82</v>
      </c>
      <c r="AV1364" s="14" t="s">
        <v>82</v>
      </c>
      <c r="AW1364" s="14" t="s">
        <v>34</v>
      </c>
      <c r="AX1364" s="14" t="s">
        <v>72</v>
      </c>
      <c r="AY1364" s="219" t="s">
        <v>191</v>
      </c>
    </row>
    <row r="1365" spans="2:51" s="14" customFormat="1" ht="11.25">
      <c r="B1365" s="209"/>
      <c r="C1365" s="210"/>
      <c r="D1365" s="192" t="s">
        <v>204</v>
      </c>
      <c r="E1365" s="211" t="s">
        <v>21</v>
      </c>
      <c r="F1365" s="212" t="s">
        <v>1741</v>
      </c>
      <c r="G1365" s="210"/>
      <c r="H1365" s="213">
        <v>3.7</v>
      </c>
      <c r="I1365" s="214"/>
      <c r="J1365" s="210"/>
      <c r="K1365" s="210"/>
      <c r="L1365" s="215"/>
      <c r="M1365" s="216"/>
      <c r="N1365" s="217"/>
      <c r="O1365" s="217"/>
      <c r="P1365" s="217"/>
      <c r="Q1365" s="217"/>
      <c r="R1365" s="217"/>
      <c r="S1365" s="217"/>
      <c r="T1365" s="218"/>
      <c r="AT1365" s="219" t="s">
        <v>204</v>
      </c>
      <c r="AU1365" s="219" t="s">
        <v>82</v>
      </c>
      <c r="AV1365" s="14" t="s">
        <v>82</v>
      </c>
      <c r="AW1365" s="14" t="s">
        <v>34</v>
      </c>
      <c r="AX1365" s="14" t="s">
        <v>72</v>
      </c>
      <c r="AY1365" s="219" t="s">
        <v>191</v>
      </c>
    </row>
    <row r="1366" spans="2:51" s="14" customFormat="1" ht="11.25">
      <c r="B1366" s="209"/>
      <c r="C1366" s="210"/>
      <c r="D1366" s="192" t="s">
        <v>204</v>
      </c>
      <c r="E1366" s="211" t="s">
        <v>21</v>
      </c>
      <c r="F1366" s="212" t="s">
        <v>1742</v>
      </c>
      <c r="G1366" s="210"/>
      <c r="H1366" s="213">
        <v>12.81</v>
      </c>
      <c r="I1366" s="214"/>
      <c r="J1366" s="210"/>
      <c r="K1366" s="210"/>
      <c r="L1366" s="215"/>
      <c r="M1366" s="216"/>
      <c r="N1366" s="217"/>
      <c r="O1366" s="217"/>
      <c r="P1366" s="217"/>
      <c r="Q1366" s="217"/>
      <c r="R1366" s="217"/>
      <c r="S1366" s="217"/>
      <c r="T1366" s="218"/>
      <c r="AT1366" s="219" t="s">
        <v>204</v>
      </c>
      <c r="AU1366" s="219" t="s">
        <v>82</v>
      </c>
      <c r="AV1366" s="14" t="s">
        <v>82</v>
      </c>
      <c r="AW1366" s="14" t="s">
        <v>34</v>
      </c>
      <c r="AX1366" s="14" t="s">
        <v>72</v>
      </c>
      <c r="AY1366" s="219" t="s">
        <v>191</v>
      </c>
    </row>
    <row r="1367" spans="1:65" s="2" customFormat="1" ht="24.2" customHeight="1">
      <c r="A1367" s="35"/>
      <c r="B1367" s="36"/>
      <c r="C1367" s="179" t="s">
        <v>1796</v>
      </c>
      <c r="D1367" s="179" t="s">
        <v>193</v>
      </c>
      <c r="E1367" s="180" t="s">
        <v>1797</v>
      </c>
      <c r="F1367" s="181" t="s">
        <v>1798</v>
      </c>
      <c r="G1367" s="182" t="s">
        <v>293</v>
      </c>
      <c r="H1367" s="183">
        <v>75.41</v>
      </c>
      <c r="I1367" s="184"/>
      <c r="J1367" s="185">
        <f>ROUND(I1367*H1367,2)</f>
        <v>0</v>
      </c>
      <c r="K1367" s="181" t="s">
        <v>197</v>
      </c>
      <c r="L1367" s="40"/>
      <c r="M1367" s="186" t="s">
        <v>21</v>
      </c>
      <c r="N1367" s="187" t="s">
        <v>43</v>
      </c>
      <c r="O1367" s="65"/>
      <c r="P1367" s="188">
        <f>O1367*H1367</f>
        <v>0</v>
      </c>
      <c r="Q1367" s="188">
        <v>0.0048</v>
      </c>
      <c r="R1367" s="188">
        <f>Q1367*H1367</f>
        <v>0.36196799999999996</v>
      </c>
      <c r="S1367" s="188">
        <v>0</v>
      </c>
      <c r="T1367" s="189">
        <f>S1367*H1367</f>
        <v>0</v>
      </c>
      <c r="U1367" s="35"/>
      <c r="V1367" s="35"/>
      <c r="W1367" s="35"/>
      <c r="X1367" s="35"/>
      <c r="Y1367" s="35"/>
      <c r="Z1367" s="35"/>
      <c r="AA1367" s="35"/>
      <c r="AB1367" s="35"/>
      <c r="AC1367" s="35"/>
      <c r="AD1367" s="35"/>
      <c r="AE1367" s="35"/>
      <c r="AR1367" s="190" t="s">
        <v>321</v>
      </c>
      <c r="AT1367" s="190" t="s">
        <v>193</v>
      </c>
      <c r="AU1367" s="190" t="s">
        <v>82</v>
      </c>
      <c r="AY1367" s="18" t="s">
        <v>191</v>
      </c>
      <c r="BE1367" s="191">
        <f>IF(N1367="základní",J1367,0)</f>
        <v>0</v>
      </c>
      <c r="BF1367" s="191">
        <f>IF(N1367="snížená",J1367,0)</f>
        <v>0</v>
      </c>
      <c r="BG1367" s="191">
        <f>IF(N1367="zákl. přenesená",J1367,0)</f>
        <v>0</v>
      </c>
      <c r="BH1367" s="191">
        <f>IF(N1367="sníž. přenesená",J1367,0)</f>
        <v>0</v>
      </c>
      <c r="BI1367" s="191">
        <f>IF(N1367="nulová",J1367,0)</f>
        <v>0</v>
      </c>
      <c r="BJ1367" s="18" t="s">
        <v>80</v>
      </c>
      <c r="BK1367" s="191">
        <f>ROUND(I1367*H1367,2)</f>
        <v>0</v>
      </c>
      <c r="BL1367" s="18" t="s">
        <v>321</v>
      </c>
      <c r="BM1367" s="190" t="s">
        <v>1799</v>
      </c>
    </row>
    <row r="1368" spans="1:47" s="2" customFormat="1" ht="19.5">
      <c r="A1368" s="35"/>
      <c r="B1368" s="36"/>
      <c r="C1368" s="37"/>
      <c r="D1368" s="192" t="s">
        <v>200</v>
      </c>
      <c r="E1368" s="37"/>
      <c r="F1368" s="193" t="s">
        <v>1800</v>
      </c>
      <c r="G1368" s="37"/>
      <c r="H1368" s="37"/>
      <c r="I1368" s="194"/>
      <c r="J1368" s="37"/>
      <c r="K1368" s="37"/>
      <c r="L1368" s="40"/>
      <c r="M1368" s="195"/>
      <c r="N1368" s="196"/>
      <c r="O1368" s="65"/>
      <c r="P1368" s="65"/>
      <c r="Q1368" s="65"/>
      <c r="R1368" s="65"/>
      <c r="S1368" s="65"/>
      <c r="T1368" s="66"/>
      <c r="U1368" s="35"/>
      <c r="V1368" s="35"/>
      <c r="W1368" s="35"/>
      <c r="X1368" s="35"/>
      <c r="Y1368" s="35"/>
      <c r="Z1368" s="35"/>
      <c r="AA1368" s="35"/>
      <c r="AB1368" s="35"/>
      <c r="AC1368" s="35"/>
      <c r="AD1368" s="35"/>
      <c r="AE1368" s="35"/>
      <c r="AT1368" s="18" t="s">
        <v>200</v>
      </c>
      <c r="AU1368" s="18" t="s">
        <v>82</v>
      </c>
    </row>
    <row r="1369" spans="1:47" s="2" customFormat="1" ht="11.25">
      <c r="A1369" s="35"/>
      <c r="B1369" s="36"/>
      <c r="C1369" s="37"/>
      <c r="D1369" s="197" t="s">
        <v>202</v>
      </c>
      <c r="E1369" s="37"/>
      <c r="F1369" s="198" t="s">
        <v>1801</v>
      </c>
      <c r="G1369" s="37"/>
      <c r="H1369" s="37"/>
      <c r="I1369" s="194"/>
      <c r="J1369" s="37"/>
      <c r="K1369" s="37"/>
      <c r="L1369" s="40"/>
      <c r="M1369" s="195"/>
      <c r="N1369" s="196"/>
      <c r="O1369" s="65"/>
      <c r="P1369" s="65"/>
      <c r="Q1369" s="65"/>
      <c r="R1369" s="65"/>
      <c r="S1369" s="65"/>
      <c r="T1369" s="66"/>
      <c r="U1369" s="35"/>
      <c r="V1369" s="35"/>
      <c r="W1369" s="35"/>
      <c r="X1369" s="35"/>
      <c r="Y1369" s="35"/>
      <c r="Z1369" s="35"/>
      <c r="AA1369" s="35"/>
      <c r="AB1369" s="35"/>
      <c r="AC1369" s="35"/>
      <c r="AD1369" s="35"/>
      <c r="AE1369" s="35"/>
      <c r="AT1369" s="18" t="s">
        <v>202</v>
      </c>
      <c r="AU1369" s="18" t="s">
        <v>82</v>
      </c>
    </row>
    <row r="1370" spans="2:51" s="13" customFormat="1" ht="11.25">
      <c r="B1370" s="199"/>
      <c r="C1370" s="200"/>
      <c r="D1370" s="192" t="s">
        <v>204</v>
      </c>
      <c r="E1370" s="201" t="s">
        <v>21</v>
      </c>
      <c r="F1370" s="202" t="s">
        <v>1700</v>
      </c>
      <c r="G1370" s="200"/>
      <c r="H1370" s="201" t="s">
        <v>21</v>
      </c>
      <c r="I1370" s="203"/>
      <c r="J1370" s="200"/>
      <c r="K1370" s="200"/>
      <c r="L1370" s="204"/>
      <c r="M1370" s="205"/>
      <c r="N1370" s="206"/>
      <c r="O1370" s="206"/>
      <c r="P1370" s="206"/>
      <c r="Q1370" s="206"/>
      <c r="R1370" s="206"/>
      <c r="S1370" s="206"/>
      <c r="T1370" s="207"/>
      <c r="AT1370" s="208" t="s">
        <v>204</v>
      </c>
      <c r="AU1370" s="208" t="s">
        <v>82</v>
      </c>
      <c r="AV1370" s="13" t="s">
        <v>80</v>
      </c>
      <c r="AW1370" s="13" t="s">
        <v>34</v>
      </c>
      <c r="AX1370" s="13" t="s">
        <v>72</v>
      </c>
      <c r="AY1370" s="208" t="s">
        <v>191</v>
      </c>
    </row>
    <row r="1371" spans="2:51" s="14" customFormat="1" ht="11.25">
      <c r="B1371" s="209"/>
      <c r="C1371" s="210"/>
      <c r="D1371" s="192" t="s">
        <v>204</v>
      </c>
      <c r="E1371" s="211" t="s">
        <v>21</v>
      </c>
      <c r="F1371" s="212" t="s">
        <v>1776</v>
      </c>
      <c r="G1371" s="210"/>
      <c r="H1371" s="213">
        <v>11.4</v>
      </c>
      <c r="I1371" s="214"/>
      <c r="J1371" s="210"/>
      <c r="K1371" s="210"/>
      <c r="L1371" s="215"/>
      <c r="M1371" s="216"/>
      <c r="N1371" s="217"/>
      <c r="O1371" s="217"/>
      <c r="P1371" s="217"/>
      <c r="Q1371" s="217"/>
      <c r="R1371" s="217"/>
      <c r="S1371" s="217"/>
      <c r="T1371" s="218"/>
      <c r="AT1371" s="219" t="s">
        <v>204</v>
      </c>
      <c r="AU1371" s="219" t="s">
        <v>82</v>
      </c>
      <c r="AV1371" s="14" t="s">
        <v>82</v>
      </c>
      <c r="AW1371" s="14" t="s">
        <v>34</v>
      </c>
      <c r="AX1371" s="14" t="s">
        <v>72</v>
      </c>
      <c r="AY1371" s="219" t="s">
        <v>191</v>
      </c>
    </row>
    <row r="1372" spans="2:51" s="14" customFormat="1" ht="11.25">
      <c r="B1372" s="209"/>
      <c r="C1372" s="210"/>
      <c r="D1372" s="192" t="s">
        <v>204</v>
      </c>
      <c r="E1372" s="211" t="s">
        <v>21</v>
      </c>
      <c r="F1372" s="212" t="s">
        <v>1777</v>
      </c>
      <c r="G1372" s="210"/>
      <c r="H1372" s="213">
        <v>47.5</v>
      </c>
      <c r="I1372" s="214"/>
      <c r="J1372" s="210"/>
      <c r="K1372" s="210"/>
      <c r="L1372" s="215"/>
      <c r="M1372" s="216"/>
      <c r="N1372" s="217"/>
      <c r="O1372" s="217"/>
      <c r="P1372" s="217"/>
      <c r="Q1372" s="217"/>
      <c r="R1372" s="217"/>
      <c r="S1372" s="217"/>
      <c r="T1372" s="218"/>
      <c r="AT1372" s="219" t="s">
        <v>204</v>
      </c>
      <c r="AU1372" s="219" t="s">
        <v>82</v>
      </c>
      <c r="AV1372" s="14" t="s">
        <v>82</v>
      </c>
      <c r="AW1372" s="14" t="s">
        <v>34</v>
      </c>
      <c r="AX1372" s="14" t="s">
        <v>72</v>
      </c>
      <c r="AY1372" s="219" t="s">
        <v>191</v>
      </c>
    </row>
    <row r="1373" spans="2:51" s="14" customFormat="1" ht="11.25">
      <c r="B1373" s="209"/>
      <c r="C1373" s="210"/>
      <c r="D1373" s="192" t="s">
        <v>204</v>
      </c>
      <c r="E1373" s="211" t="s">
        <v>21</v>
      </c>
      <c r="F1373" s="212" t="s">
        <v>1741</v>
      </c>
      <c r="G1373" s="210"/>
      <c r="H1373" s="213">
        <v>3.7</v>
      </c>
      <c r="I1373" s="214"/>
      <c r="J1373" s="210"/>
      <c r="K1373" s="210"/>
      <c r="L1373" s="215"/>
      <c r="M1373" s="216"/>
      <c r="N1373" s="217"/>
      <c r="O1373" s="217"/>
      <c r="P1373" s="217"/>
      <c r="Q1373" s="217"/>
      <c r="R1373" s="217"/>
      <c r="S1373" s="217"/>
      <c r="T1373" s="218"/>
      <c r="AT1373" s="219" t="s">
        <v>204</v>
      </c>
      <c r="AU1373" s="219" t="s">
        <v>82</v>
      </c>
      <c r="AV1373" s="14" t="s">
        <v>82</v>
      </c>
      <c r="AW1373" s="14" t="s">
        <v>34</v>
      </c>
      <c r="AX1373" s="14" t="s">
        <v>72</v>
      </c>
      <c r="AY1373" s="219" t="s">
        <v>191</v>
      </c>
    </row>
    <row r="1374" spans="2:51" s="14" customFormat="1" ht="11.25">
      <c r="B1374" s="209"/>
      <c r="C1374" s="210"/>
      <c r="D1374" s="192" t="s">
        <v>204</v>
      </c>
      <c r="E1374" s="211" t="s">
        <v>21</v>
      </c>
      <c r="F1374" s="212" t="s">
        <v>1742</v>
      </c>
      <c r="G1374" s="210"/>
      <c r="H1374" s="213">
        <v>12.81</v>
      </c>
      <c r="I1374" s="214"/>
      <c r="J1374" s="210"/>
      <c r="K1374" s="210"/>
      <c r="L1374" s="215"/>
      <c r="M1374" s="216"/>
      <c r="N1374" s="217"/>
      <c r="O1374" s="217"/>
      <c r="P1374" s="217"/>
      <c r="Q1374" s="217"/>
      <c r="R1374" s="217"/>
      <c r="S1374" s="217"/>
      <c r="T1374" s="218"/>
      <c r="AT1374" s="219" t="s">
        <v>204</v>
      </c>
      <c r="AU1374" s="219" t="s">
        <v>82</v>
      </c>
      <c r="AV1374" s="14" t="s">
        <v>82</v>
      </c>
      <c r="AW1374" s="14" t="s">
        <v>34</v>
      </c>
      <c r="AX1374" s="14" t="s">
        <v>72</v>
      </c>
      <c r="AY1374" s="219" t="s">
        <v>191</v>
      </c>
    </row>
    <row r="1375" spans="2:63" s="12" customFormat="1" ht="22.9" customHeight="1">
      <c r="B1375" s="163"/>
      <c r="C1375" s="164"/>
      <c r="D1375" s="165" t="s">
        <v>71</v>
      </c>
      <c r="E1375" s="177" t="s">
        <v>1802</v>
      </c>
      <c r="F1375" s="177" t="s">
        <v>1803</v>
      </c>
      <c r="G1375" s="164"/>
      <c r="H1375" s="164"/>
      <c r="I1375" s="167"/>
      <c r="J1375" s="178">
        <f>BK1375</f>
        <v>0</v>
      </c>
      <c r="K1375" s="164"/>
      <c r="L1375" s="169"/>
      <c r="M1375" s="170"/>
      <c r="N1375" s="171"/>
      <c r="O1375" s="171"/>
      <c r="P1375" s="172">
        <f>SUM(P1376:P1522)</f>
        <v>0</v>
      </c>
      <c r="Q1375" s="171"/>
      <c r="R1375" s="172">
        <f>SUM(R1376:R1522)</f>
        <v>0.53370305</v>
      </c>
      <c r="S1375" s="171"/>
      <c r="T1375" s="173">
        <f>SUM(T1376:T1522)</f>
        <v>0.06671355000000001</v>
      </c>
      <c r="AR1375" s="174" t="s">
        <v>82</v>
      </c>
      <c r="AT1375" s="175" t="s">
        <v>71</v>
      </c>
      <c r="AU1375" s="175" t="s">
        <v>80</v>
      </c>
      <c r="AY1375" s="174" t="s">
        <v>191</v>
      </c>
      <c r="BK1375" s="176">
        <f>SUM(BK1376:BK1522)</f>
        <v>0</v>
      </c>
    </row>
    <row r="1376" spans="1:65" s="2" customFormat="1" ht="24.2" customHeight="1">
      <c r="A1376" s="35"/>
      <c r="B1376" s="36"/>
      <c r="C1376" s="179" t="s">
        <v>1804</v>
      </c>
      <c r="D1376" s="179" t="s">
        <v>193</v>
      </c>
      <c r="E1376" s="180" t="s">
        <v>1805</v>
      </c>
      <c r="F1376" s="181" t="s">
        <v>1806</v>
      </c>
      <c r="G1376" s="182" t="s">
        <v>293</v>
      </c>
      <c r="H1376" s="183">
        <v>637.3</v>
      </c>
      <c r="I1376" s="184"/>
      <c r="J1376" s="185">
        <f>ROUND(I1376*H1376,2)</f>
        <v>0</v>
      </c>
      <c r="K1376" s="181" t="s">
        <v>197</v>
      </c>
      <c r="L1376" s="40"/>
      <c r="M1376" s="186" t="s">
        <v>21</v>
      </c>
      <c r="N1376" s="187" t="s">
        <v>43</v>
      </c>
      <c r="O1376" s="65"/>
      <c r="P1376" s="188">
        <f>O1376*H1376</f>
        <v>0</v>
      </c>
      <c r="Q1376" s="188">
        <v>0</v>
      </c>
      <c r="R1376" s="188">
        <f>Q1376*H1376</f>
        <v>0</v>
      </c>
      <c r="S1376" s="188">
        <v>0</v>
      </c>
      <c r="T1376" s="189">
        <f>S1376*H1376</f>
        <v>0</v>
      </c>
      <c r="U1376" s="35"/>
      <c r="V1376" s="35"/>
      <c r="W1376" s="35"/>
      <c r="X1376" s="35"/>
      <c r="Y1376" s="35"/>
      <c r="Z1376" s="35"/>
      <c r="AA1376" s="35"/>
      <c r="AB1376" s="35"/>
      <c r="AC1376" s="35"/>
      <c r="AD1376" s="35"/>
      <c r="AE1376" s="35"/>
      <c r="AR1376" s="190" t="s">
        <v>321</v>
      </c>
      <c r="AT1376" s="190" t="s">
        <v>193</v>
      </c>
      <c r="AU1376" s="190" t="s">
        <v>82</v>
      </c>
      <c r="AY1376" s="18" t="s">
        <v>191</v>
      </c>
      <c r="BE1376" s="191">
        <f>IF(N1376="základní",J1376,0)</f>
        <v>0</v>
      </c>
      <c r="BF1376" s="191">
        <f>IF(N1376="snížená",J1376,0)</f>
        <v>0</v>
      </c>
      <c r="BG1376" s="191">
        <f>IF(N1376="zákl. přenesená",J1376,0)</f>
        <v>0</v>
      </c>
      <c r="BH1376" s="191">
        <f>IF(N1376="sníž. přenesená",J1376,0)</f>
        <v>0</v>
      </c>
      <c r="BI1376" s="191">
        <f>IF(N1376="nulová",J1376,0)</f>
        <v>0</v>
      </c>
      <c r="BJ1376" s="18" t="s">
        <v>80</v>
      </c>
      <c r="BK1376" s="191">
        <f>ROUND(I1376*H1376,2)</f>
        <v>0</v>
      </c>
      <c r="BL1376" s="18" t="s">
        <v>321</v>
      </c>
      <c r="BM1376" s="190" t="s">
        <v>1807</v>
      </c>
    </row>
    <row r="1377" spans="1:47" s="2" customFormat="1" ht="11.25">
      <c r="A1377" s="35"/>
      <c r="B1377" s="36"/>
      <c r="C1377" s="37"/>
      <c r="D1377" s="192" t="s">
        <v>200</v>
      </c>
      <c r="E1377" s="37"/>
      <c r="F1377" s="193" t="s">
        <v>1808</v>
      </c>
      <c r="G1377" s="37"/>
      <c r="H1377" s="37"/>
      <c r="I1377" s="194"/>
      <c r="J1377" s="37"/>
      <c r="K1377" s="37"/>
      <c r="L1377" s="40"/>
      <c r="M1377" s="195"/>
      <c r="N1377" s="196"/>
      <c r="O1377" s="65"/>
      <c r="P1377" s="65"/>
      <c r="Q1377" s="65"/>
      <c r="R1377" s="65"/>
      <c r="S1377" s="65"/>
      <c r="T1377" s="66"/>
      <c r="U1377" s="35"/>
      <c r="V1377" s="35"/>
      <c r="W1377" s="35"/>
      <c r="X1377" s="35"/>
      <c r="Y1377" s="35"/>
      <c r="Z1377" s="35"/>
      <c r="AA1377" s="35"/>
      <c r="AB1377" s="35"/>
      <c r="AC1377" s="35"/>
      <c r="AD1377" s="35"/>
      <c r="AE1377" s="35"/>
      <c r="AT1377" s="18" t="s">
        <v>200</v>
      </c>
      <c r="AU1377" s="18" t="s">
        <v>82</v>
      </c>
    </row>
    <row r="1378" spans="1:47" s="2" customFormat="1" ht="11.25">
      <c r="A1378" s="35"/>
      <c r="B1378" s="36"/>
      <c r="C1378" s="37"/>
      <c r="D1378" s="197" t="s">
        <v>202</v>
      </c>
      <c r="E1378" s="37"/>
      <c r="F1378" s="198" t="s">
        <v>1809</v>
      </c>
      <c r="G1378" s="37"/>
      <c r="H1378" s="37"/>
      <c r="I1378" s="194"/>
      <c r="J1378" s="37"/>
      <c r="K1378" s="37"/>
      <c r="L1378" s="40"/>
      <c r="M1378" s="195"/>
      <c r="N1378" s="196"/>
      <c r="O1378" s="65"/>
      <c r="P1378" s="65"/>
      <c r="Q1378" s="65"/>
      <c r="R1378" s="65"/>
      <c r="S1378" s="65"/>
      <c r="T1378" s="66"/>
      <c r="U1378" s="35"/>
      <c r="V1378" s="35"/>
      <c r="W1378" s="35"/>
      <c r="X1378" s="35"/>
      <c r="Y1378" s="35"/>
      <c r="Z1378" s="35"/>
      <c r="AA1378" s="35"/>
      <c r="AB1378" s="35"/>
      <c r="AC1378" s="35"/>
      <c r="AD1378" s="35"/>
      <c r="AE1378" s="35"/>
      <c r="AT1378" s="18" t="s">
        <v>202</v>
      </c>
      <c r="AU1378" s="18" t="s">
        <v>82</v>
      </c>
    </row>
    <row r="1379" spans="2:51" s="13" customFormat="1" ht="11.25">
      <c r="B1379" s="199"/>
      <c r="C1379" s="200"/>
      <c r="D1379" s="192" t="s">
        <v>204</v>
      </c>
      <c r="E1379" s="201" t="s">
        <v>21</v>
      </c>
      <c r="F1379" s="202" t="s">
        <v>1810</v>
      </c>
      <c r="G1379" s="200"/>
      <c r="H1379" s="201" t="s">
        <v>21</v>
      </c>
      <c r="I1379" s="203"/>
      <c r="J1379" s="200"/>
      <c r="K1379" s="200"/>
      <c r="L1379" s="204"/>
      <c r="M1379" s="205"/>
      <c r="N1379" s="206"/>
      <c r="O1379" s="206"/>
      <c r="P1379" s="206"/>
      <c r="Q1379" s="206"/>
      <c r="R1379" s="206"/>
      <c r="S1379" s="206"/>
      <c r="T1379" s="207"/>
      <c r="AT1379" s="208" t="s">
        <v>204</v>
      </c>
      <c r="AU1379" s="208" t="s">
        <v>82</v>
      </c>
      <c r="AV1379" s="13" t="s">
        <v>80</v>
      </c>
      <c r="AW1379" s="13" t="s">
        <v>34</v>
      </c>
      <c r="AX1379" s="13" t="s">
        <v>72</v>
      </c>
      <c r="AY1379" s="208" t="s">
        <v>191</v>
      </c>
    </row>
    <row r="1380" spans="2:51" s="13" customFormat="1" ht="11.25">
      <c r="B1380" s="199"/>
      <c r="C1380" s="200"/>
      <c r="D1380" s="192" t="s">
        <v>204</v>
      </c>
      <c r="E1380" s="201" t="s">
        <v>21</v>
      </c>
      <c r="F1380" s="202" t="s">
        <v>250</v>
      </c>
      <c r="G1380" s="200"/>
      <c r="H1380" s="201" t="s">
        <v>21</v>
      </c>
      <c r="I1380" s="203"/>
      <c r="J1380" s="200"/>
      <c r="K1380" s="200"/>
      <c r="L1380" s="204"/>
      <c r="M1380" s="205"/>
      <c r="N1380" s="206"/>
      <c r="O1380" s="206"/>
      <c r="P1380" s="206"/>
      <c r="Q1380" s="206"/>
      <c r="R1380" s="206"/>
      <c r="S1380" s="206"/>
      <c r="T1380" s="207"/>
      <c r="AT1380" s="208" t="s">
        <v>204</v>
      </c>
      <c r="AU1380" s="208" t="s">
        <v>82</v>
      </c>
      <c r="AV1380" s="13" t="s">
        <v>80</v>
      </c>
      <c r="AW1380" s="13" t="s">
        <v>34</v>
      </c>
      <c r="AX1380" s="13" t="s">
        <v>72</v>
      </c>
      <c r="AY1380" s="208" t="s">
        <v>191</v>
      </c>
    </row>
    <row r="1381" spans="2:51" s="13" customFormat="1" ht="11.25">
      <c r="B1381" s="199"/>
      <c r="C1381" s="200"/>
      <c r="D1381" s="192" t="s">
        <v>204</v>
      </c>
      <c r="E1381" s="201" t="s">
        <v>21</v>
      </c>
      <c r="F1381" s="202" t="s">
        <v>348</v>
      </c>
      <c r="G1381" s="200"/>
      <c r="H1381" s="201" t="s">
        <v>21</v>
      </c>
      <c r="I1381" s="203"/>
      <c r="J1381" s="200"/>
      <c r="K1381" s="200"/>
      <c r="L1381" s="204"/>
      <c r="M1381" s="205"/>
      <c r="N1381" s="206"/>
      <c r="O1381" s="206"/>
      <c r="P1381" s="206"/>
      <c r="Q1381" s="206"/>
      <c r="R1381" s="206"/>
      <c r="S1381" s="206"/>
      <c r="T1381" s="207"/>
      <c r="AT1381" s="208" t="s">
        <v>204</v>
      </c>
      <c r="AU1381" s="208" t="s">
        <v>82</v>
      </c>
      <c r="AV1381" s="13" t="s">
        <v>80</v>
      </c>
      <c r="AW1381" s="13" t="s">
        <v>34</v>
      </c>
      <c r="AX1381" s="13" t="s">
        <v>72</v>
      </c>
      <c r="AY1381" s="208" t="s">
        <v>191</v>
      </c>
    </row>
    <row r="1382" spans="2:51" s="14" customFormat="1" ht="22.5">
      <c r="B1382" s="209"/>
      <c r="C1382" s="210"/>
      <c r="D1382" s="192" t="s">
        <v>204</v>
      </c>
      <c r="E1382" s="211" t="s">
        <v>21</v>
      </c>
      <c r="F1382" s="212" t="s">
        <v>1811</v>
      </c>
      <c r="G1382" s="210"/>
      <c r="H1382" s="213">
        <v>24.877</v>
      </c>
      <c r="I1382" s="214"/>
      <c r="J1382" s="210"/>
      <c r="K1382" s="210"/>
      <c r="L1382" s="215"/>
      <c r="M1382" s="216"/>
      <c r="N1382" s="217"/>
      <c r="O1382" s="217"/>
      <c r="P1382" s="217"/>
      <c r="Q1382" s="217"/>
      <c r="R1382" s="217"/>
      <c r="S1382" s="217"/>
      <c r="T1382" s="218"/>
      <c r="AT1382" s="219" t="s">
        <v>204</v>
      </c>
      <c r="AU1382" s="219" t="s">
        <v>82</v>
      </c>
      <c r="AV1382" s="14" t="s">
        <v>82</v>
      </c>
      <c r="AW1382" s="14" t="s">
        <v>34</v>
      </c>
      <c r="AX1382" s="14" t="s">
        <v>72</v>
      </c>
      <c r="AY1382" s="219" t="s">
        <v>191</v>
      </c>
    </row>
    <row r="1383" spans="2:51" s="14" customFormat="1" ht="11.25">
      <c r="B1383" s="209"/>
      <c r="C1383" s="210"/>
      <c r="D1383" s="192" t="s">
        <v>204</v>
      </c>
      <c r="E1383" s="211" t="s">
        <v>21</v>
      </c>
      <c r="F1383" s="212" t="s">
        <v>1812</v>
      </c>
      <c r="G1383" s="210"/>
      <c r="H1383" s="213">
        <v>18.183</v>
      </c>
      <c r="I1383" s="214"/>
      <c r="J1383" s="210"/>
      <c r="K1383" s="210"/>
      <c r="L1383" s="215"/>
      <c r="M1383" s="216"/>
      <c r="N1383" s="217"/>
      <c r="O1383" s="217"/>
      <c r="P1383" s="217"/>
      <c r="Q1383" s="217"/>
      <c r="R1383" s="217"/>
      <c r="S1383" s="217"/>
      <c r="T1383" s="218"/>
      <c r="AT1383" s="219" t="s">
        <v>204</v>
      </c>
      <c r="AU1383" s="219" t="s">
        <v>82</v>
      </c>
      <c r="AV1383" s="14" t="s">
        <v>82</v>
      </c>
      <c r="AW1383" s="14" t="s">
        <v>34</v>
      </c>
      <c r="AX1383" s="14" t="s">
        <v>72</v>
      </c>
      <c r="AY1383" s="219" t="s">
        <v>191</v>
      </c>
    </row>
    <row r="1384" spans="2:51" s="14" customFormat="1" ht="11.25">
      <c r="B1384" s="209"/>
      <c r="C1384" s="210"/>
      <c r="D1384" s="192" t="s">
        <v>204</v>
      </c>
      <c r="E1384" s="211" t="s">
        <v>21</v>
      </c>
      <c r="F1384" s="212" t="s">
        <v>1813</v>
      </c>
      <c r="G1384" s="210"/>
      <c r="H1384" s="213">
        <v>10.865</v>
      </c>
      <c r="I1384" s="214"/>
      <c r="J1384" s="210"/>
      <c r="K1384" s="210"/>
      <c r="L1384" s="215"/>
      <c r="M1384" s="216"/>
      <c r="N1384" s="217"/>
      <c r="O1384" s="217"/>
      <c r="P1384" s="217"/>
      <c r="Q1384" s="217"/>
      <c r="R1384" s="217"/>
      <c r="S1384" s="217"/>
      <c r="T1384" s="218"/>
      <c r="AT1384" s="219" t="s">
        <v>204</v>
      </c>
      <c r="AU1384" s="219" t="s">
        <v>82</v>
      </c>
      <c r="AV1384" s="14" t="s">
        <v>82</v>
      </c>
      <c r="AW1384" s="14" t="s">
        <v>34</v>
      </c>
      <c r="AX1384" s="14" t="s">
        <v>72</v>
      </c>
      <c r="AY1384" s="219" t="s">
        <v>191</v>
      </c>
    </row>
    <row r="1385" spans="2:51" s="14" customFormat="1" ht="11.25">
      <c r="B1385" s="209"/>
      <c r="C1385" s="210"/>
      <c r="D1385" s="192" t="s">
        <v>204</v>
      </c>
      <c r="E1385" s="211" t="s">
        <v>21</v>
      </c>
      <c r="F1385" s="212" t="s">
        <v>1814</v>
      </c>
      <c r="G1385" s="210"/>
      <c r="H1385" s="213">
        <v>17.707</v>
      </c>
      <c r="I1385" s="214"/>
      <c r="J1385" s="210"/>
      <c r="K1385" s="210"/>
      <c r="L1385" s="215"/>
      <c r="M1385" s="216"/>
      <c r="N1385" s="217"/>
      <c r="O1385" s="217"/>
      <c r="P1385" s="217"/>
      <c r="Q1385" s="217"/>
      <c r="R1385" s="217"/>
      <c r="S1385" s="217"/>
      <c r="T1385" s="218"/>
      <c r="AT1385" s="219" t="s">
        <v>204</v>
      </c>
      <c r="AU1385" s="219" t="s">
        <v>82</v>
      </c>
      <c r="AV1385" s="14" t="s">
        <v>82</v>
      </c>
      <c r="AW1385" s="14" t="s">
        <v>34</v>
      </c>
      <c r="AX1385" s="14" t="s">
        <v>72</v>
      </c>
      <c r="AY1385" s="219" t="s">
        <v>191</v>
      </c>
    </row>
    <row r="1386" spans="2:51" s="14" customFormat="1" ht="11.25">
      <c r="B1386" s="209"/>
      <c r="C1386" s="210"/>
      <c r="D1386" s="192" t="s">
        <v>204</v>
      </c>
      <c r="E1386" s="211" t="s">
        <v>21</v>
      </c>
      <c r="F1386" s="212" t="s">
        <v>1815</v>
      </c>
      <c r="G1386" s="210"/>
      <c r="H1386" s="213">
        <v>21.301</v>
      </c>
      <c r="I1386" s="214"/>
      <c r="J1386" s="210"/>
      <c r="K1386" s="210"/>
      <c r="L1386" s="215"/>
      <c r="M1386" s="216"/>
      <c r="N1386" s="217"/>
      <c r="O1386" s="217"/>
      <c r="P1386" s="217"/>
      <c r="Q1386" s="217"/>
      <c r="R1386" s="217"/>
      <c r="S1386" s="217"/>
      <c r="T1386" s="218"/>
      <c r="AT1386" s="219" t="s">
        <v>204</v>
      </c>
      <c r="AU1386" s="219" t="s">
        <v>82</v>
      </c>
      <c r="AV1386" s="14" t="s">
        <v>82</v>
      </c>
      <c r="AW1386" s="14" t="s">
        <v>34</v>
      </c>
      <c r="AX1386" s="14" t="s">
        <v>72</v>
      </c>
      <c r="AY1386" s="219" t="s">
        <v>191</v>
      </c>
    </row>
    <row r="1387" spans="2:51" s="14" customFormat="1" ht="11.25">
      <c r="B1387" s="209"/>
      <c r="C1387" s="210"/>
      <c r="D1387" s="192" t="s">
        <v>204</v>
      </c>
      <c r="E1387" s="211" t="s">
        <v>21</v>
      </c>
      <c r="F1387" s="212" t="s">
        <v>1816</v>
      </c>
      <c r="G1387" s="210"/>
      <c r="H1387" s="213">
        <v>29.173</v>
      </c>
      <c r="I1387" s="214"/>
      <c r="J1387" s="210"/>
      <c r="K1387" s="210"/>
      <c r="L1387" s="215"/>
      <c r="M1387" s="216"/>
      <c r="N1387" s="217"/>
      <c r="O1387" s="217"/>
      <c r="P1387" s="217"/>
      <c r="Q1387" s="217"/>
      <c r="R1387" s="217"/>
      <c r="S1387" s="217"/>
      <c r="T1387" s="218"/>
      <c r="AT1387" s="219" t="s">
        <v>204</v>
      </c>
      <c r="AU1387" s="219" t="s">
        <v>82</v>
      </c>
      <c r="AV1387" s="14" t="s">
        <v>82</v>
      </c>
      <c r="AW1387" s="14" t="s">
        <v>34</v>
      </c>
      <c r="AX1387" s="14" t="s">
        <v>72</v>
      </c>
      <c r="AY1387" s="219" t="s">
        <v>191</v>
      </c>
    </row>
    <row r="1388" spans="2:51" s="14" customFormat="1" ht="22.5">
      <c r="B1388" s="209"/>
      <c r="C1388" s="210"/>
      <c r="D1388" s="192" t="s">
        <v>204</v>
      </c>
      <c r="E1388" s="211" t="s">
        <v>21</v>
      </c>
      <c r="F1388" s="212" t="s">
        <v>1817</v>
      </c>
      <c r="G1388" s="210"/>
      <c r="H1388" s="213">
        <v>46.157</v>
      </c>
      <c r="I1388" s="214"/>
      <c r="J1388" s="210"/>
      <c r="K1388" s="210"/>
      <c r="L1388" s="215"/>
      <c r="M1388" s="216"/>
      <c r="N1388" s="217"/>
      <c r="O1388" s="217"/>
      <c r="P1388" s="217"/>
      <c r="Q1388" s="217"/>
      <c r="R1388" s="217"/>
      <c r="S1388" s="217"/>
      <c r="T1388" s="218"/>
      <c r="AT1388" s="219" t="s">
        <v>204</v>
      </c>
      <c r="AU1388" s="219" t="s">
        <v>82</v>
      </c>
      <c r="AV1388" s="14" t="s">
        <v>82</v>
      </c>
      <c r="AW1388" s="14" t="s">
        <v>34</v>
      </c>
      <c r="AX1388" s="14" t="s">
        <v>72</v>
      </c>
      <c r="AY1388" s="219" t="s">
        <v>191</v>
      </c>
    </row>
    <row r="1389" spans="2:51" s="14" customFormat="1" ht="22.5">
      <c r="B1389" s="209"/>
      <c r="C1389" s="210"/>
      <c r="D1389" s="192" t="s">
        <v>204</v>
      </c>
      <c r="E1389" s="211" t="s">
        <v>21</v>
      </c>
      <c r="F1389" s="212" t="s">
        <v>1818</v>
      </c>
      <c r="G1389" s="210"/>
      <c r="H1389" s="213">
        <v>49.036</v>
      </c>
      <c r="I1389" s="214"/>
      <c r="J1389" s="210"/>
      <c r="K1389" s="210"/>
      <c r="L1389" s="215"/>
      <c r="M1389" s="216"/>
      <c r="N1389" s="217"/>
      <c r="O1389" s="217"/>
      <c r="P1389" s="217"/>
      <c r="Q1389" s="217"/>
      <c r="R1389" s="217"/>
      <c r="S1389" s="217"/>
      <c r="T1389" s="218"/>
      <c r="AT1389" s="219" t="s">
        <v>204</v>
      </c>
      <c r="AU1389" s="219" t="s">
        <v>82</v>
      </c>
      <c r="AV1389" s="14" t="s">
        <v>82</v>
      </c>
      <c r="AW1389" s="14" t="s">
        <v>34</v>
      </c>
      <c r="AX1389" s="14" t="s">
        <v>72</v>
      </c>
      <c r="AY1389" s="219" t="s">
        <v>191</v>
      </c>
    </row>
    <row r="1390" spans="2:51" s="14" customFormat="1" ht="11.25">
      <c r="B1390" s="209"/>
      <c r="C1390" s="210"/>
      <c r="D1390" s="192" t="s">
        <v>204</v>
      </c>
      <c r="E1390" s="211" t="s">
        <v>21</v>
      </c>
      <c r="F1390" s="212" t="s">
        <v>1819</v>
      </c>
      <c r="G1390" s="210"/>
      <c r="H1390" s="213">
        <v>5.76</v>
      </c>
      <c r="I1390" s="214"/>
      <c r="J1390" s="210"/>
      <c r="K1390" s="210"/>
      <c r="L1390" s="215"/>
      <c r="M1390" s="216"/>
      <c r="N1390" s="217"/>
      <c r="O1390" s="217"/>
      <c r="P1390" s="217"/>
      <c r="Q1390" s="217"/>
      <c r="R1390" s="217"/>
      <c r="S1390" s="217"/>
      <c r="T1390" s="218"/>
      <c r="AT1390" s="219" t="s">
        <v>204</v>
      </c>
      <c r="AU1390" s="219" t="s">
        <v>82</v>
      </c>
      <c r="AV1390" s="14" t="s">
        <v>82</v>
      </c>
      <c r="AW1390" s="14" t="s">
        <v>34</v>
      </c>
      <c r="AX1390" s="14" t="s">
        <v>72</v>
      </c>
      <c r="AY1390" s="219" t="s">
        <v>191</v>
      </c>
    </row>
    <row r="1391" spans="2:51" s="14" customFormat="1" ht="11.25">
      <c r="B1391" s="209"/>
      <c r="C1391" s="210"/>
      <c r="D1391" s="192" t="s">
        <v>204</v>
      </c>
      <c r="E1391" s="211" t="s">
        <v>21</v>
      </c>
      <c r="F1391" s="212" t="s">
        <v>1820</v>
      </c>
      <c r="G1391" s="210"/>
      <c r="H1391" s="213">
        <v>12.757</v>
      </c>
      <c r="I1391" s="214"/>
      <c r="J1391" s="210"/>
      <c r="K1391" s="210"/>
      <c r="L1391" s="215"/>
      <c r="M1391" s="216"/>
      <c r="N1391" s="217"/>
      <c r="O1391" s="217"/>
      <c r="P1391" s="217"/>
      <c r="Q1391" s="217"/>
      <c r="R1391" s="217"/>
      <c r="S1391" s="217"/>
      <c r="T1391" s="218"/>
      <c r="AT1391" s="219" t="s">
        <v>204</v>
      </c>
      <c r="AU1391" s="219" t="s">
        <v>82</v>
      </c>
      <c r="AV1391" s="14" t="s">
        <v>82</v>
      </c>
      <c r="AW1391" s="14" t="s">
        <v>34</v>
      </c>
      <c r="AX1391" s="14" t="s">
        <v>72</v>
      </c>
      <c r="AY1391" s="219" t="s">
        <v>191</v>
      </c>
    </row>
    <row r="1392" spans="2:51" s="14" customFormat="1" ht="11.25">
      <c r="B1392" s="209"/>
      <c r="C1392" s="210"/>
      <c r="D1392" s="192" t="s">
        <v>204</v>
      </c>
      <c r="E1392" s="211" t="s">
        <v>21</v>
      </c>
      <c r="F1392" s="212" t="s">
        <v>1821</v>
      </c>
      <c r="G1392" s="210"/>
      <c r="H1392" s="213">
        <v>18.469</v>
      </c>
      <c r="I1392" s="214"/>
      <c r="J1392" s="210"/>
      <c r="K1392" s="210"/>
      <c r="L1392" s="215"/>
      <c r="M1392" s="216"/>
      <c r="N1392" s="217"/>
      <c r="O1392" s="217"/>
      <c r="P1392" s="217"/>
      <c r="Q1392" s="217"/>
      <c r="R1392" s="217"/>
      <c r="S1392" s="217"/>
      <c r="T1392" s="218"/>
      <c r="AT1392" s="219" t="s">
        <v>204</v>
      </c>
      <c r="AU1392" s="219" t="s">
        <v>82</v>
      </c>
      <c r="AV1392" s="14" t="s">
        <v>82</v>
      </c>
      <c r="AW1392" s="14" t="s">
        <v>34</v>
      </c>
      <c r="AX1392" s="14" t="s">
        <v>72</v>
      </c>
      <c r="AY1392" s="219" t="s">
        <v>191</v>
      </c>
    </row>
    <row r="1393" spans="2:51" s="14" customFormat="1" ht="11.25">
      <c r="B1393" s="209"/>
      <c r="C1393" s="210"/>
      <c r="D1393" s="192" t="s">
        <v>204</v>
      </c>
      <c r="E1393" s="211" t="s">
        <v>21</v>
      </c>
      <c r="F1393" s="212" t="s">
        <v>1822</v>
      </c>
      <c r="G1393" s="210"/>
      <c r="H1393" s="213">
        <v>15.565</v>
      </c>
      <c r="I1393" s="214"/>
      <c r="J1393" s="210"/>
      <c r="K1393" s="210"/>
      <c r="L1393" s="215"/>
      <c r="M1393" s="216"/>
      <c r="N1393" s="217"/>
      <c r="O1393" s="217"/>
      <c r="P1393" s="217"/>
      <c r="Q1393" s="217"/>
      <c r="R1393" s="217"/>
      <c r="S1393" s="217"/>
      <c r="T1393" s="218"/>
      <c r="AT1393" s="219" t="s">
        <v>204</v>
      </c>
      <c r="AU1393" s="219" t="s">
        <v>82</v>
      </c>
      <c r="AV1393" s="14" t="s">
        <v>82</v>
      </c>
      <c r="AW1393" s="14" t="s">
        <v>34</v>
      </c>
      <c r="AX1393" s="14" t="s">
        <v>72</v>
      </c>
      <c r="AY1393" s="219" t="s">
        <v>191</v>
      </c>
    </row>
    <row r="1394" spans="2:51" s="14" customFormat="1" ht="33.75">
      <c r="B1394" s="209"/>
      <c r="C1394" s="210"/>
      <c r="D1394" s="192" t="s">
        <v>204</v>
      </c>
      <c r="E1394" s="211" t="s">
        <v>21</v>
      </c>
      <c r="F1394" s="212" t="s">
        <v>1823</v>
      </c>
      <c r="G1394" s="210"/>
      <c r="H1394" s="213">
        <v>96.131</v>
      </c>
      <c r="I1394" s="214"/>
      <c r="J1394" s="210"/>
      <c r="K1394" s="210"/>
      <c r="L1394" s="215"/>
      <c r="M1394" s="216"/>
      <c r="N1394" s="217"/>
      <c r="O1394" s="217"/>
      <c r="P1394" s="217"/>
      <c r="Q1394" s="217"/>
      <c r="R1394" s="217"/>
      <c r="S1394" s="217"/>
      <c r="T1394" s="218"/>
      <c r="AT1394" s="219" t="s">
        <v>204</v>
      </c>
      <c r="AU1394" s="219" t="s">
        <v>82</v>
      </c>
      <c r="AV1394" s="14" t="s">
        <v>82</v>
      </c>
      <c r="AW1394" s="14" t="s">
        <v>34</v>
      </c>
      <c r="AX1394" s="14" t="s">
        <v>72</v>
      </c>
      <c r="AY1394" s="219" t="s">
        <v>191</v>
      </c>
    </row>
    <row r="1395" spans="2:51" s="14" customFormat="1" ht="11.25">
      <c r="B1395" s="209"/>
      <c r="C1395" s="210"/>
      <c r="D1395" s="192" t="s">
        <v>204</v>
      </c>
      <c r="E1395" s="211" t="s">
        <v>21</v>
      </c>
      <c r="F1395" s="212" t="s">
        <v>377</v>
      </c>
      <c r="G1395" s="210"/>
      <c r="H1395" s="213">
        <v>14.713</v>
      </c>
      <c r="I1395" s="214"/>
      <c r="J1395" s="210"/>
      <c r="K1395" s="210"/>
      <c r="L1395" s="215"/>
      <c r="M1395" s="216"/>
      <c r="N1395" s="217"/>
      <c r="O1395" s="217"/>
      <c r="P1395" s="217"/>
      <c r="Q1395" s="217"/>
      <c r="R1395" s="217"/>
      <c r="S1395" s="217"/>
      <c r="T1395" s="218"/>
      <c r="AT1395" s="219" t="s">
        <v>204</v>
      </c>
      <c r="AU1395" s="219" t="s">
        <v>82</v>
      </c>
      <c r="AV1395" s="14" t="s">
        <v>82</v>
      </c>
      <c r="AW1395" s="14" t="s">
        <v>34</v>
      </c>
      <c r="AX1395" s="14" t="s">
        <v>72</v>
      </c>
      <c r="AY1395" s="219" t="s">
        <v>191</v>
      </c>
    </row>
    <row r="1396" spans="2:51" s="14" customFormat="1" ht="11.25">
      <c r="B1396" s="209"/>
      <c r="C1396" s="210"/>
      <c r="D1396" s="192" t="s">
        <v>204</v>
      </c>
      <c r="E1396" s="211" t="s">
        <v>21</v>
      </c>
      <c r="F1396" s="212" t="s">
        <v>1824</v>
      </c>
      <c r="G1396" s="210"/>
      <c r="H1396" s="213">
        <v>4.785</v>
      </c>
      <c r="I1396" s="214"/>
      <c r="J1396" s="210"/>
      <c r="K1396" s="210"/>
      <c r="L1396" s="215"/>
      <c r="M1396" s="216"/>
      <c r="N1396" s="217"/>
      <c r="O1396" s="217"/>
      <c r="P1396" s="217"/>
      <c r="Q1396" s="217"/>
      <c r="R1396" s="217"/>
      <c r="S1396" s="217"/>
      <c r="T1396" s="218"/>
      <c r="AT1396" s="219" t="s">
        <v>204</v>
      </c>
      <c r="AU1396" s="219" t="s">
        <v>82</v>
      </c>
      <c r="AV1396" s="14" t="s">
        <v>82</v>
      </c>
      <c r="AW1396" s="14" t="s">
        <v>34</v>
      </c>
      <c r="AX1396" s="14" t="s">
        <v>72</v>
      </c>
      <c r="AY1396" s="219" t="s">
        <v>191</v>
      </c>
    </row>
    <row r="1397" spans="2:51" s="14" customFormat="1" ht="33.75">
      <c r="B1397" s="209"/>
      <c r="C1397" s="210"/>
      <c r="D1397" s="192" t="s">
        <v>204</v>
      </c>
      <c r="E1397" s="211" t="s">
        <v>21</v>
      </c>
      <c r="F1397" s="212" t="s">
        <v>1825</v>
      </c>
      <c r="G1397" s="210"/>
      <c r="H1397" s="213">
        <v>49.526</v>
      </c>
      <c r="I1397" s="214"/>
      <c r="J1397" s="210"/>
      <c r="K1397" s="210"/>
      <c r="L1397" s="215"/>
      <c r="M1397" s="216"/>
      <c r="N1397" s="217"/>
      <c r="O1397" s="217"/>
      <c r="P1397" s="217"/>
      <c r="Q1397" s="217"/>
      <c r="R1397" s="217"/>
      <c r="S1397" s="217"/>
      <c r="T1397" s="218"/>
      <c r="AT1397" s="219" t="s">
        <v>204</v>
      </c>
      <c r="AU1397" s="219" t="s">
        <v>82</v>
      </c>
      <c r="AV1397" s="14" t="s">
        <v>82</v>
      </c>
      <c r="AW1397" s="14" t="s">
        <v>34</v>
      </c>
      <c r="AX1397" s="14" t="s">
        <v>72</v>
      </c>
      <c r="AY1397" s="219" t="s">
        <v>191</v>
      </c>
    </row>
    <row r="1398" spans="2:51" s="14" customFormat="1" ht="11.25">
      <c r="B1398" s="209"/>
      <c r="C1398" s="210"/>
      <c r="D1398" s="192" t="s">
        <v>204</v>
      </c>
      <c r="E1398" s="211" t="s">
        <v>21</v>
      </c>
      <c r="F1398" s="212" t="s">
        <v>1826</v>
      </c>
      <c r="G1398" s="210"/>
      <c r="H1398" s="213">
        <v>6.202</v>
      </c>
      <c r="I1398" s="214"/>
      <c r="J1398" s="210"/>
      <c r="K1398" s="210"/>
      <c r="L1398" s="215"/>
      <c r="M1398" s="216"/>
      <c r="N1398" s="217"/>
      <c r="O1398" s="217"/>
      <c r="P1398" s="217"/>
      <c r="Q1398" s="217"/>
      <c r="R1398" s="217"/>
      <c r="S1398" s="217"/>
      <c r="T1398" s="218"/>
      <c r="AT1398" s="219" t="s">
        <v>204</v>
      </c>
      <c r="AU1398" s="219" t="s">
        <v>82</v>
      </c>
      <c r="AV1398" s="14" t="s">
        <v>82</v>
      </c>
      <c r="AW1398" s="14" t="s">
        <v>34</v>
      </c>
      <c r="AX1398" s="14" t="s">
        <v>72</v>
      </c>
      <c r="AY1398" s="219" t="s">
        <v>191</v>
      </c>
    </row>
    <row r="1399" spans="2:51" s="13" customFormat="1" ht="11.25">
      <c r="B1399" s="199"/>
      <c r="C1399" s="200"/>
      <c r="D1399" s="192" t="s">
        <v>204</v>
      </c>
      <c r="E1399" s="201" t="s">
        <v>21</v>
      </c>
      <c r="F1399" s="202" t="s">
        <v>1827</v>
      </c>
      <c r="G1399" s="200"/>
      <c r="H1399" s="201" t="s">
        <v>21</v>
      </c>
      <c r="I1399" s="203"/>
      <c r="J1399" s="200"/>
      <c r="K1399" s="200"/>
      <c r="L1399" s="204"/>
      <c r="M1399" s="205"/>
      <c r="N1399" s="206"/>
      <c r="O1399" s="206"/>
      <c r="P1399" s="206"/>
      <c r="Q1399" s="206"/>
      <c r="R1399" s="206"/>
      <c r="S1399" s="206"/>
      <c r="T1399" s="207"/>
      <c r="AT1399" s="208" t="s">
        <v>204</v>
      </c>
      <c r="AU1399" s="208" t="s">
        <v>82</v>
      </c>
      <c r="AV1399" s="13" t="s">
        <v>80</v>
      </c>
      <c r="AW1399" s="13" t="s">
        <v>34</v>
      </c>
      <c r="AX1399" s="13" t="s">
        <v>72</v>
      </c>
      <c r="AY1399" s="208" t="s">
        <v>191</v>
      </c>
    </row>
    <row r="1400" spans="2:51" s="14" customFormat="1" ht="11.25">
      <c r="B1400" s="209"/>
      <c r="C1400" s="210"/>
      <c r="D1400" s="192" t="s">
        <v>204</v>
      </c>
      <c r="E1400" s="211" t="s">
        <v>21</v>
      </c>
      <c r="F1400" s="212" t="s">
        <v>327</v>
      </c>
      <c r="G1400" s="210"/>
      <c r="H1400" s="213">
        <v>13.4</v>
      </c>
      <c r="I1400" s="214"/>
      <c r="J1400" s="210"/>
      <c r="K1400" s="210"/>
      <c r="L1400" s="215"/>
      <c r="M1400" s="216"/>
      <c r="N1400" s="217"/>
      <c r="O1400" s="217"/>
      <c r="P1400" s="217"/>
      <c r="Q1400" s="217"/>
      <c r="R1400" s="217"/>
      <c r="S1400" s="217"/>
      <c r="T1400" s="218"/>
      <c r="AT1400" s="219" t="s">
        <v>204</v>
      </c>
      <c r="AU1400" s="219" t="s">
        <v>82</v>
      </c>
      <c r="AV1400" s="14" t="s">
        <v>82</v>
      </c>
      <c r="AW1400" s="14" t="s">
        <v>34</v>
      </c>
      <c r="AX1400" s="14" t="s">
        <v>72</v>
      </c>
      <c r="AY1400" s="219" t="s">
        <v>191</v>
      </c>
    </row>
    <row r="1401" spans="2:51" s="14" customFormat="1" ht="11.25">
      <c r="B1401" s="209"/>
      <c r="C1401" s="210"/>
      <c r="D1401" s="192" t="s">
        <v>204</v>
      </c>
      <c r="E1401" s="211" t="s">
        <v>21</v>
      </c>
      <c r="F1401" s="212" t="s">
        <v>328</v>
      </c>
      <c r="G1401" s="210"/>
      <c r="H1401" s="213">
        <v>17.1</v>
      </c>
      <c r="I1401" s="214"/>
      <c r="J1401" s="210"/>
      <c r="K1401" s="210"/>
      <c r="L1401" s="215"/>
      <c r="M1401" s="216"/>
      <c r="N1401" s="217"/>
      <c r="O1401" s="217"/>
      <c r="P1401" s="217"/>
      <c r="Q1401" s="217"/>
      <c r="R1401" s="217"/>
      <c r="S1401" s="217"/>
      <c r="T1401" s="218"/>
      <c r="AT1401" s="219" t="s">
        <v>204</v>
      </c>
      <c r="AU1401" s="219" t="s">
        <v>82</v>
      </c>
      <c r="AV1401" s="14" t="s">
        <v>82</v>
      </c>
      <c r="AW1401" s="14" t="s">
        <v>34</v>
      </c>
      <c r="AX1401" s="14" t="s">
        <v>72</v>
      </c>
      <c r="AY1401" s="219" t="s">
        <v>191</v>
      </c>
    </row>
    <row r="1402" spans="2:51" s="14" customFormat="1" ht="11.25">
      <c r="B1402" s="209"/>
      <c r="C1402" s="210"/>
      <c r="D1402" s="192" t="s">
        <v>204</v>
      </c>
      <c r="E1402" s="211" t="s">
        <v>21</v>
      </c>
      <c r="F1402" s="212" t="s">
        <v>329</v>
      </c>
      <c r="G1402" s="210"/>
      <c r="H1402" s="213">
        <v>8.3</v>
      </c>
      <c r="I1402" s="214"/>
      <c r="J1402" s="210"/>
      <c r="K1402" s="210"/>
      <c r="L1402" s="215"/>
      <c r="M1402" s="216"/>
      <c r="N1402" s="217"/>
      <c r="O1402" s="217"/>
      <c r="P1402" s="217"/>
      <c r="Q1402" s="217"/>
      <c r="R1402" s="217"/>
      <c r="S1402" s="217"/>
      <c r="T1402" s="218"/>
      <c r="AT1402" s="219" t="s">
        <v>204</v>
      </c>
      <c r="AU1402" s="219" t="s">
        <v>82</v>
      </c>
      <c r="AV1402" s="14" t="s">
        <v>82</v>
      </c>
      <c r="AW1402" s="14" t="s">
        <v>34</v>
      </c>
      <c r="AX1402" s="14" t="s">
        <v>72</v>
      </c>
      <c r="AY1402" s="219" t="s">
        <v>191</v>
      </c>
    </row>
    <row r="1403" spans="2:51" s="14" customFormat="1" ht="11.25">
      <c r="B1403" s="209"/>
      <c r="C1403" s="210"/>
      <c r="D1403" s="192" t="s">
        <v>204</v>
      </c>
      <c r="E1403" s="211" t="s">
        <v>21</v>
      </c>
      <c r="F1403" s="212" t="s">
        <v>330</v>
      </c>
      <c r="G1403" s="210"/>
      <c r="H1403" s="213">
        <v>11.6</v>
      </c>
      <c r="I1403" s="214"/>
      <c r="J1403" s="210"/>
      <c r="K1403" s="210"/>
      <c r="L1403" s="215"/>
      <c r="M1403" s="216"/>
      <c r="N1403" s="217"/>
      <c r="O1403" s="217"/>
      <c r="P1403" s="217"/>
      <c r="Q1403" s="217"/>
      <c r="R1403" s="217"/>
      <c r="S1403" s="217"/>
      <c r="T1403" s="218"/>
      <c r="AT1403" s="219" t="s">
        <v>204</v>
      </c>
      <c r="AU1403" s="219" t="s">
        <v>82</v>
      </c>
      <c r="AV1403" s="14" t="s">
        <v>82</v>
      </c>
      <c r="AW1403" s="14" t="s">
        <v>34</v>
      </c>
      <c r="AX1403" s="14" t="s">
        <v>72</v>
      </c>
      <c r="AY1403" s="219" t="s">
        <v>191</v>
      </c>
    </row>
    <row r="1404" spans="2:51" s="14" customFormat="1" ht="11.25">
      <c r="B1404" s="209"/>
      <c r="C1404" s="210"/>
      <c r="D1404" s="192" t="s">
        <v>204</v>
      </c>
      <c r="E1404" s="211" t="s">
        <v>21</v>
      </c>
      <c r="F1404" s="212" t="s">
        <v>331</v>
      </c>
      <c r="G1404" s="210"/>
      <c r="H1404" s="213">
        <v>9.8</v>
      </c>
      <c r="I1404" s="214"/>
      <c r="J1404" s="210"/>
      <c r="K1404" s="210"/>
      <c r="L1404" s="215"/>
      <c r="M1404" s="216"/>
      <c r="N1404" s="217"/>
      <c r="O1404" s="217"/>
      <c r="P1404" s="217"/>
      <c r="Q1404" s="217"/>
      <c r="R1404" s="217"/>
      <c r="S1404" s="217"/>
      <c r="T1404" s="218"/>
      <c r="AT1404" s="219" t="s">
        <v>204</v>
      </c>
      <c r="AU1404" s="219" t="s">
        <v>82</v>
      </c>
      <c r="AV1404" s="14" t="s">
        <v>82</v>
      </c>
      <c r="AW1404" s="14" t="s">
        <v>34</v>
      </c>
      <c r="AX1404" s="14" t="s">
        <v>72</v>
      </c>
      <c r="AY1404" s="219" t="s">
        <v>191</v>
      </c>
    </row>
    <row r="1405" spans="2:51" s="14" customFormat="1" ht="11.25">
      <c r="B1405" s="209"/>
      <c r="C1405" s="210"/>
      <c r="D1405" s="192" t="s">
        <v>204</v>
      </c>
      <c r="E1405" s="211" t="s">
        <v>21</v>
      </c>
      <c r="F1405" s="212" t="s">
        <v>332</v>
      </c>
      <c r="G1405" s="210"/>
      <c r="H1405" s="213">
        <v>2.4</v>
      </c>
      <c r="I1405" s="214"/>
      <c r="J1405" s="210"/>
      <c r="K1405" s="210"/>
      <c r="L1405" s="215"/>
      <c r="M1405" s="216"/>
      <c r="N1405" s="217"/>
      <c r="O1405" s="217"/>
      <c r="P1405" s="217"/>
      <c r="Q1405" s="217"/>
      <c r="R1405" s="217"/>
      <c r="S1405" s="217"/>
      <c r="T1405" s="218"/>
      <c r="AT1405" s="219" t="s">
        <v>204</v>
      </c>
      <c r="AU1405" s="219" t="s">
        <v>82</v>
      </c>
      <c r="AV1405" s="14" t="s">
        <v>82</v>
      </c>
      <c r="AW1405" s="14" t="s">
        <v>34</v>
      </c>
      <c r="AX1405" s="14" t="s">
        <v>72</v>
      </c>
      <c r="AY1405" s="219" t="s">
        <v>191</v>
      </c>
    </row>
    <row r="1406" spans="2:51" s="13" customFormat="1" ht="11.25">
      <c r="B1406" s="199"/>
      <c r="C1406" s="200"/>
      <c r="D1406" s="192" t="s">
        <v>204</v>
      </c>
      <c r="E1406" s="201" t="s">
        <v>21</v>
      </c>
      <c r="F1406" s="202" t="s">
        <v>1810</v>
      </c>
      <c r="G1406" s="200"/>
      <c r="H1406" s="201" t="s">
        <v>21</v>
      </c>
      <c r="I1406" s="203"/>
      <c r="J1406" s="200"/>
      <c r="K1406" s="200"/>
      <c r="L1406" s="204"/>
      <c r="M1406" s="205"/>
      <c r="N1406" s="206"/>
      <c r="O1406" s="206"/>
      <c r="P1406" s="206"/>
      <c r="Q1406" s="206"/>
      <c r="R1406" s="206"/>
      <c r="S1406" s="206"/>
      <c r="T1406" s="207"/>
      <c r="AT1406" s="208" t="s">
        <v>204</v>
      </c>
      <c r="AU1406" s="208" t="s">
        <v>82</v>
      </c>
      <c r="AV1406" s="13" t="s">
        <v>80</v>
      </c>
      <c r="AW1406" s="13" t="s">
        <v>34</v>
      </c>
      <c r="AX1406" s="13" t="s">
        <v>72</v>
      </c>
      <c r="AY1406" s="208" t="s">
        <v>191</v>
      </c>
    </row>
    <row r="1407" spans="2:51" s="13" customFormat="1" ht="11.25">
      <c r="B1407" s="199"/>
      <c r="C1407" s="200"/>
      <c r="D1407" s="192" t="s">
        <v>204</v>
      </c>
      <c r="E1407" s="201" t="s">
        <v>21</v>
      </c>
      <c r="F1407" s="202" t="s">
        <v>339</v>
      </c>
      <c r="G1407" s="200"/>
      <c r="H1407" s="201" t="s">
        <v>21</v>
      </c>
      <c r="I1407" s="203"/>
      <c r="J1407" s="200"/>
      <c r="K1407" s="200"/>
      <c r="L1407" s="204"/>
      <c r="M1407" s="205"/>
      <c r="N1407" s="206"/>
      <c r="O1407" s="206"/>
      <c r="P1407" s="206"/>
      <c r="Q1407" s="206"/>
      <c r="R1407" s="206"/>
      <c r="S1407" s="206"/>
      <c r="T1407" s="207"/>
      <c r="AT1407" s="208" t="s">
        <v>204</v>
      </c>
      <c r="AU1407" s="208" t="s">
        <v>82</v>
      </c>
      <c r="AV1407" s="13" t="s">
        <v>80</v>
      </c>
      <c r="AW1407" s="13" t="s">
        <v>34</v>
      </c>
      <c r="AX1407" s="13" t="s">
        <v>72</v>
      </c>
      <c r="AY1407" s="208" t="s">
        <v>191</v>
      </c>
    </row>
    <row r="1408" spans="2:51" s="14" customFormat="1" ht="22.5">
      <c r="B1408" s="209"/>
      <c r="C1408" s="210"/>
      <c r="D1408" s="192" t="s">
        <v>204</v>
      </c>
      <c r="E1408" s="211" t="s">
        <v>21</v>
      </c>
      <c r="F1408" s="212" t="s">
        <v>1828</v>
      </c>
      <c r="G1408" s="210"/>
      <c r="H1408" s="213">
        <v>117.325</v>
      </c>
      <c r="I1408" s="214"/>
      <c r="J1408" s="210"/>
      <c r="K1408" s="210"/>
      <c r="L1408" s="215"/>
      <c r="M1408" s="216"/>
      <c r="N1408" s="217"/>
      <c r="O1408" s="217"/>
      <c r="P1408" s="217"/>
      <c r="Q1408" s="217"/>
      <c r="R1408" s="217"/>
      <c r="S1408" s="217"/>
      <c r="T1408" s="218"/>
      <c r="AT1408" s="219" t="s">
        <v>204</v>
      </c>
      <c r="AU1408" s="219" t="s">
        <v>82</v>
      </c>
      <c r="AV1408" s="14" t="s">
        <v>82</v>
      </c>
      <c r="AW1408" s="14" t="s">
        <v>34</v>
      </c>
      <c r="AX1408" s="14" t="s">
        <v>72</v>
      </c>
      <c r="AY1408" s="219" t="s">
        <v>191</v>
      </c>
    </row>
    <row r="1409" spans="2:51" s="13" customFormat="1" ht="11.25">
      <c r="B1409" s="199"/>
      <c r="C1409" s="200"/>
      <c r="D1409" s="192" t="s">
        <v>204</v>
      </c>
      <c r="E1409" s="201" t="s">
        <v>21</v>
      </c>
      <c r="F1409" s="202" t="s">
        <v>1827</v>
      </c>
      <c r="G1409" s="200"/>
      <c r="H1409" s="201" t="s">
        <v>21</v>
      </c>
      <c r="I1409" s="203"/>
      <c r="J1409" s="200"/>
      <c r="K1409" s="200"/>
      <c r="L1409" s="204"/>
      <c r="M1409" s="205"/>
      <c r="N1409" s="206"/>
      <c r="O1409" s="206"/>
      <c r="P1409" s="206"/>
      <c r="Q1409" s="206"/>
      <c r="R1409" s="206"/>
      <c r="S1409" s="206"/>
      <c r="T1409" s="207"/>
      <c r="AT1409" s="208" t="s">
        <v>204</v>
      </c>
      <c r="AU1409" s="208" t="s">
        <v>82</v>
      </c>
      <c r="AV1409" s="13" t="s">
        <v>80</v>
      </c>
      <c r="AW1409" s="13" t="s">
        <v>34</v>
      </c>
      <c r="AX1409" s="13" t="s">
        <v>72</v>
      </c>
      <c r="AY1409" s="208" t="s">
        <v>191</v>
      </c>
    </row>
    <row r="1410" spans="2:51" s="14" customFormat="1" ht="11.25">
      <c r="B1410" s="209"/>
      <c r="C1410" s="210"/>
      <c r="D1410" s="192" t="s">
        <v>204</v>
      </c>
      <c r="E1410" s="211" t="s">
        <v>21</v>
      </c>
      <c r="F1410" s="212" t="s">
        <v>340</v>
      </c>
      <c r="G1410" s="210"/>
      <c r="H1410" s="213">
        <v>16.168</v>
      </c>
      <c r="I1410" s="214"/>
      <c r="J1410" s="210"/>
      <c r="K1410" s="210"/>
      <c r="L1410" s="215"/>
      <c r="M1410" s="216"/>
      <c r="N1410" s="217"/>
      <c r="O1410" s="217"/>
      <c r="P1410" s="217"/>
      <c r="Q1410" s="217"/>
      <c r="R1410" s="217"/>
      <c r="S1410" s="217"/>
      <c r="T1410" s="218"/>
      <c r="AT1410" s="219" t="s">
        <v>204</v>
      </c>
      <c r="AU1410" s="219" t="s">
        <v>82</v>
      </c>
      <c r="AV1410" s="14" t="s">
        <v>82</v>
      </c>
      <c r="AW1410" s="14" t="s">
        <v>34</v>
      </c>
      <c r="AX1410" s="14" t="s">
        <v>72</v>
      </c>
      <c r="AY1410" s="219" t="s">
        <v>191</v>
      </c>
    </row>
    <row r="1411" spans="1:65" s="2" customFormat="1" ht="16.5" customHeight="1">
      <c r="A1411" s="35"/>
      <c r="B1411" s="36"/>
      <c r="C1411" s="179" t="s">
        <v>1829</v>
      </c>
      <c r="D1411" s="179" t="s">
        <v>193</v>
      </c>
      <c r="E1411" s="180" t="s">
        <v>1830</v>
      </c>
      <c r="F1411" s="181" t="s">
        <v>1831</v>
      </c>
      <c r="G1411" s="182" t="s">
        <v>293</v>
      </c>
      <c r="H1411" s="183">
        <v>215.205</v>
      </c>
      <c r="I1411" s="184"/>
      <c r="J1411" s="185">
        <f>ROUND(I1411*H1411,2)</f>
        <v>0</v>
      </c>
      <c r="K1411" s="181" t="s">
        <v>197</v>
      </c>
      <c r="L1411" s="40"/>
      <c r="M1411" s="186" t="s">
        <v>21</v>
      </c>
      <c r="N1411" s="187" t="s">
        <v>43</v>
      </c>
      <c r="O1411" s="65"/>
      <c r="P1411" s="188">
        <f>O1411*H1411</f>
        <v>0</v>
      </c>
      <c r="Q1411" s="188">
        <v>0.001</v>
      </c>
      <c r="R1411" s="188">
        <f>Q1411*H1411</f>
        <v>0.215205</v>
      </c>
      <c r="S1411" s="188">
        <v>0.00031</v>
      </c>
      <c r="T1411" s="189">
        <f>S1411*H1411</f>
        <v>0.06671355000000001</v>
      </c>
      <c r="U1411" s="35"/>
      <c r="V1411" s="35"/>
      <c r="W1411" s="35"/>
      <c r="X1411" s="35"/>
      <c r="Y1411" s="35"/>
      <c r="Z1411" s="35"/>
      <c r="AA1411" s="35"/>
      <c r="AB1411" s="35"/>
      <c r="AC1411" s="35"/>
      <c r="AD1411" s="35"/>
      <c r="AE1411" s="35"/>
      <c r="AR1411" s="190" t="s">
        <v>321</v>
      </c>
      <c r="AT1411" s="190" t="s">
        <v>193</v>
      </c>
      <c r="AU1411" s="190" t="s">
        <v>82</v>
      </c>
      <c r="AY1411" s="18" t="s">
        <v>191</v>
      </c>
      <c r="BE1411" s="191">
        <f>IF(N1411="základní",J1411,0)</f>
        <v>0</v>
      </c>
      <c r="BF1411" s="191">
        <f>IF(N1411="snížená",J1411,0)</f>
        <v>0</v>
      </c>
      <c r="BG1411" s="191">
        <f>IF(N1411="zákl. přenesená",J1411,0)</f>
        <v>0</v>
      </c>
      <c r="BH1411" s="191">
        <f>IF(N1411="sníž. přenesená",J1411,0)</f>
        <v>0</v>
      </c>
      <c r="BI1411" s="191">
        <f>IF(N1411="nulová",J1411,0)</f>
        <v>0</v>
      </c>
      <c r="BJ1411" s="18" t="s">
        <v>80</v>
      </c>
      <c r="BK1411" s="191">
        <f>ROUND(I1411*H1411,2)</f>
        <v>0</v>
      </c>
      <c r="BL1411" s="18" t="s">
        <v>321</v>
      </c>
      <c r="BM1411" s="190" t="s">
        <v>1832</v>
      </c>
    </row>
    <row r="1412" spans="1:47" s="2" customFormat="1" ht="11.25">
      <c r="A1412" s="35"/>
      <c r="B1412" s="36"/>
      <c r="C1412" s="37"/>
      <c r="D1412" s="192" t="s">
        <v>200</v>
      </c>
      <c r="E1412" s="37"/>
      <c r="F1412" s="193" t="s">
        <v>1833</v>
      </c>
      <c r="G1412" s="37"/>
      <c r="H1412" s="37"/>
      <c r="I1412" s="194"/>
      <c r="J1412" s="37"/>
      <c r="K1412" s="37"/>
      <c r="L1412" s="40"/>
      <c r="M1412" s="195"/>
      <c r="N1412" s="196"/>
      <c r="O1412" s="65"/>
      <c r="P1412" s="65"/>
      <c r="Q1412" s="65"/>
      <c r="R1412" s="65"/>
      <c r="S1412" s="65"/>
      <c r="T1412" s="66"/>
      <c r="U1412" s="35"/>
      <c r="V1412" s="35"/>
      <c r="W1412" s="35"/>
      <c r="X1412" s="35"/>
      <c r="Y1412" s="35"/>
      <c r="Z1412" s="35"/>
      <c r="AA1412" s="35"/>
      <c r="AB1412" s="35"/>
      <c r="AC1412" s="35"/>
      <c r="AD1412" s="35"/>
      <c r="AE1412" s="35"/>
      <c r="AT1412" s="18" t="s">
        <v>200</v>
      </c>
      <c r="AU1412" s="18" t="s">
        <v>82</v>
      </c>
    </row>
    <row r="1413" spans="1:47" s="2" customFormat="1" ht="11.25">
      <c r="A1413" s="35"/>
      <c r="B1413" s="36"/>
      <c r="C1413" s="37"/>
      <c r="D1413" s="197" t="s">
        <v>202</v>
      </c>
      <c r="E1413" s="37"/>
      <c r="F1413" s="198" t="s">
        <v>1834</v>
      </c>
      <c r="G1413" s="37"/>
      <c r="H1413" s="37"/>
      <c r="I1413" s="194"/>
      <c r="J1413" s="37"/>
      <c r="K1413" s="37"/>
      <c r="L1413" s="40"/>
      <c r="M1413" s="195"/>
      <c r="N1413" s="196"/>
      <c r="O1413" s="65"/>
      <c r="P1413" s="65"/>
      <c r="Q1413" s="65"/>
      <c r="R1413" s="65"/>
      <c r="S1413" s="65"/>
      <c r="T1413" s="66"/>
      <c r="U1413" s="35"/>
      <c r="V1413" s="35"/>
      <c r="W1413" s="35"/>
      <c r="X1413" s="35"/>
      <c r="Y1413" s="35"/>
      <c r="Z1413" s="35"/>
      <c r="AA1413" s="35"/>
      <c r="AB1413" s="35"/>
      <c r="AC1413" s="35"/>
      <c r="AD1413" s="35"/>
      <c r="AE1413" s="35"/>
      <c r="AT1413" s="18" t="s">
        <v>202</v>
      </c>
      <c r="AU1413" s="18" t="s">
        <v>82</v>
      </c>
    </row>
    <row r="1414" spans="2:51" s="13" customFormat="1" ht="11.25">
      <c r="B1414" s="199"/>
      <c r="C1414" s="200"/>
      <c r="D1414" s="192" t="s">
        <v>204</v>
      </c>
      <c r="E1414" s="201" t="s">
        <v>21</v>
      </c>
      <c r="F1414" s="202" t="s">
        <v>740</v>
      </c>
      <c r="G1414" s="200"/>
      <c r="H1414" s="201" t="s">
        <v>21</v>
      </c>
      <c r="I1414" s="203"/>
      <c r="J1414" s="200"/>
      <c r="K1414" s="200"/>
      <c r="L1414" s="204"/>
      <c r="M1414" s="205"/>
      <c r="N1414" s="206"/>
      <c r="O1414" s="206"/>
      <c r="P1414" s="206"/>
      <c r="Q1414" s="206"/>
      <c r="R1414" s="206"/>
      <c r="S1414" s="206"/>
      <c r="T1414" s="207"/>
      <c r="AT1414" s="208" t="s">
        <v>204</v>
      </c>
      <c r="AU1414" s="208" t="s">
        <v>82</v>
      </c>
      <c r="AV1414" s="13" t="s">
        <v>80</v>
      </c>
      <c r="AW1414" s="13" t="s">
        <v>34</v>
      </c>
      <c r="AX1414" s="13" t="s">
        <v>72</v>
      </c>
      <c r="AY1414" s="208" t="s">
        <v>191</v>
      </c>
    </row>
    <row r="1415" spans="2:51" s="14" customFormat="1" ht="11.25">
      <c r="B1415" s="209"/>
      <c r="C1415" s="210"/>
      <c r="D1415" s="192" t="s">
        <v>204</v>
      </c>
      <c r="E1415" s="211" t="s">
        <v>21</v>
      </c>
      <c r="F1415" s="212" t="s">
        <v>1835</v>
      </c>
      <c r="G1415" s="210"/>
      <c r="H1415" s="213">
        <v>248.433</v>
      </c>
      <c r="I1415" s="214"/>
      <c r="J1415" s="210"/>
      <c r="K1415" s="210"/>
      <c r="L1415" s="215"/>
      <c r="M1415" s="216"/>
      <c r="N1415" s="217"/>
      <c r="O1415" s="217"/>
      <c r="P1415" s="217"/>
      <c r="Q1415" s="217"/>
      <c r="R1415" s="217"/>
      <c r="S1415" s="217"/>
      <c r="T1415" s="218"/>
      <c r="AT1415" s="219" t="s">
        <v>204</v>
      </c>
      <c r="AU1415" s="219" t="s">
        <v>82</v>
      </c>
      <c r="AV1415" s="14" t="s">
        <v>82</v>
      </c>
      <c r="AW1415" s="14" t="s">
        <v>34</v>
      </c>
      <c r="AX1415" s="14" t="s">
        <v>72</v>
      </c>
      <c r="AY1415" s="219" t="s">
        <v>191</v>
      </c>
    </row>
    <row r="1416" spans="2:51" s="14" customFormat="1" ht="11.25">
      <c r="B1416" s="209"/>
      <c r="C1416" s="210"/>
      <c r="D1416" s="192" t="s">
        <v>204</v>
      </c>
      <c r="E1416" s="211" t="s">
        <v>21</v>
      </c>
      <c r="F1416" s="212" t="s">
        <v>1836</v>
      </c>
      <c r="G1416" s="210"/>
      <c r="H1416" s="213">
        <v>4.728</v>
      </c>
      <c r="I1416" s="214"/>
      <c r="J1416" s="210"/>
      <c r="K1416" s="210"/>
      <c r="L1416" s="215"/>
      <c r="M1416" s="216"/>
      <c r="N1416" s="217"/>
      <c r="O1416" s="217"/>
      <c r="P1416" s="217"/>
      <c r="Q1416" s="217"/>
      <c r="R1416" s="217"/>
      <c r="S1416" s="217"/>
      <c r="T1416" s="218"/>
      <c r="AT1416" s="219" t="s">
        <v>204</v>
      </c>
      <c r="AU1416" s="219" t="s">
        <v>82</v>
      </c>
      <c r="AV1416" s="14" t="s">
        <v>82</v>
      </c>
      <c r="AW1416" s="14" t="s">
        <v>34</v>
      </c>
      <c r="AX1416" s="14" t="s">
        <v>72</v>
      </c>
      <c r="AY1416" s="219" t="s">
        <v>191</v>
      </c>
    </row>
    <row r="1417" spans="2:51" s="14" customFormat="1" ht="11.25">
      <c r="B1417" s="209"/>
      <c r="C1417" s="210"/>
      <c r="D1417" s="192" t="s">
        <v>204</v>
      </c>
      <c r="E1417" s="211" t="s">
        <v>21</v>
      </c>
      <c r="F1417" s="212" t="s">
        <v>1837</v>
      </c>
      <c r="G1417" s="210"/>
      <c r="H1417" s="213">
        <v>-37.956</v>
      </c>
      <c r="I1417" s="214"/>
      <c r="J1417" s="210"/>
      <c r="K1417" s="210"/>
      <c r="L1417" s="215"/>
      <c r="M1417" s="216"/>
      <c r="N1417" s="217"/>
      <c r="O1417" s="217"/>
      <c r="P1417" s="217"/>
      <c r="Q1417" s="217"/>
      <c r="R1417" s="217"/>
      <c r="S1417" s="217"/>
      <c r="T1417" s="218"/>
      <c r="AT1417" s="219" t="s">
        <v>204</v>
      </c>
      <c r="AU1417" s="219" t="s">
        <v>82</v>
      </c>
      <c r="AV1417" s="14" t="s">
        <v>82</v>
      </c>
      <c r="AW1417" s="14" t="s">
        <v>34</v>
      </c>
      <c r="AX1417" s="14" t="s">
        <v>72</v>
      </c>
      <c r="AY1417" s="219" t="s">
        <v>191</v>
      </c>
    </row>
    <row r="1418" spans="1:65" s="2" customFormat="1" ht="16.5" customHeight="1">
      <c r="A1418" s="35"/>
      <c r="B1418" s="36"/>
      <c r="C1418" s="179" t="s">
        <v>1838</v>
      </c>
      <c r="D1418" s="179" t="s">
        <v>193</v>
      </c>
      <c r="E1418" s="180" t="s">
        <v>1839</v>
      </c>
      <c r="F1418" s="181" t="s">
        <v>1840</v>
      </c>
      <c r="G1418" s="182" t="s">
        <v>293</v>
      </c>
      <c r="H1418" s="183">
        <v>267.9</v>
      </c>
      <c r="I1418" s="184"/>
      <c r="J1418" s="185">
        <f>ROUND(I1418*H1418,2)</f>
        <v>0</v>
      </c>
      <c r="K1418" s="181" t="s">
        <v>197</v>
      </c>
      <c r="L1418" s="40"/>
      <c r="M1418" s="186" t="s">
        <v>21</v>
      </c>
      <c r="N1418" s="187" t="s">
        <v>43</v>
      </c>
      <c r="O1418" s="65"/>
      <c r="P1418" s="188">
        <f>O1418*H1418</f>
        <v>0</v>
      </c>
      <c r="Q1418" s="188">
        <v>0</v>
      </c>
      <c r="R1418" s="188">
        <f>Q1418*H1418</f>
        <v>0</v>
      </c>
      <c r="S1418" s="188">
        <v>0</v>
      </c>
      <c r="T1418" s="189">
        <f>S1418*H1418</f>
        <v>0</v>
      </c>
      <c r="U1418" s="35"/>
      <c r="V1418" s="35"/>
      <c r="W1418" s="35"/>
      <c r="X1418" s="35"/>
      <c r="Y1418" s="35"/>
      <c r="Z1418" s="35"/>
      <c r="AA1418" s="35"/>
      <c r="AB1418" s="35"/>
      <c r="AC1418" s="35"/>
      <c r="AD1418" s="35"/>
      <c r="AE1418" s="35"/>
      <c r="AR1418" s="190" t="s">
        <v>321</v>
      </c>
      <c r="AT1418" s="190" t="s">
        <v>193</v>
      </c>
      <c r="AU1418" s="190" t="s">
        <v>82</v>
      </c>
      <c r="AY1418" s="18" t="s">
        <v>191</v>
      </c>
      <c r="BE1418" s="191">
        <f>IF(N1418="základní",J1418,0)</f>
        <v>0</v>
      </c>
      <c r="BF1418" s="191">
        <f>IF(N1418="snížená",J1418,0)</f>
        <v>0</v>
      </c>
      <c r="BG1418" s="191">
        <f>IF(N1418="zákl. přenesená",J1418,0)</f>
        <v>0</v>
      </c>
      <c r="BH1418" s="191">
        <f>IF(N1418="sníž. přenesená",J1418,0)</f>
        <v>0</v>
      </c>
      <c r="BI1418" s="191">
        <f>IF(N1418="nulová",J1418,0)</f>
        <v>0</v>
      </c>
      <c r="BJ1418" s="18" t="s">
        <v>80</v>
      </c>
      <c r="BK1418" s="191">
        <f>ROUND(I1418*H1418,2)</f>
        <v>0</v>
      </c>
      <c r="BL1418" s="18" t="s">
        <v>321</v>
      </c>
      <c r="BM1418" s="190" t="s">
        <v>1841</v>
      </c>
    </row>
    <row r="1419" spans="1:47" s="2" customFormat="1" ht="19.5">
      <c r="A1419" s="35"/>
      <c r="B1419" s="36"/>
      <c r="C1419" s="37"/>
      <c r="D1419" s="192" t="s">
        <v>200</v>
      </c>
      <c r="E1419" s="37"/>
      <c r="F1419" s="193" t="s">
        <v>1842</v>
      </c>
      <c r="G1419" s="37"/>
      <c r="H1419" s="37"/>
      <c r="I1419" s="194"/>
      <c r="J1419" s="37"/>
      <c r="K1419" s="37"/>
      <c r="L1419" s="40"/>
      <c r="M1419" s="195"/>
      <c r="N1419" s="196"/>
      <c r="O1419" s="65"/>
      <c r="P1419" s="65"/>
      <c r="Q1419" s="65"/>
      <c r="R1419" s="65"/>
      <c r="S1419" s="65"/>
      <c r="T1419" s="66"/>
      <c r="U1419" s="35"/>
      <c r="V1419" s="35"/>
      <c r="W1419" s="35"/>
      <c r="X1419" s="35"/>
      <c r="Y1419" s="35"/>
      <c r="Z1419" s="35"/>
      <c r="AA1419" s="35"/>
      <c r="AB1419" s="35"/>
      <c r="AC1419" s="35"/>
      <c r="AD1419" s="35"/>
      <c r="AE1419" s="35"/>
      <c r="AT1419" s="18" t="s">
        <v>200</v>
      </c>
      <c r="AU1419" s="18" t="s">
        <v>82</v>
      </c>
    </row>
    <row r="1420" spans="1:47" s="2" customFormat="1" ht="11.25">
      <c r="A1420" s="35"/>
      <c r="B1420" s="36"/>
      <c r="C1420" s="37"/>
      <c r="D1420" s="197" t="s">
        <v>202</v>
      </c>
      <c r="E1420" s="37"/>
      <c r="F1420" s="198" t="s">
        <v>1843</v>
      </c>
      <c r="G1420" s="37"/>
      <c r="H1420" s="37"/>
      <c r="I1420" s="194"/>
      <c r="J1420" s="37"/>
      <c r="K1420" s="37"/>
      <c r="L1420" s="40"/>
      <c r="M1420" s="195"/>
      <c r="N1420" s="196"/>
      <c r="O1420" s="65"/>
      <c r="P1420" s="65"/>
      <c r="Q1420" s="65"/>
      <c r="R1420" s="65"/>
      <c r="S1420" s="65"/>
      <c r="T1420" s="66"/>
      <c r="U1420" s="35"/>
      <c r="V1420" s="35"/>
      <c r="W1420" s="35"/>
      <c r="X1420" s="35"/>
      <c r="Y1420" s="35"/>
      <c r="Z1420" s="35"/>
      <c r="AA1420" s="35"/>
      <c r="AB1420" s="35"/>
      <c r="AC1420" s="35"/>
      <c r="AD1420" s="35"/>
      <c r="AE1420" s="35"/>
      <c r="AT1420" s="18" t="s">
        <v>202</v>
      </c>
      <c r="AU1420" s="18" t="s">
        <v>82</v>
      </c>
    </row>
    <row r="1421" spans="2:51" s="14" customFormat="1" ht="22.5">
      <c r="B1421" s="209"/>
      <c r="C1421" s="210"/>
      <c r="D1421" s="192" t="s">
        <v>204</v>
      </c>
      <c r="E1421" s="211" t="s">
        <v>21</v>
      </c>
      <c r="F1421" s="212" t="s">
        <v>486</v>
      </c>
      <c r="G1421" s="210"/>
      <c r="H1421" s="213">
        <v>267.9</v>
      </c>
      <c r="I1421" s="214"/>
      <c r="J1421" s="210"/>
      <c r="K1421" s="210"/>
      <c r="L1421" s="215"/>
      <c r="M1421" s="216"/>
      <c r="N1421" s="217"/>
      <c r="O1421" s="217"/>
      <c r="P1421" s="217"/>
      <c r="Q1421" s="217"/>
      <c r="R1421" s="217"/>
      <c r="S1421" s="217"/>
      <c r="T1421" s="218"/>
      <c r="AT1421" s="219" t="s">
        <v>204</v>
      </c>
      <c r="AU1421" s="219" t="s">
        <v>82</v>
      </c>
      <c r="AV1421" s="14" t="s">
        <v>82</v>
      </c>
      <c r="AW1421" s="14" t="s">
        <v>34</v>
      </c>
      <c r="AX1421" s="14" t="s">
        <v>72</v>
      </c>
      <c r="AY1421" s="219" t="s">
        <v>191</v>
      </c>
    </row>
    <row r="1422" spans="1:65" s="2" customFormat="1" ht="16.5" customHeight="1">
      <c r="A1422" s="35"/>
      <c r="B1422" s="36"/>
      <c r="C1422" s="220" t="s">
        <v>1844</v>
      </c>
      <c r="D1422" s="220" t="s">
        <v>893</v>
      </c>
      <c r="E1422" s="221" t="s">
        <v>1845</v>
      </c>
      <c r="F1422" s="222" t="s">
        <v>1846</v>
      </c>
      <c r="G1422" s="223" t="s">
        <v>293</v>
      </c>
      <c r="H1422" s="224">
        <v>281.295</v>
      </c>
      <c r="I1422" s="225"/>
      <c r="J1422" s="226">
        <f>ROUND(I1422*H1422,2)</f>
        <v>0</v>
      </c>
      <c r="K1422" s="222" t="s">
        <v>197</v>
      </c>
      <c r="L1422" s="227"/>
      <c r="M1422" s="228" t="s">
        <v>21</v>
      </c>
      <c r="N1422" s="229" t="s">
        <v>43</v>
      </c>
      <c r="O1422" s="65"/>
      <c r="P1422" s="188">
        <f>O1422*H1422</f>
        <v>0</v>
      </c>
      <c r="Q1422" s="188">
        <v>5E-05</v>
      </c>
      <c r="R1422" s="188">
        <f>Q1422*H1422</f>
        <v>0.01406475</v>
      </c>
      <c r="S1422" s="188">
        <v>0</v>
      </c>
      <c r="T1422" s="189">
        <f>S1422*H1422</f>
        <v>0</v>
      </c>
      <c r="U1422" s="35"/>
      <c r="V1422" s="35"/>
      <c r="W1422" s="35"/>
      <c r="X1422" s="35"/>
      <c r="Y1422" s="35"/>
      <c r="Z1422" s="35"/>
      <c r="AA1422" s="35"/>
      <c r="AB1422" s="35"/>
      <c r="AC1422" s="35"/>
      <c r="AD1422" s="35"/>
      <c r="AE1422" s="35"/>
      <c r="AR1422" s="190" t="s">
        <v>480</v>
      </c>
      <c r="AT1422" s="190" t="s">
        <v>893</v>
      </c>
      <c r="AU1422" s="190" t="s">
        <v>82</v>
      </c>
      <c r="AY1422" s="18" t="s">
        <v>191</v>
      </c>
      <c r="BE1422" s="191">
        <f>IF(N1422="základní",J1422,0)</f>
        <v>0</v>
      </c>
      <c r="BF1422" s="191">
        <f>IF(N1422="snížená",J1422,0)</f>
        <v>0</v>
      </c>
      <c r="BG1422" s="191">
        <f>IF(N1422="zákl. přenesená",J1422,0)</f>
        <v>0</v>
      </c>
      <c r="BH1422" s="191">
        <f>IF(N1422="sníž. přenesená",J1422,0)</f>
        <v>0</v>
      </c>
      <c r="BI1422" s="191">
        <f>IF(N1422="nulová",J1422,0)</f>
        <v>0</v>
      </c>
      <c r="BJ1422" s="18" t="s">
        <v>80</v>
      </c>
      <c r="BK1422" s="191">
        <f>ROUND(I1422*H1422,2)</f>
        <v>0</v>
      </c>
      <c r="BL1422" s="18" t="s">
        <v>321</v>
      </c>
      <c r="BM1422" s="190" t="s">
        <v>1847</v>
      </c>
    </row>
    <row r="1423" spans="1:47" s="2" customFormat="1" ht="11.25">
      <c r="A1423" s="35"/>
      <c r="B1423" s="36"/>
      <c r="C1423" s="37"/>
      <c r="D1423" s="192" t="s">
        <v>200</v>
      </c>
      <c r="E1423" s="37"/>
      <c r="F1423" s="193" t="s">
        <v>1846</v>
      </c>
      <c r="G1423" s="37"/>
      <c r="H1423" s="37"/>
      <c r="I1423" s="194"/>
      <c r="J1423" s="37"/>
      <c r="K1423" s="37"/>
      <c r="L1423" s="40"/>
      <c r="M1423" s="195"/>
      <c r="N1423" s="196"/>
      <c r="O1423" s="65"/>
      <c r="P1423" s="65"/>
      <c r="Q1423" s="65"/>
      <c r="R1423" s="65"/>
      <c r="S1423" s="65"/>
      <c r="T1423" s="66"/>
      <c r="U1423" s="35"/>
      <c r="V1423" s="35"/>
      <c r="W1423" s="35"/>
      <c r="X1423" s="35"/>
      <c r="Y1423" s="35"/>
      <c r="Z1423" s="35"/>
      <c r="AA1423" s="35"/>
      <c r="AB1423" s="35"/>
      <c r="AC1423" s="35"/>
      <c r="AD1423" s="35"/>
      <c r="AE1423" s="35"/>
      <c r="AT1423" s="18" t="s">
        <v>200</v>
      </c>
      <c r="AU1423" s="18" t="s">
        <v>82</v>
      </c>
    </row>
    <row r="1424" spans="2:51" s="14" customFormat="1" ht="11.25">
      <c r="B1424" s="209"/>
      <c r="C1424" s="210"/>
      <c r="D1424" s="192" t="s">
        <v>204</v>
      </c>
      <c r="E1424" s="210"/>
      <c r="F1424" s="212" t="s">
        <v>1848</v>
      </c>
      <c r="G1424" s="210"/>
      <c r="H1424" s="213">
        <v>281.295</v>
      </c>
      <c r="I1424" s="214"/>
      <c r="J1424" s="210"/>
      <c r="K1424" s="210"/>
      <c r="L1424" s="215"/>
      <c r="M1424" s="216"/>
      <c r="N1424" s="217"/>
      <c r="O1424" s="217"/>
      <c r="P1424" s="217"/>
      <c r="Q1424" s="217"/>
      <c r="R1424" s="217"/>
      <c r="S1424" s="217"/>
      <c r="T1424" s="218"/>
      <c r="AT1424" s="219" t="s">
        <v>204</v>
      </c>
      <c r="AU1424" s="219" t="s">
        <v>82</v>
      </c>
      <c r="AV1424" s="14" t="s">
        <v>82</v>
      </c>
      <c r="AW1424" s="14" t="s">
        <v>4</v>
      </c>
      <c r="AX1424" s="14" t="s">
        <v>80</v>
      </c>
      <c r="AY1424" s="219" t="s">
        <v>191</v>
      </c>
    </row>
    <row r="1425" spans="1:65" s="2" customFormat="1" ht="21.75" customHeight="1">
      <c r="A1425" s="35"/>
      <c r="B1425" s="36"/>
      <c r="C1425" s="179" t="s">
        <v>1849</v>
      </c>
      <c r="D1425" s="179" t="s">
        <v>193</v>
      </c>
      <c r="E1425" s="180" t="s">
        <v>1850</v>
      </c>
      <c r="F1425" s="181" t="s">
        <v>1851</v>
      </c>
      <c r="G1425" s="182" t="s">
        <v>293</v>
      </c>
      <c r="H1425" s="183">
        <v>99.197</v>
      </c>
      <c r="I1425" s="184"/>
      <c r="J1425" s="185">
        <f>ROUND(I1425*H1425,2)</f>
        <v>0</v>
      </c>
      <c r="K1425" s="181" t="s">
        <v>197</v>
      </c>
      <c r="L1425" s="40"/>
      <c r="M1425" s="186" t="s">
        <v>21</v>
      </c>
      <c r="N1425" s="187" t="s">
        <v>43</v>
      </c>
      <c r="O1425" s="65"/>
      <c r="P1425" s="188">
        <f>O1425*H1425</f>
        <v>0</v>
      </c>
      <c r="Q1425" s="188">
        <v>0</v>
      </c>
      <c r="R1425" s="188">
        <f>Q1425*H1425</f>
        <v>0</v>
      </c>
      <c r="S1425" s="188">
        <v>0</v>
      </c>
      <c r="T1425" s="189">
        <f>S1425*H1425</f>
        <v>0</v>
      </c>
      <c r="U1425" s="35"/>
      <c r="V1425" s="35"/>
      <c r="W1425" s="35"/>
      <c r="X1425" s="35"/>
      <c r="Y1425" s="35"/>
      <c r="Z1425" s="35"/>
      <c r="AA1425" s="35"/>
      <c r="AB1425" s="35"/>
      <c r="AC1425" s="35"/>
      <c r="AD1425" s="35"/>
      <c r="AE1425" s="35"/>
      <c r="AR1425" s="190" t="s">
        <v>321</v>
      </c>
      <c r="AT1425" s="190" t="s">
        <v>193</v>
      </c>
      <c r="AU1425" s="190" t="s">
        <v>82</v>
      </c>
      <c r="AY1425" s="18" t="s">
        <v>191</v>
      </c>
      <c r="BE1425" s="191">
        <f>IF(N1425="základní",J1425,0)</f>
        <v>0</v>
      </c>
      <c r="BF1425" s="191">
        <f>IF(N1425="snížená",J1425,0)</f>
        <v>0</v>
      </c>
      <c r="BG1425" s="191">
        <f>IF(N1425="zákl. přenesená",J1425,0)</f>
        <v>0</v>
      </c>
      <c r="BH1425" s="191">
        <f>IF(N1425="sníž. přenesená",J1425,0)</f>
        <v>0</v>
      </c>
      <c r="BI1425" s="191">
        <f>IF(N1425="nulová",J1425,0)</f>
        <v>0</v>
      </c>
      <c r="BJ1425" s="18" t="s">
        <v>80</v>
      </c>
      <c r="BK1425" s="191">
        <f>ROUND(I1425*H1425,2)</f>
        <v>0</v>
      </c>
      <c r="BL1425" s="18" t="s">
        <v>321</v>
      </c>
      <c r="BM1425" s="190" t="s">
        <v>1852</v>
      </c>
    </row>
    <row r="1426" spans="1:47" s="2" customFormat="1" ht="29.25">
      <c r="A1426" s="35"/>
      <c r="B1426" s="36"/>
      <c r="C1426" s="37"/>
      <c r="D1426" s="192" t="s">
        <v>200</v>
      </c>
      <c r="E1426" s="37"/>
      <c r="F1426" s="193" t="s">
        <v>1853</v>
      </c>
      <c r="G1426" s="37"/>
      <c r="H1426" s="37"/>
      <c r="I1426" s="194"/>
      <c r="J1426" s="37"/>
      <c r="K1426" s="37"/>
      <c r="L1426" s="40"/>
      <c r="M1426" s="195"/>
      <c r="N1426" s="196"/>
      <c r="O1426" s="65"/>
      <c r="P1426" s="65"/>
      <c r="Q1426" s="65"/>
      <c r="R1426" s="65"/>
      <c r="S1426" s="65"/>
      <c r="T1426" s="66"/>
      <c r="U1426" s="35"/>
      <c r="V1426" s="35"/>
      <c r="W1426" s="35"/>
      <c r="X1426" s="35"/>
      <c r="Y1426" s="35"/>
      <c r="Z1426" s="35"/>
      <c r="AA1426" s="35"/>
      <c r="AB1426" s="35"/>
      <c r="AC1426" s="35"/>
      <c r="AD1426" s="35"/>
      <c r="AE1426" s="35"/>
      <c r="AT1426" s="18" t="s">
        <v>200</v>
      </c>
      <c r="AU1426" s="18" t="s">
        <v>82</v>
      </c>
    </row>
    <row r="1427" spans="1:47" s="2" customFormat="1" ht="11.25">
      <c r="A1427" s="35"/>
      <c r="B1427" s="36"/>
      <c r="C1427" s="37"/>
      <c r="D1427" s="197" t="s">
        <v>202</v>
      </c>
      <c r="E1427" s="37"/>
      <c r="F1427" s="198" t="s">
        <v>1854</v>
      </c>
      <c r="G1427" s="37"/>
      <c r="H1427" s="37"/>
      <c r="I1427" s="194"/>
      <c r="J1427" s="37"/>
      <c r="K1427" s="37"/>
      <c r="L1427" s="40"/>
      <c r="M1427" s="195"/>
      <c r="N1427" s="196"/>
      <c r="O1427" s="65"/>
      <c r="P1427" s="65"/>
      <c r="Q1427" s="65"/>
      <c r="R1427" s="65"/>
      <c r="S1427" s="65"/>
      <c r="T1427" s="66"/>
      <c r="U1427" s="35"/>
      <c r="V1427" s="35"/>
      <c r="W1427" s="35"/>
      <c r="X1427" s="35"/>
      <c r="Y1427" s="35"/>
      <c r="Z1427" s="35"/>
      <c r="AA1427" s="35"/>
      <c r="AB1427" s="35"/>
      <c r="AC1427" s="35"/>
      <c r="AD1427" s="35"/>
      <c r="AE1427" s="35"/>
      <c r="AT1427" s="18" t="s">
        <v>202</v>
      </c>
      <c r="AU1427" s="18" t="s">
        <v>82</v>
      </c>
    </row>
    <row r="1428" spans="2:51" s="13" customFormat="1" ht="11.25">
      <c r="B1428" s="199"/>
      <c r="C1428" s="200"/>
      <c r="D1428" s="192" t="s">
        <v>204</v>
      </c>
      <c r="E1428" s="201" t="s">
        <v>21</v>
      </c>
      <c r="F1428" s="202" t="s">
        <v>1855</v>
      </c>
      <c r="G1428" s="200"/>
      <c r="H1428" s="201" t="s">
        <v>21</v>
      </c>
      <c r="I1428" s="203"/>
      <c r="J1428" s="200"/>
      <c r="K1428" s="200"/>
      <c r="L1428" s="204"/>
      <c r="M1428" s="205"/>
      <c r="N1428" s="206"/>
      <c r="O1428" s="206"/>
      <c r="P1428" s="206"/>
      <c r="Q1428" s="206"/>
      <c r="R1428" s="206"/>
      <c r="S1428" s="206"/>
      <c r="T1428" s="207"/>
      <c r="AT1428" s="208" t="s">
        <v>204</v>
      </c>
      <c r="AU1428" s="208" t="s">
        <v>82</v>
      </c>
      <c r="AV1428" s="13" t="s">
        <v>80</v>
      </c>
      <c r="AW1428" s="13" t="s">
        <v>34</v>
      </c>
      <c r="AX1428" s="13" t="s">
        <v>72</v>
      </c>
      <c r="AY1428" s="208" t="s">
        <v>191</v>
      </c>
    </row>
    <row r="1429" spans="2:51" s="14" customFormat="1" ht="22.5">
      <c r="B1429" s="209"/>
      <c r="C1429" s="210"/>
      <c r="D1429" s="192" t="s">
        <v>204</v>
      </c>
      <c r="E1429" s="211" t="s">
        <v>21</v>
      </c>
      <c r="F1429" s="212" t="s">
        <v>1856</v>
      </c>
      <c r="G1429" s="210"/>
      <c r="H1429" s="213">
        <v>44.924</v>
      </c>
      <c r="I1429" s="214"/>
      <c r="J1429" s="210"/>
      <c r="K1429" s="210"/>
      <c r="L1429" s="215"/>
      <c r="M1429" s="216"/>
      <c r="N1429" s="217"/>
      <c r="O1429" s="217"/>
      <c r="P1429" s="217"/>
      <c r="Q1429" s="217"/>
      <c r="R1429" s="217"/>
      <c r="S1429" s="217"/>
      <c r="T1429" s="218"/>
      <c r="AT1429" s="219" t="s">
        <v>204</v>
      </c>
      <c r="AU1429" s="219" t="s">
        <v>82</v>
      </c>
      <c r="AV1429" s="14" t="s">
        <v>82</v>
      </c>
      <c r="AW1429" s="14" t="s">
        <v>34</v>
      </c>
      <c r="AX1429" s="14" t="s">
        <v>72</v>
      </c>
      <c r="AY1429" s="219" t="s">
        <v>191</v>
      </c>
    </row>
    <row r="1430" spans="2:51" s="13" customFormat="1" ht="11.25">
      <c r="B1430" s="199"/>
      <c r="C1430" s="200"/>
      <c r="D1430" s="192" t="s">
        <v>204</v>
      </c>
      <c r="E1430" s="201" t="s">
        <v>21</v>
      </c>
      <c r="F1430" s="202" t="s">
        <v>1857</v>
      </c>
      <c r="G1430" s="200"/>
      <c r="H1430" s="201" t="s">
        <v>21</v>
      </c>
      <c r="I1430" s="203"/>
      <c r="J1430" s="200"/>
      <c r="K1430" s="200"/>
      <c r="L1430" s="204"/>
      <c r="M1430" s="205"/>
      <c r="N1430" s="206"/>
      <c r="O1430" s="206"/>
      <c r="P1430" s="206"/>
      <c r="Q1430" s="206"/>
      <c r="R1430" s="206"/>
      <c r="S1430" s="206"/>
      <c r="T1430" s="207"/>
      <c r="AT1430" s="208" t="s">
        <v>204</v>
      </c>
      <c r="AU1430" s="208" t="s">
        <v>82</v>
      </c>
      <c r="AV1430" s="13" t="s">
        <v>80</v>
      </c>
      <c r="AW1430" s="13" t="s">
        <v>34</v>
      </c>
      <c r="AX1430" s="13" t="s">
        <v>72</v>
      </c>
      <c r="AY1430" s="208" t="s">
        <v>191</v>
      </c>
    </row>
    <row r="1431" spans="2:51" s="14" customFormat="1" ht="22.5">
      <c r="B1431" s="209"/>
      <c r="C1431" s="210"/>
      <c r="D1431" s="192" t="s">
        <v>204</v>
      </c>
      <c r="E1431" s="211" t="s">
        <v>21</v>
      </c>
      <c r="F1431" s="212" t="s">
        <v>1858</v>
      </c>
      <c r="G1431" s="210"/>
      <c r="H1431" s="213">
        <v>54.273</v>
      </c>
      <c r="I1431" s="214"/>
      <c r="J1431" s="210"/>
      <c r="K1431" s="210"/>
      <c r="L1431" s="215"/>
      <c r="M1431" s="216"/>
      <c r="N1431" s="217"/>
      <c r="O1431" s="217"/>
      <c r="P1431" s="217"/>
      <c r="Q1431" s="217"/>
      <c r="R1431" s="217"/>
      <c r="S1431" s="217"/>
      <c r="T1431" s="218"/>
      <c r="AT1431" s="219" t="s">
        <v>204</v>
      </c>
      <c r="AU1431" s="219" t="s">
        <v>82</v>
      </c>
      <c r="AV1431" s="14" t="s">
        <v>82</v>
      </c>
      <c r="AW1431" s="14" t="s">
        <v>34</v>
      </c>
      <c r="AX1431" s="14" t="s">
        <v>72</v>
      </c>
      <c r="AY1431" s="219" t="s">
        <v>191</v>
      </c>
    </row>
    <row r="1432" spans="1:65" s="2" customFormat="1" ht="16.5" customHeight="1">
      <c r="A1432" s="35"/>
      <c r="B1432" s="36"/>
      <c r="C1432" s="220" t="s">
        <v>1859</v>
      </c>
      <c r="D1432" s="220" t="s">
        <v>893</v>
      </c>
      <c r="E1432" s="221" t="s">
        <v>1845</v>
      </c>
      <c r="F1432" s="222" t="s">
        <v>1846</v>
      </c>
      <c r="G1432" s="223" t="s">
        <v>293</v>
      </c>
      <c r="H1432" s="224">
        <v>104.157</v>
      </c>
      <c r="I1432" s="225"/>
      <c r="J1432" s="226">
        <f>ROUND(I1432*H1432,2)</f>
        <v>0</v>
      </c>
      <c r="K1432" s="222" t="s">
        <v>197</v>
      </c>
      <c r="L1432" s="227"/>
      <c r="M1432" s="228" t="s">
        <v>21</v>
      </c>
      <c r="N1432" s="229" t="s">
        <v>43</v>
      </c>
      <c r="O1432" s="65"/>
      <c r="P1432" s="188">
        <f>O1432*H1432</f>
        <v>0</v>
      </c>
      <c r="Q1432" s="188">
        <v>5E-05</v>
      </c>
      <c r="R1432" s="188">
        <f>Q1432*H1432</f>
        <v>0.00520785</v>
      </c>
      <c r="S1432" s="188">
        <v>0</v>
      </c>
      <c r="T1432" s="189">
        <f>S1432*H1432</f>
        <v>0</v>
      </c>
      <c r="U1432" s="35"/>
      <c r="V1432" s="35"/>
      <c r="W1432" s="35"/>
      <c r="X1432" s="35"/>
      <c r="Y1432" s="35"/>
      <c r="Z1432" s="35"/>
      <c r="AA1432" s="35"/>
      <c r="AB1432" s="35"/>
      <c r="AC1432" s="35"/>
      <c r="AD1432" s="35"/>
      <c r="AE1432" s="35"/>
      <c r="AR1432" s="190" t="s">
        <v>480</v>
      </c>
      <c r="AT1432" s="190" t="s">
        <v>893</v>
      </c>
      <c r="AU1432" s="190" t="s">
        <v>82</v>
      </c>
      <c r="AY1432" s="18" t="s">
        <v>191</v>
      </c>
      <c r="BE1432" s="191">
        <f>IF(N1432="základní",J1432,0)</f>
        <v>0</v>
      </c>
      <c r="BF1432" s="191">
        <f>IF(N1432="snížená",J1432,0)</f>
        <v>0</v>
      </c>
      <c r="BG1432" s="191">
        <f>IF(N1432="zákl. přenesená",J1432,0)</f>
        <v>0</v>
      </c>
      <c r="BH1432" s="191">
        <f>IF(N1432="sníž. přenesená",J1432,0)</f>
        <v>0</v>
      </c>
      <c r="BI1432" s="191">
        <f>IF(N1432="nulová",J1432,0)</f>
        <v>0</v>
      </c>
      <c r="BJ1432" s="18" t="s">
        <v>80</v>
      </c>
      <c r="BK1432" s="191">
        <f>ROUND(I1432*H1432,2)</f>
        <v>0</v>
      </c>
      <c r="BL1432" s="18" t="s">
        <v>321</v>
      </c>
      <c r="BM1432" s="190" t="s">
        <v>1860</v>
      </c>
    </row>
    <row r="1433" spans="1:47" s="2" customFormat="1" ht="11.25">
      <c r="A1433" s="35"/>
      <c r="B1433" s="36"/>
      <c r="C1433" s="37"/>
      <c r="D1433" s="192" t="s">
        <v>200</v>
      </c>
      <c r="E1433" s="37"/>
      <c r="F1433" s="193" t="s">
        <v>1846</v>
      </c>
      <c r="G1433" s="37"/>
      <c r="H1433" s="37"/>
      <c r="I1433" s="194"/>
      <c r="J1433" s="37"/>
      <c r="K1433" s="37"/>
      <c r="L1433" s="40"/>
      <c r="M1433" s="195"/>
      <c r="N1433" s="196"/>
      <c r="O1433" s="65"/>
      <c r="P1433" s="65"/>
      <c r="Q1433" s="65"/>
      <c r="R1433" s="65"/>
      <c r="S1433" s="65"/>
      <c r="T1433" s="66"/>
      <c r="U1433" s="35"/>
      <c r="V1433" s="35"/>
      <c r="W1433" s="35"/>
      <c r="X1433" s="35"/>
      <c r="Y1433" s="35"/>
      <c r="Z1433" s="35"/>
      <c r="AA1433" s="35"/>
      <c r="AB1433" s="35"/>
      <c r="AC1433" s="35"/>
      <c r="AD1433" s="35"/>
      <c r="AE1433" s="35"/>
      <c r="AT1433" s="18" t="s">
        <v>200</v>
      </c>
      <c r="AU1433" s="18" t="s">
        <v>82</v>
      </c>
    </row>
    <row r="1434" spans="2:51" s="14" customFormat="1" ht="11.25">
      <c r="B1434" s="209"/>
      <c r="C1434" s="210"/>
      <c r="D1434" s="192" t="s">
        <v>204</v>
      </c>
      <c r="E1434" s="210"/>
      <c r="F1434" s="212" t="s">
        <v>1861</v>
      </c>
      <c r="G1434" s="210"/>
      <c r="H1434" s="213">
        <v>104.157</v>
      </c>
      <c r="I1434" s="214"/>
      <c r="J1434" s="210"/>
      <c r="K1434" s="210"/>
      <c r="L1434" s="215"/>
      <c r="M1434" s="216"/>
      <c r="N1434" s="217"/>
      <c r="O1434" s="217"/>
      <c r="P1434" s="217"/>
      <c r="Q1434" s="217"/>
      <c r="R1434" s="217"/>
      <c r="S1434" s="217"/>
      <c r="T1434" s="218"/>
      <c r="AT1434" s="219" t="s">
        <v>204</v>
      </c>
      <c r="AU1434" s="219" t="s">
        <v>82</v>
      </c>
      <c r="AV1434" s="14" t="s">
        <v>82</v>
      </c>
      <c r="AW1434" s="14" t="s">
        <v>4</v>
      </c>
      <c r="AX1434" s="14" t="s">
        <v>80</v>
      </c>
      <c r="AY1434" s="219" t="s">
        <v>191</v>
      </c>
    </row>
    <row r="1435" spans="1:65" s="2" customFormat="1" ht="24.2" customHeight="1">
      <c r="A1435" s="35"/>
      <c r="B1435" s="36"/>
      <c r="C1435" s="179" t="s">
        <v>1862</v>
      </c>
      <c r="D1435" s="179" t="s">
        <v>193</v>
      </c>
      <c r="E1435" s="180" t="s">
        <v>1863</v>
      </c>
      <c r="F1435" s="181" t="s">
        <v>1864</v>
      </c>
      <c r="G1435" s="182" t="s">
        <v>293</v>
      </c>
      <c r="H1435" s="183">
        <v>50</v>
      </c>
      <c r="I1435" s="184"/>
      <c r="J1435" s="185">
        <f>ROUND(I1435*H1435,2)</f>
        <v>0</v>
      </c>
      <c r="K1435" s="181" t="s">
        <v>197</v>
      </c>
      <c r="L1435" s="40"/>
      <c r="M1435" s="186" t="s">
        <v>21</v>
      </c>
      <c r="N1435" s="187" t="s">
        <v>43</v>
      </c>
      <c r="O1435" s="65"/>
      <c r="P1435" s="188">
        <f>O1435*H1435</f>
        <v>0</v>
      </c>
      <c r="Q1435" s="188">
        <v>0</v>
      </c>
      <c r="R1435" s="188">
        <f>Q1435*H1435</f>
        <v>0</v>
      </c>
      <c r="S1435" s="188">
        <v>0</v>
      </c>
      <c r="T1435" s="189">
        <f>S1435*H1435</f>
        <v>0</v>
      </c>
      <c r="U1435" s="35"/>
      <c r="V1435" s="35"/>
      <c r="W1435" s="35"/>
      <c r="X1435" s="35"/>
      <c r="Y1435" s="35"/>
      <c r="Z1435" s="35"/>
      <c r="AA1435" s="35"/>
      <c r="AB1435" s="35"/>
      <c r="AC1435" s="35"/>
      <c r="AD1435" s="35"/>
      <c r="AE1435" s="35"/>
      <c r="AR1435" s="190" t="s">
        <v>321</v>
      </c>
      <c r="AT1435" s="190" t="s">
        <v>193</v>
      </c>
      <c r="AU1435" s="190" t="s">
        <v>82</v>
      </c>
      <c r="AY1435" s="18" t="s">
        <v>191</v>
      </c>
      <c r="BE1435" s="191">
        <f>IF(N1435="základní",J1435,0)</f>
        <v>0</v>
      </c>
      <c r="BF1435" s="191">
        <f>IF(N1435="snížená",J1435,0)</f>
        <v>0</v>
      </c>
      <c r="BG1435" s="191">
        <f>IF(N1435="zákl. přenesená",J1435,0)</f>
        <v>0</v>
      </c>
      <c r="BH1435" s="191">
        <f>IF(N1435="sníž. přenesená",J1435,0)</f>
        <v>0</v>
      </c>
      <c r="BI1435" s="191">
        <f>IF(N1435="nulová",J1435,0)</f>
        <v>0</v>
      </c>
      <c r="BJ1435" s="18" t="s">
        <v>80</v>
      </c>
      <c r="BK1435" s="191">
        <f>ROUND(I1435*H1435,2)</f>
        <v>0</v>
      </c>
      <c r="BL1435" s="18" t="s">
        <v>321</v>
      </c>
      <c r="BM1435" s="190" t="s">
        <v>1865</v>
      </c>
    </row>
    <row r="1436" spans="1:47" s="2" customFormat="1" ht="29.25">
      <c r="A1436" s="35"/>
      <c r="B1436" s="36"/>
      <c r="C1436" s="37"/>
      <c r="D1436" s="192" t="s">
        <v>200</v>
      </c>
      <c r="E1436" s="37"/>
      <c r="F1436" s="193" t="s">
        <v>1866</v>
      </c>
      <c r="G1436" s="37"/>
      <c r="H1436" s="37"/>
      <c r="I1436" s="194"/>
      <c r="J1436" s="37"/>
      <c r="K1436" s="37"/>
      <c r="L1436" s="40"/>
      <c r="M1436" s="195"/>
      <c r="N1436" s="196"/>
      <c r="O1436" s="65"/>
      <c r="P1436" s="65"/>
      <c r="Q1436" s="65"/>
      <c r="R1436" s="65"/>
      <c r="S1436" s="65"/>
      <c r="T1436" s="66"/>
      <c r="U1436" s="35"/>
      <c r="V1436" s="35"/>
      <c r="W1436" s="35"/>
      <c r="X1436" s="35"/>
      <c r="Y1436" s="35"/>
      <c r="Z1436" s="35"/>
      <c r="AA1436" s="35"/>
      <c r="AB1436" s="35"/>
      <c r="AC1436" s="35"/>
      <c r="AD1436" s="35"/>
      <c r="AE1436" s="35"/>
      <c r="AT1436" s="18" t="s">
        <v>200</v>
      </c>
      <c r="AU1436" s="18" t="s">
        <v>82</v>
      </c>
    </row>
    <row r="1437" spans="1:47" s="2" customFormat="1" ht="11.25">
      <c r="A1437" s="35"/>
      <c r="B1437" s="36"/>
      <c r="C1437" s="37"/>
      <c r="D1437" s="197" t="s">
        <v>202</v>
      </c>
      <c r="E1437" s="37"/>
      <c r="F1437" s="198" t="s">
        <v>1867</v>
      </c>
      <c r="G1437" s="37"/>
      <c r="H1437" s="37"/>
      <c r="I1437" s="194"/>
      <c r="J1437" s="37"/>
      <c r="K1437" s="37"/>
      <c r="L1437" s="40"/>
      <c r="M1437" s="195"/>
      <c r="N1437" s="196"/>
      <c r="O1437" s="65"/>
      <c r="P1437" s="65"/>
      <c r="Q1437" s="65"/>
      <c r="R1437" s="65"/>
      <c r="S1437" s="65"/>
      <c r="T1437" s="66"/>
      <c r="U1437" s="35"/>
      <c r="V1437" s="35"/>
      <c r="W1437" s="35"/>
      <c r="X1437" s="35"/>
      <c r="Y1437" s="35"/>
      <c r="Z1437" s="35"/>
      <c r="AA1437" s="35"/>
      <c r="AB1437" s="35"/>
      <c r="AC1437" s="35"/>
      <c r="AD1437" s="35"/>
      <c r="AE1437" s="35"/>
      <c r="AT1437" s="18" t="s">
        <v>202</v>
      </c>
      <c r="AU1437" s="18" t="s">
        <v>82</v>
      </c>
    </row>
    <row r="1438" spans="1:65" s="2" customFormat="1" ht="16.5" customHeight="1">
      <c r="A1438" s="35"/>
      <c r="B1438" s="36"/>
      <c r="C1438" s="220" t="s">
        <v>1868</v>
      </c>
      <c r="D1438" s="220" t="s">
        <v>893</v>
      </c>
      <c r="E1438" s="221" t="s">
        <v>1845</v>
      </c>
      <c r="F1438" s="222" t="s">
        <v>1846</v>
      </c>
      <c r="G1438" s="223" t="s">
        <v>293</v>
      </c>
      <c r="H1438" s="224">
        <v>52.5</v>
      </c>
      <c r="I1438" s="225"/>
      <c r="J1438" s="226">
        <f>ROUND(I1438*H1438,2)</f>
        <v>0</v>
      </c>
      <c r="K1438" s="222" t="s">
        <v>197</v>
      </c>
      <c r="L1438" s="227"/>
      <c r="M1438" s="228" t="s">
        <v>21</v>
      </c>
      <c r="N1438" s="229" t="s">
        <v>43</v>
      </c>
      <c r="O1438" s="65"/>
      <c r="P1438" s="188">
        <f>O1438*H1438</f>
        <v>0</v>
      </c>
      <c r="Q1438" s="188">
        <v>5E-05</v>
      </c>
      <c r="R1438" s="188">
        <f>Q1438*H1438</f>
        <v>0.002625</v>
      </c>
      <c r="S1438" s="188">
        <v>0</v>
      </c>
      <c r="T1438" s="189">
        <f>S1438*H1438</f>
        <v>0</v>
      </c>
      <c r="U1438" s="35"/>
      <c r="V1438" s="35"/>
      <c r="W1438" s="35"/>
      <c r="X1438" s="35"/>
      <c r="Y1438" s="35"/>
      <c r="Z1438" s="35"/>
      <c r="AA1438" s="35"/>
      <c r="AB1438" s="35"/>
      <c r="AC1438" s="35"/>
      <c r="AD1438" s="35"/>
      <c r="AE1438" s="35"/>
      <c r="AR1438" s="190" t="s">
        <v>480</v>
      </c>
      <c r="AT1438" s="190" t="s">
        <v>893</v>
      </c>
      <c r="AU1438" s="190" t="s">
        <v>82</v>
      </c>
      <c r="AY1438" s="18" t="s">
        <v>191</v>
      </c>
      <c r="BE1438" s="191">
        <f>IF(N1438="základní",J1438,0)</f>
        <v>0</v>
      </c>
      <c r="BF1438" s="191">
        <f>IF(N1438="snížená",J1438,0)</f>
        <v>0</v>
      </c>
      <c r="BG1438" s="191">
        <f>IF(N1438="zákl. přenesená",J1438,0)</f>
        <v>0</v>
      </c>
      <c r="BH1438" s="191">
        <f>IF(N1438="sníž. přenesená",J1438,0)</f>
        <v>0</v>
      </c>
      <c r="BI1438" s="191">
        <f>IF(N1438="nulová",J1438,0)</f>
        <v>0</v>
      </c>
      <c r="BJ1438" s="18" t="s">
        <v>80</v>
      </c>
      <c r="BK1438" s="191">
        <f>ROUND(I1438*H1438,2)</f>
        <v>0</v>
      </c>
      <c r="BL1438" s="18" t="s">
        <v>321</v>
      </c>
      <c r="BM1438" s="190" t="s">
        <v>1869</v>
      </c>
    </row>
    <row r="1439" spans="1:47" s="2" customFormat="1" ht="11.25">
      <c r="A1439" s="35"/>
      <c r="B1439" s="36"/>
      <c r="C1439" s="37"/>
      <c r="D1439" s="192" t="s">
        <v>200</v>
      </c>
      <c r="E1439" s="37"/>
      <c r="F1439" s="193" t="s">
        <v>1846</v>
      </c>
      <c r="G1439" s="37"/>
      <c r="H1439" s="37"/>
      <c r="I1439" s="194"/>
      <c r="J1439" s="37"/>
      <c r="K1439" s="37"/>
      <c r="L1439" s="40"/>
      <c r="M1439" s="195"/>
      <c r="N1439" s="196"/>
      <c r="O1439" s="65"/>
      <c r="P1439" s="65"/>
      <c r="Q1439" s="65"/>
      <c r="R1439" s="65"/>
      <c r="S1439" s="65"/>
      <c r="T1439" s="66"/>
      <c r="U1439" s="35"/>
      <c r="V1439" s="35"/>
      <c r="W1439" s="35"/>
      <c r="X1439" s="35"/>
      <c r="Y1439" s="35"/>
      <c r="Z1439" s="35"/>
      <c r="AA1439" s="35"/>
      <c r="AB1439" s="35"/>
      <c r="AC1439" s="35"/>
      <c r="AD1439" s="35"/>
      <c r="AE1439" s="35"/>
      <c r="AT1439" s="18" t="s">
        <v>200</v>
      </c>
      <c r="AU1439" s="18" t="s">
        <v>82</v>
      </c>
    </row>
    <row r="1440" spans="2:51" s="14" customFormat="1" ht="11.25">
      <c r="B1440" s="209"/>
      <c r="C1440" s="210"/>
      <c r="D1440" s="192" t="s">
        <v>204</v>
      </c>
      <c r="E1440" s="210"/>
      <c r="F1440" s="212" t="s">
        <v>1870</v>
      </c>
      <c r="G1440" s="210"/>
      <c r="H1440" s="213">
        <v>52.5</v>
      </c>
      <c r="I1440" s="214"/>
      <c r="J1440" s="210"/>
      <c r="K1440" s="210"/>
      <c r="L1440" s="215"/>
      <c r="M1440" s="216"/>
      <c r="N1440" s="217"/>
      <c r="O1440" s="217"/>
      <c r="P1440" s="217"/>
      <c r="Q1440" s="217"/>
      <c r="R1440" s="217"/>
      <c r="S1440" s="217"/>
      <c r="T1440" s="218"/>
      <c r="AT1440" s="219" t="s">
        <v>204</v>
      </c>
      <c r="AU1440" s="219" t="s">
        <v>82</v>
      </c>
      <c r="AV1440" s="14" t="s">
        <v>82</v>
      </c>
      <c r="AW1440" s="14" t="s">
        <v>4</v>
      </c>
      <c r="AX1440" s="14" t="s">
        <v>80</v>
      </c>
      <c r="AY1440" s="219" t="s">
        <v>191</v>
      </c>
    </row>
    <row r="1441" spans="1:65" s="2" customFormat="1" ht="24.2" customHeight="1">
      <c r="A1441" s="35"/>
      <c r="B1441" s="36"/>
      <c r="C1441" s="179" t="s">
        <v>1871</v>
      </c>
      <c r="D1441" s="179" t="s">
        <v>193</v>
      </c>
      <c r="E1441" s="180" t="s">
        <v>1872</v>
      </c>
      <c r="F1441" s="181" t="s">
        <v>1873</v>
      </c>
      <c r="G1441" s="182" t="s">
        <v>293</v>
      </c>
      <c r="H1441" s="183">
        <v>637.3</v>
      </c>
      <c r="I1441" s="184"/>
      <c r="J1441" s="185">
        <f>ROUND(I1441*H1441,2)</f>
        <v>0</v>
      </c>
      <c r="K1441" s="181" t="s">
        <v>197</v>
      </c>
      <c r="L1441" s="40"/>
      <c r="M1441" s="186" t="s">
        <v>21</v>
      </c>
      <c r="N1441" s="187" t="s">
        <v>43</v>
      </c>
      <c r="O1441" s="65"/>
      <c r="P1441" s="188">
        <f>O1441*H1441</f>
        <v>0</v>
      </c>
      <c r="Q1441" s="188">
        <v>0.0002</v>
      </c>
      <c r="R1441" s="188">
        <f>Q1441*H1441</f>
        <v>0.12746</v>
      </c>
      <c r="S1441" s="188">
        <v>0</v>
      </c>
      <c r="T1441" s="189">
        <f>S1441*H1441</f>
        <v>0</v>
      </c>
      <c r="U1441" s="35"/>
      <c r="V1441" s="35"/>
      <c r="W1441" s="35"/>
      <c r="X1441" s="35"/>
      <c r="Y1441" s="35"/>
      <c r="Z1441" s="35"/>
      <c r="AA1441" s="35"/>
      <c r="AB1441" s="35"/>
      <c r="AC1441" s="35"/>
      <c r="AD1441" s="35"/>
      <c r="AE1441" s="35"/>
      <c r="AR1441" s="190" t="s">
        <v>321</v>
      </c>
      <c r="AT1441" s="190" t="s">
        <v>193</v>
      </c>
      <c r="AU1441" s="190" t="s">
        <v>82</v>
      </c>
      <c r="AY1441" s="18" t="s">
        <v>191</v>
      </c>
      <c r="BE1441" s="191">
        <f>IF(N1441="základní",J1441,0)</f>
        <v>0</v>
      </c>
      <c r="BF1441" s="191">
        <f>IF(N1441="snížená",J1441,0)</f>
        <v>0</v>
      </c>
      <c r="BG1441" s="191">
        <f>IF(N1441="zákl. přenesená",J1441,0)</f>
        <v>0</v>
      </c>
      <c r="BH1441" s="191">
        <f>IF(N1441="sníž. přenesená",J1441,0)</f>
        <v>0</v>
      </c>
      <c r="BI1441" s="191">
        <f>IF(N1441="nulová",J1441,0)</f>
        <v>0</v>
      </c>
      <c r="BJ1441" s="18" t="s">
        <v>80</v>
      </c>
      <c r="BK1441" s="191">
        <f>ROUND(I1441*H1441,2)</f>
        <v>0</v>
      </c>
      <c r="BL1441" s="18" t="s">
        <v>321</v>
      </c>
      <c r="BM1441" s="190" t="s">
        <v>1874</v>
      </c>
    </row>
    <row r="1442" spans="1:47" s="2" customFormat="1" ht="19.5">
      <c r="A1442" s="35"/>
      <c r="B1442" s="36"/>
      <c r="C1442" s="37"/>
      <c r="D1442" s="192" t="s">
        <v>200</v>
      </c>
      <c r="E1442" s="37"/>
      <c r="F1442" s="193" t="s">
        <v>1875</v>
      </c>
      <c r="G1442" s="37"/>
      <c r="H1442" s="37"/>
      <c r="I1442" s="194"/>
      <c r="J1442" s="37"/>
      <c r="K1442" s="37"/>
      <c r="L1442" s="40"/>
      <c r="M1442" s="195"/>
      <c r="N1442" s="196"/>
      <c r="O1442" s="65"/>
      <c r="P1442" s="65"/>
      <c r="Q1442" s="65"/>
      <c r="R1442" s="65"/>
      <c r="S1442" s="65"/>
      <c r="T1442" s="66"/>
      <c r="U1442" s="35"/>
      <c r="V1442" s="35"/>
      <c r="W1442" s="35"/>
      <c r="X1442" s="35"/>
      <c r="Y1442" s="35"/>
      <c r="Z1442" s="35"/>
      <c r="AA1442" s="35"/>
      <c r="AB1442" s="35"/>
      <c r="AC1442" s="35"/>
      <c r="AD1442" s="35"/>
      <c r="AE1442" s="35"/>
      <c r="AT1442" s="18" t="s">
        <v>200</v>
      </c>
      <c r="AU1442" s="18" t="s">
        <v>82</v>
      </c>
    </row>
    <row r="1443" spans="1:47" s="2" customFormat="1" ht="11.25">
      <c r="A1443" s="35"/>
      <c r="B1443" s="36"/>
      <c r="C1443" s="37"/>
      <c r="D1443" s="197" t="s">
        <v>202</v>
      </c>
      <c r="E1443" s="37"/>
      <c r="F1443" s="198" t="s">
        <v>1876</v>
      </c>
      <c r="G1443" s="37"/>
      <c r="H1443" s="37"/>
      <c r="I1443" s="194"/>
      <c r="J1443" s="37"/>
      <c r="K1443" s="37"/>
      <c r="L1443" s="40"/>
      <c r="M1443" s="195"/>
      <c r="N1443" s="196"/>
      <c r="O1443" s="65"/>
      <c r="P1443" s="65"/>
      <c r="Q1443" s="65"/>
      <c r="R1443" s="65"/>
      <c r="S1443" s="65"/>
      <c r="T1443" s="66"/>
      <c r="U1443" s="35"/>
      <c r="V1443" s="35"/>
      <c r="W1443" s="35"/>
      <c r="X1443" s="35"/>
      <c r="Y1443" s="35"/>
      <c r="Z1443" s="35"/>
      <c r="AA1443" s="35"/>
      <c r="AB1443" s="35"/>
      <c r="AC1443" s="35"/>
      <c r="AD1443" s="35"/>
      <c r="AE1443" s="35"/>
      <c r="AT1443" s="18" t="s">
        <v>202</v>
      </c>
      <c r="AU1443" s="18" t="s">
        <v>82</v>
      </c>
    </row>
    <row r="1444" spans="2:51" s="13" customFormat="1" ht="11.25">
      <c r="B1444" s="199"/>
      <c r="C1444" s="200"/>
      <c r="D1444" s="192" t="s">
        <v>204</v>
      </c>
      <c r="E1444" s="201" t="s">
        <v>21</v>
      </c>
      <c r="F1444" s="202" t="s">
        <v>1810</v>
      </c>
      <c r="G1444" s="200"/>
      <c r="H1444" s="201" t="s">
        <v>21</v>
      </c>
      <c r="I1444" s="203"/>
      <c r="J1444" s="200"/>
      <c r="K1444" s="200"/>
      <c r="L1444" s="204"/>
      <c r="M1444" s="205"/>
      <c r="N1444" s="206"/>
      <c r="O1444" s="206"/>
      <c r="P1444" s="206"/>
      <c r="Q1444" s="206"/>
      <c r="R1444" s="206"/>
      <c r="S1444" s="206"/>
      <c r="T1444" s="207"/>
      <c r="AT1444" s="208" t="s">
        <v>204</v>
      </c>
      <c r="AU1444" s="208" t="s">
        <v>82</v>
      </c>
      <c r="AV1444" s="13" t="s">
        <v>80</v>
      </c>
      <c r="AW1444" s="13" t="s">
        <v>34</v>
      </c>
      <c r="AX1444" s="13" t="s">
        <v>72</v>
      </c>
      <c r="AY1444" s="208" t="s">
        <v>191</v>
      </c>
    </row>
    <row r="1445" spans="2:51" s="13" customFormat="1" ht="11.25">
      <c r="B1445" s="199"/>
      <c r="C1445" s="200"/>
      <c r="D1445" s="192" t="s">
        <v>204</v>
      </c>
      <c r="E1445" s="201" t="s">
        <v>21</v>
      </c>
      <c r="F1445" s="202" t="s">
        <v>250</v>
      </c>
      <c r="G1445" s="200"/>
      <c r="H1445" s="201" t="s">
        <v>21</v>
      </c>
      <c r="I1445" s="203"/>
      <c r="J1445" s="200"/>
      <c r="K1445" s="200"/>
      <c r="L1445" s="204"/>
      <c r="M1445" s="205"/>
      <c r="N1445" s="206"/>
      <c r="O1445" s="206"/>
      <c r="P1445" s="206"/>
      <c r="Q1445" s="206"/>
      <c r="R1445" s="206"/>
      <c r="S1445" s="206"/>
      <c r="T1445" s="207"/>
      <c r="AT1445" s="208" t="s">
        <v>204</v>
      </c>
      <c r="AU1445" s="208" t="s">
        <v>82</v>
      </c>
      <c r="AV1445" s="13" t="s">
        <v>80</v>
      </c>
      <c r="AW1445" s="13" t="s">
        <v>34</v>
      </c>
      <c r="AX1445" s="13" t="s">
        <v>72</v>
      </c>
      <c r="AY1445" s="208" t="s">
        <v>191</v>
      </c>
    </row>
    <row r="1446" spans="2:51" s="13" customFormat="1" ht="11.25">
      <c r="B1446" s="199"/>
      <c r="C1446" s="200"/>
      <c r="D1446" s="192" t="s">
        <v>204</v>
      </c>
      <c r="E1446" s="201" t="s">
        <v>21</v>
      </c>
      <c r="F1446" s="202" t="s">
        <v>348</v>
      </c>
      <c r="G1446" s="200"/>
      <c r="H1446" s="201" t="s">
        <v>21</v>
      </c>
      <c r="I1446" s="203"/>
      <c r="J1446" s="200"/>
      <c r="K1446" s="200"/>
      <c r="L1446" s="204"/>
      <c r="M1446" s="205"/>
      <c r="N1446" s="206"/>
      <c r="O1446" s="206"/>
      <c r="P1446" s="206"/>
      <c r="Q1446" s="206"/>
      <c r="R1446" s="206"/>
      <c r="S1446" s="206"/>
      <c r="T1446" s="207"/>
      <c r="AT1446" s="208" t="s">
        <v>204</v>
      </c>
      <c r="AU1446" s="208" t="s">
        <v>82</v>
      </c>
      <c r="AV1446" s="13" t="s">
        <v>80</v>
      </c>
      <c r="AW1446" s="13" t="s">
        <v>34</v>
      </c>
      <c r="AX1446" s="13" t="s">
        <v>72</v>
      </c>
      <c r="AY1446" s="208" t="s">
        <v>191</v>
      </c>
    </row>
    <row r="1447" spans="2:51" s="14" customFormat="1" ht="22.5">
      <c r="B1447" s="209"/>
      <c r="C1447" s="210"/>
      <c r="D1447" s="192" t="s">
        <v>204</v>
      </c>
      <c r="E1447" s="211" t="s">
        <v>21</v>
      </c>
      <c r="F1447" s="212" t="s">
        <v>1811</v>
      </c>
      <c r="G1447" s="210"/>
      <c r="H1447" s="213">
        <v>24.877</v>
      </c>
      <c r="I1447" s="214"/>
      <c r="J1447" s="210"/>
      <c r="K1447" s="210"/>
      <c r="L1447" s="215"/>
      <c r="M1447" s="216"/>
      <c r="N1447" s="217"/>
      <c r="O1447" s="217"/>
      <c r="P1447" s="217"/>
      <c r="Q1447" s="217"/>
      <c r="R1447" s="217"/>
      <c r="S1447" s="217"/>
      <c r="T1447" s="218"/>
      <c r="AT1447" s="219" t="s">
        <v>204</v>
      </c>
      <c r="AU1447" s="219" t="s">
        <v>82</v>
      </c>
      <c r="AV1447" s="14" t="s">
        <v>82</v>
      </c>
      <c r="AW1447" s="14" t="s">
        <v>34</v>
      </c>
      <c r="AX1447" s="14" t="s">
        <v>72</v>
      </c>
      <c r="AY1447" s="219" t="s">
        <v>191</v>
      </c>
    </row>
    <row r="1448" spans="2:51" s="14" customFormat="1" ht="11.25">
      <c r="B1448" s="209"/>
      <c r="C1448" s="210"/>
      <c r="D1448" s="192" t="s">
        <v>204</v>
      </c>
      <c r="E1448" s="211" t="s">
        <v>21</v>
      </c>
      <c r="F1448" s="212" t="s">
        <v>1812</v>
      </c>
      <c r="G1448" s="210"/>
      <c r="H1448" s="213">
        <v>18.183</v>
      </c>
      <c r="I1448" s="214"/>
      <c r="J1448" s="210"/>
      <c r="K1448" s="210"/>
      <c r="L1448" s="215"/>
      <c r="M1448" s="216"/>
      <c r="N1448" s="217"/>
      <c r="O1448" s="217"/>
      <c r="P1448" s="217"/>
      <c r="Q1448" s="217"/>
      <c r="R1448" s="217"/>
      <c r="S1448" s="217"/>
      <c r="T1448" s="218"/>
      <c r="AT1448" s="219" t="s">
        <v>204</v>
      </c>
      <c r="AU1448" s="219" t="s">
        <v>82</v>
      </c>
      <c r="AV1448" s="14" t="s">
        <v>82</v>
      </c>
      <c r="AW1448" s="14" t="s">
        <v>34</v>
      </c>
      <c r="AX1448" s="14" t="s">
        <v>72</v>
      </c>
      <c r="AY1448" s="219" t="s">
        <v>191</v>
      </c>
    </row>
    <row r="1449" spans="2:51" s="14" customFormat="1" ht="11.25">
      <c r="B1449" s="209"/>
      <c r="C1449" s="210"/>
      <c r="D1449" s="192" t="s">
        <v>204</v>
      </c>
      <c r="E1449" s="211" t="s">
        <v>21</v>
      </c>
      <c r="F1449" s="212" t="s">
        <v>1813</v>
      </c>
      <c r="G1449" s="210"/>
      <c r="H1449" s="213">
        <v>10.865</v>
      </c>
      <c r="I1449" s="214"/>
      <c r="J1449" s="210"/>
      <c r="K1449" s="210"/>
      <c r="L1449" s="215"/>
      <c r="M1449" s="216"/>
      <c r="N1449" s="217"/>
      <c r="O1449" s="217"/>
      <c r="P1449" s="217"/>
      <c r="Q1449" s="217"/>
      <c r="R1449" s="217"/>
      <c r="S1449" s="217"/>
      <c r="T1449" s="218"/>
      <c r="AT1449" s="219" t="s">
        <v>204</v>
      </c>
      <c r="AU1449" s="219" t="s">
        <v>82</v>
      </c>
      <c r="AV1449" s="14" t="s">
        <v>82</v>
      </c>
      <c r="AW1449" s="14" t="s">
        <v>34</v>
      </c>
      <c r="AX1449" s="14" t="s">
        <v>72</v>
      </c>
      <c r="AY1449" s="219" t="s">
        <v>191</v>
      </c>
    </row>
    <row r="1450" spans="2:51" s="14" customFormat="1" ht="11.25">
      <c r="B1450" s="209"/>
      <c r="C1450" s="210"/>
      <c r="D1450" s="192" t="s">
        <v>204</v>
      </c>
      <c r="E1450" s="211" t="s">
        <v>21</v>
      </c>
      <c r="F1450" s="212" t="s">
        <v>1814</v>
      </c>
      <c r="G1450" s="210"/>
      <c r="H1450" s="213">
        <v>17.707</v>
      </c>
      <c r="I1450" s="214"/>
      <c r="J1450" s="210"/>
      <c r="K1450" s="210"/>
      <c r="L1450" s="215"/>
      <c r="M1450" s="216"/>
      <c r="N1450" s="217"/>
      <c r="O1450" s="217"/>
      <c r="P1450" s="217"/>
      <c r="Q1450" s="217"/>
      <c r="R1450" s="217"/>
      <c r="S1450" s="217"/>
      <c r="T1450" s="218"/>
      <c r="AT1450" s="219" t="s">
        <v>204</v>
      </c>
      <c r="AU1450" s="219" t="s">
        <v>82</v>
      </c>
      <c r="AV1450" s="14" t="s">
        <v>82</v>
      </c>
      <c r="AW1450" s="14" t="s">
        <v>34</v>
      </c>
      <c r="AX1450" s="14" t="s">
        <v>72</v>
      </c>
      <c r="AY1450" s="219" t="s">
        <v>191</v>
      </c>
    </row>
    <row r="1451" spans="2:51" s="14" customFormat="1" ht="11.25">
      <c r="B1451" s="209"/>
      <c r="C1451" s="210"/>
      <c r="D1451" s="192" t="s">
        <v>204</v>
      </c>
      <c r="E1451" s="211" t="s">
        <v>21</v>
      </c>
      <c r="F1451" s="212" t="s">
        <v>1815</v>
      </c>
      <c r="G1451" s="210"/>
      <c r="H1451" s="213">
        <v>21.301</v>
      </c>
      <c r="I1451" s="214"/>
      <c r="J1451" s="210"/>
      <c r="K1451" s="210"/>
      <c r="L1451" s="215"/>
      <c r="M1451" s="216"/>
      <c r="N1451" s="217"/>
      <c r="O1451" s="217"/>
      <c r="P1451" s="217"/>
      <c r="Q1451" s="217"/>
      <c r="R1451" s="217"/>
      <c r="S1451" s="217"/>
      <c r="T1451" s="218"/>
      <c r="AT1451" s="219" t="s">
        <v>204</v>
      </c>
      <c r="AU1451" s="219" t="s">
        <v>82</v>
      </c>
      <c r="AV1451" s="14" t="s">
        <v>82</v>
      </c>
      <c r="AW1451" s="14" t="s">
        <v>34</v>
      </c>
      <c r="AX1451" s="14" t="s">
        <v>72</v>
      </c>
      <c r="AY1451" s="219" t="s">
        <v>191</v>
      </c>
    </row>
    <row r="1452" spans="2:51" s="14" customFormat="1" ht="11.25">
      <c r="B1452" s="209"/>
      <c r="C1452" s="210"/>
      <c r="D1452" s="192" t="s">
        <v>204</v>
      </c>
      <c r="E1452" s="211" t="s">
        <v>21</v>
      </c>
      <c r="F1452" s="212" t="s">
        <v>1816</v>
      </c>
      <c r="G1452" s="210"/>
      <c r="H1452" s="213">
        <v>29.173</v>
      </c>
      <c r="I1452" s="214"/>
      <c r="J1452" s="210"/>
      <c r="K1452" s="210"/>
      <c r="L1452" s="215"/>
      <c r="M1452" s="216"/>
      <c r="N1452" s="217"/>
      <c r="O1452" s="217"/>
      <c r="P1452" s="217"/>
      <c r="Q1452" s="217"/>
      <c r="R1452" s="217"/>
      <c r="S1452" s="217"/>
      <c r="T1452" s="218"/>
      <c r="AT1452" s="219" t="s">
        <v>204</v>
      </c>
      <c r="AU1452" s="219" t="s">
        <v>82</v>
      </c>
      <c r="AV1452" s="14" t="s">
        <v>82</v>
      </c>
      <c r="AW1452" s="14" t="s">
        <v>34</v>
      </c>
      <c r="AX1452" s="14" t="s">
        <v>72</v>
      </c>
      <c r="AY1452" s="219" t="s">
        <v>191</v>
      </c>
    </row>
    <row r="1453" spans="2:51" s="14" customFormat="1" ht="22.5">
      <c r="B1453" s="209"/>
      <c r="C1453" s="210"/>
      <c r="D1453" s="192" t="s">
        <v>204</v>
      </c>
      <c r="E1453" s="211" t="s">
        <v>21</v>
      </c>
      <c r="F1453" s="212" t="s">
        <v>1817</v>
      </c>
      <c r="G1453" s="210"/>
      <c r="H1453" s="213">
        <v>46.157</v>
      </c>
      <c r="I1453" s="214"/>
      <c r="J1453" s="210"/>
      <c r="K1453" s="210"/>
      <c r="L1453" s="215"/>
      <c r="M1453" s="216"/>
      <c r="N1453" s="217"/>
      <c r="O1453" s="217"/>
      <c r="P1453" s="217"/>
      <c r="Q1453" s="217"/>
      <c r="R1453" s="217"/>
      <c r="S1453" s="217"/>
      <c r="T1453" s="218"/>
      <c r="AT1453" s="219" t="s">
        <v>204</v>
      </c>
      <c r="AU1453" s="219" t="s">
        <v>82</v>
      </c>
      <c r="AV1453" s="14" t="s">
        <v>82</v>
      </c>
      <c r="AW1453" s="14" t="s">
        <v>34</v>
      </c>
      <c r="AX1453" s="14" t="s">
        <v>72</v>
      </c>
      <c r="AY1453" s="219" t="s">
        <v>191</v>
      </c>
    </row>
    <row r="1454" spans="2:51" s="14" customFormat="1" ht="22.5">
      <c r="B1454" s="209"/>
      <c r="C1454" s="210"/>
      <c r="D1454" s="192" t="s">
        <v>204</v>
      </c>
      <c r="E1454" s="211" t="s">
        <v>21</v>
      </c>
      <c r="F1454" s="212" t="s">
        <v>1818</v>
      </c>
      <c r="G1454" s="210"/>
      <c r="H1454" s="213">
        <v>49.036</v>
      </c>
      <c r="I1454" s="214"/>
      <c r="J1454" s="210"/>
      <c r="K1454" s="210"/>
      <c r="L1454" s="215"/>
      <c r="M1454" s="216"/>
      <c r="N1454" s="217"/>
      <c r="O1454" s="217"/>
      <c r="P1454" s="217"/>
      <c r="Q1454" s="217"/>
      <c r="R1454" s="217"/>
      <c r="S1454" s="217"/>
      <c r="T1454" s="218"/>
      <c r="AT1454" s="219" t="s">
        <v>204</v>
      </c>
      <c r="AU1454" s="219" t="s">
        <v>82</v>
      </c>
      <c r="AV1454" s="14" t="s">
        <v>82</v>
      </c>
      <c r="AW1454" s="14" t="s">
        <v>34</v>
      </c>
      <c r="AX1454" s="14" t="s">
        <v>72</v>
      </c>
      <c r="AY1454" s="219" t="s">
        <v>191</v>
      </c>
    </row>
    <row r="1455" spans="2:51" s="14" customFormat="1" ht="11.25">
      <c r="B1455" s="209"/>
      <c r="C1455" s="210"/>
      <c r="D1455" s="192" t="s">
        <v>204</v>
      </c>
      <c r="E1455" s="211" t="s">
        <v>21</v>
      </c>
      <c r="F1455" s="212" t="s">
        <v>1819</v>
      </c>
      <c r="G1455" s="210"/>
      <c r="H1455" s="213">
        <v>5.76</v>
      </c>
      <c r="I1455" s="214"/>
      <c r="J1455" s="210"/>
      <c r="K1455" s="210"/>
      <c r="L1455" s="215"/>
      <c r="M1455" s="216"/>
      <c r="N1455" s="217"/>
      <c r="O1455" s="217"/>
      <c r="P1455" s="217"/>
      <c r="Q1455" s="217"/>
      <c r="R1455" s="217"/>
      <c r="S1455" s="217"/>
      <c r="T1455" s="218"/>
      <c r="AT1455" s="219" t="s">
        <v>204</v>
      </c>
      <c r="AU1455" s="219" t="s">
        <v>82</v>
      </c>
      <c r="AV1455" s="14" t="s">
        <v>82</v>
      </c>
      <c r="AW1455" s="14" t="s">
        <v>34</v>
      </c>
      <c r="AX1455" s="14" t="s">
        <v>72</v>
      </c>
      <c r="AY1455" s="219" t="s">
        <v>191</v>
      </c>
    </row>
    <row r="1456" spans="2:51" s="14" customFormat="1" ht="11.25">
      <c r="B1456" s="209"/>
      <c r="C1456" s="210"/>
      <c r="D1456" s="192" t="s">
        <v>204</v>
      </c>
      <c r="E1456" s="211" t="s">
        <v>21</v>
      </c>
      <c r="F1456" s="212" t="s">
        <v>1820</v>
      </c>
      <c r="G1456" s="210"/>
      <c r="H1456" s="213">
        <v>12.757</v>
      </c>
      <c r="I1456" s="214"/>
      <c r="J1456" s="210"/>
      <c r="K1456" s="210"/>
      <c r="L1456" s="215"/>
      <c r="M1456" s="216"/>
      <c r="N1456" s="217"/>
      <c r="O1456" s="217"/>
      <c r="P1456" s="217"/>
      <c r="Q1456" s="217"/>
      <c r="R1456" s="217"/>
      <c r="S1456" s="217"/>
      <c r="T1456" s="218"/>
      <c r="AT1456" s="219" t="s">
        <v>204</v>
      </c>
      <c r="AU1456" s="219" t="s">
        <v>82</v>
      </c>
      <c r="AV1456" s="14" t="s">
        <v>82</v>
      </c>
      <c r="AW1456" s="14" t="s">
        <v>34</v>
      </c>
      <c r="AX1456" s="14" t="s">
        <v>72</v>
      </c>
      <c r="AY1456" s="219" t="s">
        <v>191</v>
      </c>
    </row>
    <row r="1457" spans="2:51" s="14" customFormat="1" ht="11.25">
      <c r="B1457" s="209"/>
      <c r="C1457" s="210"/>
      <c r="D1457" s="192" t="s">
        <v>204</v>
      </c>
      <c r="E1457" s="211" t="s">
        <v>21</v>
      </c>
      <c r="F1457" s="212" t="s">
        <v>1821</v>
      </c>
      <c r="G1457" s="210"/>
      <c r="H1457" s="213">
        <v>18.469</v>
      </c>
      <c r="I1457" s="214"/>
      <c r="J1457" s="210"/>
      <c r="K1457" s="210"/>
      <c r="L1457" s="215"/>
      <c r="M1457" s="216"/>
      <c r="N1457" s="217"/>
      <c r="O1457" s="217"/>
      <c r="P1457" s="217"/>
      <c r="Q1457" s="217"/>
      <c r="R1457" s="217"/>
      <c r="S1457" s="217"/>
      <c r="T1457" s="218"/>
      <c r="AT1457" s="219" t="s">
        <v>204</v>
      </c>
      <c r="AU1457" s="219" t="s">
        <v>82</v>
      </c>
      <c r="AV1457" s="14" t="s">
        <v>82</v>
      </c>
      <c r="AW1457" s="14" t="s">
        <v>34</v>
      </c>
      <c r="AX1457" s="14" t="s">
        <v>72</v>
      </c>
      <c r="AY1457" s="219" t="s">
        <v>191</v>
      </c>
    </row>
    <row r="1458" spans="2:51" s="14" customFormat="1" ht="11.25">
      <c r="B1458" s="209"/>
      <c r="C1458" s="210"/>
      <c r="D1458" s="192" t="s">
        <v>204</v>
      </c>
      <c r="E1458" s="211" t="s">
        <v>21</v>
      </c>
      <c r="F1458" s="212" t="s">
        <v>1822</v>
      </c>
      <c r="G1458" s="210"/>
      <c r="H1458" s="213">
        <v>15.565</v>
      </c>
      <c r="I1458" s="214"/>
      <c r="J1458" s="210"/>
      <c r="K1458" s="210"/>
      <c r="L1458" s="215"/>
      <c r="M1458" s="216"/>
      <c r="N1458" s="217"/>
      <c r="O1458" s="217"/>
      <c r="P1458" s="217"/>
      <c r="Q1458" s="217"/>
      <c r="R1458" s="217"/>
      <c r="S1458" s="217"/>
      <c r="T1458" s="218"/>
      <c r="AT1458" s="219" t="s">
        <v>204</v>
      </c>
      <c r="AU1458" s="219" t="s">
        <v>82</v>
      </c>
      <c r="AV1458" s="14" t="s">
        <v>82</v>
      </c>
      <c r="AW1458" s="14" t="s">
        <v>34</v>
      </c>
      <c r="AX1458" s="14" t="s">
        <v>72</v>
      </c>
      <c r="AY1458" s="219" t="s">
        <v>191</v>
      </c>
    </row>
    <row r="1459" spans="2:51" s="14" customFormat="1" ht="33.75">
      <c r="B1459" s="209"/>
      <c r="C1459" s="210"/>
      <c r="D1459" s="192" t="s">
        <v>204</v>
      </c>
      <c r="E1459" s="211" t="s">
        <v>21</v>
      </c>
      <c r="F1459" s="212" t="s">
        <v>1823</v>
      </c>
      <c r="G1459" s="210"/>
      <c r="H1459" s="213">
        <v>96.131</v>
      </c>
      <c r="I1459" s="214"/>
      <c r="J1459" s="210"/>
      <c r="K1459" s="210"/>
      <c r="L1459" s="215"/>
      <c r="M1459" s="216"/>
      <c r="N1459" s="217"/>
      <c r="O1459" s="217"/>
      <c r="P1459" s="217"/>
      <c r="Q1459" s="217"/>
      <c r="R1459" s="217"/>
      <c r="S1459" s="217"/>
      <c r="T1459" s="218"/>
      <c r="AT1459" s="219" t="s">
        <v>204</v>
      </c>
      <c r="AU1459" s="219" t="s">
        <v>82</v>
      </c>
      <c r="AV1459" s="14" t="s">
        <v>82</v>
      </c>
      <c r="AW1459" s="14" t="s">
        <v>34</v>
      </c>
      <c r="AX1459" s="14" t="s">
        <v>72</v>
      </c>
      <c r="AY1459" s="219" t="s">
        <v>191</v>
      </c>
    </row>
    <row r="1460" spans="2:51" s="14" customFormat="1" ht="11.25">
      <c r="B1460" s="209"/>
      <c r="C1460" s="210"/>
      <c r="D1460" s="192" t="s">
        <v>204</v>
      </c>
      <c r="E1460" s="211" t="s">
        <v>21</v>
      </c>
      <c r="F1460" s="212" t="s">
        <v>377</v>
      </c>
      <c r="G1460" s="210"/>
      <c r="H1460" s="213">
        <v>14.713</v>
      </c>
      <c r="I1460" s="214"/>
      <c r="J1460" s="210"/>
      <c r="K1460" s="210"/>
      <c r="L1460" s="215"/>
      <c r="M1460" s="216"/>
      <c r="N1460" s="217"/>
      <c r="O1460" s="217"/>
      <c r="P1460" s="217"/>
      <c r="Q1460" s="217"/>
      <c r="R1460" s="217"/>
      <c r="S1460" s="217"/>
      <c r="T1460" s="218"/>
      <c r="AT1460" s="219" t="s">
        <v>204</v>
      </c>
      <c r="AU1460" s="219" t="s">
        <v>82</v>
      </c>
      <c r="AV1460" s="14" t="s">
        <v>82</v>
      </c>
      <c r="AW1460" s="14" t="s">
        <v>34</v>
      </c>
      <c r="AX1460" s="14" t="s">
        <v>72</v>
      </c>
      <c r="AY1460" s="219" t="s">
        <v>191</v>
      </c>
    </row>
    <row r="1461" spans="2:51" s="14" customFormat="1" ht="11.25">
      <c r="B1461" s="209"/>
      <c r="C1461" s="210"/>
      <c r="D1461" s="192" t="s">
        <v>204</v>
      </c>
      <c r="E1461" s="211" t="s">
        <v>21</v>
      </c>
      <c r="F1461" s="212" t="s">
        <v>1824</v>
      </c>
      <c r="G1461" s="210"/>
      <c r="H1461" s="213">
        <v>4.785</v>
      </c>
      <c r="I1461" s="214"/>
      <c r="J1461" s="210"/>
      <c r="K1461" s="210"/>
      <c r="L1461" s="215"/>
      <c r="M1461" s="216"/>
      <c r="N1461" s="217"/>
      <c r="O1461" s="217"/>
      <c r="P1461" s="217"/>
      <c r="Q1461" s="217"/>
      <c r="R1461" s="217"/>
      <c r="S1461" s="217"/>
      <c r="T1461" s="218"/>
      <c r="AT1461" s="219" t="s">
        <v>204</v>
      </c>
      <c r="AU1461" s="219" t="s">
        <v>82</v>
      </c>
      <c r="AV1461" s="14" t="s">
        <v>82</v>
      </c>
      <c r="AW1461" s="14" t="s">
        <v>34</v>
      </c>
      <c r="AX1461" s="14" t="s">
        <v>72</v>
      </c>
      <c r="AY1461" s="219" t="s">
        <v>191</v>
      </c>
    </row>
    <row r="1462" spans="2:51" s="14" customFormat="1" ht="33.75">
      <c r="B1462" s="209"/>
      <c r="C1462" s="210"/>
      <c r="D1462" s="192" t="s">
        <v>204</v>
      </c>
      <c r="E1462" s="211" t="s">
        <v>21</v>
      </c>
      <c r="F1462" s="212" t="s">
        <v>1825</v>
      </c>
      <c r="G1462" s="210"/>
      <c r="H1462" s="213">
        <v>49.526</v>
      </c>
      <c r="I1462" s="214"/>
      <c r="J1462" s="210"/>
      <c r="K1462" s="210"/>
      <c r="L1462" s="215"/>
      <c r="M1462" s="216"/>
      <c r="N1462" s="217"/>
      <c r="O1462" s="217"/>
      <c r="P1462" s="217"/>
      <c r="Q1462" s="217"/>
      <c r="R1462" s="217"/>
      <c r="S1462" s="217"/>
      <c r="T1462" s="218"/>
      <c r="AT1462" s="219" t="s">
        <v>204</v>
      </c>
      <c r="AU1462" s="219" t="s">
        <v>82</v>
      </c>
      <c r="AV1462" s="14" t="s">
        <v>82</v>
      </c>
      <c r="AW1462" s="14" t="s">
        <v>34</v>
      </c>
      <c r="AX1462" s="14" t="s">
        <v>72</v>
      </c>
      <c r="AY1462" s="219" t="s">
        <v>191</v>
      </c>
    </row>
    <row r="1463" spans="2:51" s="14" customFormat="1" ht="11.25">
      <c r="B1463" s="209"/>
      <c r="C1463" s="210"/>
      <c r="D1463" s="192" t="s">
        <v>204</v>
      </c>
      <c r="E1463" s="211" t="s">
        <v>21</v>
      </c>
      <c r="F1463" s="212" t="s">
        <v>1826</v>
      </c>
      <c r="G1463" s="210"/>
      <c r="H1463" s="213">
        <v>6.202</v>
      </c>
      <c r="I1463" s="214"/>
      <c r="J1463" s="210"/>
      <c r="K1463" s="210"/>
      <c r="L1463" s="215"/>
      <c r="M1463" s="216"/>
      <c r="N1463" s="217"/>
      <c r="O1463" s="217"/>
      <c r="P1463" s="217"/>
      <c r="Q1463" s="217"/>
      <c r="R1463" s="217"/>
      <c r="S1463" s="217"/>
      <c r="T1463" s="218"/>
      <c r="AT1463" s="219" t="s">
        <v>204</v>
      </c>
      <c r="AU1463" s="219" t="s">
        <v>82</v>
      </c>
      <c r="AV1463" s="14" t="s">
        <v>82</v>
      </c>
      <c r="AW1463" s="14" t="s">
        <v>34</v>
      </c>
      <c r="AX1463" s="14" t="s">
        <v>72</v>
      </c>
      <c r="AY1463" s="219" t="s">
        <v>191</v>
      </c>
    </row>
    <row r="1464" spans="2:51" s="13" customFormat="1" ht="11.25">
      <c r="B1464" s="199"/>
      <c r="C1464" s="200"/>
      <c r="D1464" s="192" t="s">
        <v>204</v>
      </c>
      <c r="E1464" s="201" t="s">
        <v>21</v>
      </c>
      <c r="F1464" s="202" t="s">
        <v>1827</v>
      </c>
      <c r="G1464" s="200"/>
      <c r="H1464" s="201" t="s">
        <v>21</v>
      </c>
      <c r="I1464" s="203"/>
      <c r="J1464" s="200"/>
      <c r="K1464" s="200"/>
      <c r="L1464" s="204"/>
      <c r="M1464" s="205"/>
      <c r="N1464" s="206"/>
      <c r="O1464" s="206"/>
      <c r="P1464" s="206"/>
      <c r="Q1464" s="206"/>
      <c r="R1464" s="206"/>
      <c r="S1464" s="206"/>
      <c r="T1464" s="207"/>
      <c r="AT1464" s="208" t="s">
        <v>204</v>
      </c>
      <c r="AU1464" s="208" t="s">
        <v>82</v>
      </c>
      <c r="AV1464" s="13" t="s">
        <v>80</v>
      </c>
      <c r="AW1464" s="13" t="s">
        <v>34</v>
      </c>
      <c r="AX1464" s="13" t="s">
        <v>72</v>
      </c>
      <c r="AY1464" s="208" t="s">
        <v>191</v>
      </c>
    </row>
    <row r="1465" spans="2:51" s="14" customFormat="1" ht="11.25">
      <c r="B1465" s="209"/>
      <c r="C1465" s="210"/>
      <c r="D1465" s="192" t="s">
        <v>204</v>
      </c>
      <c r="E1465" s="211" t="s">
        <v>21</v>
      </c>
      <c r="F1465" s="212" t="s">
        <v>327</v>
      </c>
      <c r="G1465" s="210"/>
      <c r="H1465" s="213">
        <v>13.4</v>
      </c>
      <c r="I1465" s="214"/>
      <c r="J1465" s="210"/>
      <c r="K1465" s="210"/>
      <c r="L1465" s="215"/>
      <c r="M1465" s="216"/>
      <c r="N1465" s="217"/>
      <c r="O1465" s="217"/>
      <c r="P1465" s="217"/>
      <c r="Q1465" s="217"/>
      <c r="R1465" s="217"/>
      <c r="S1465" s="217"/>
      <c r="T1465" s="218"/>
      <c r="AT1465" s="219" t="s">
        <v>204</v>
      </c>
      <c r="AU1465" s="219" t="s">
        <v>82</v>
      </c>
      <c r="AV1465" s="14" t="s">
        <v>82</v>
      </c>
      <c r="AW1465" s="14" t="s">
        <v>34</v>
      </c>
      <c r="AX1465" s="14" t="s">
        <v>72</v>
      </c>
      <c r="AY1465" s="219" t="s">
        <v>191</v>
      </c>
    </row>
    <row r="1466" spans="2:51" s="14" customFormat="1" ht="11.25">
      <c r="B1466" s="209"/>
      <c r="C1466" s="210"/>
      <c r="D1466" s="192" t="s">
        <v>204</v>
      </c>
      <c r="E1466" s="211" t="s">
        <v>21</v>
      </c>
      <c r="F1466" s="212" t="s">
        <v>328</v>
      </c>
      <c r="G1466" s="210"/>
      <c r="H1466" s="213">
        <v>17.1</v>
      </c>
      <c r="I1466" s="214"/>
      <c r="J1466" s="210"/>
      <c r="K1466" s="210"/>
      <c r="L1466" s="215"/>
      <c r="M1466" s="216"/>
      <c r="N1466" s="217"/>
      <c r="O1466" s="217"/>
      <c r="P1466" s="217"/>
      <c r="Q1466" s="217"/>
      <c r="R1466" s="217"/>
      <c r="S1466" s="217"/>
      <c r="T1466" s="218"/>
      <c r="AT1466" s="219" t="s">
        <v>204</v>
      </c>
      <c r="AU1466" s="219" t="s">
        <v>82</v>
      </c>
      <c r="AV1466" s="14" t="s">
        <v>82</v>
      </c>
      <c r="AW1466" s="14" t="s">
        <v>34</v>
      </c>
      <c r="AX1466" s="14" t="s">
        <v>72</v>
      </c>
      <c r="AY1466" s="219" t="s">
        <v>191</v>
      </c>
    </row>
    <row r="1467" spans="2:51" s="14" customFormat="1" ht="11.25">
      <c r="B1467" s="209"/>
      <c r="C1467" s="210"/>
      <c r="D1467" s="192" t="s">
        <v>204</v>
      </c>
      <c r="E1467" s="211" t="s">
        <v>21</v>
      </c>
      <c r="F1467" s="212" t="s">
        <v>329</v>
      </c>
      <c r="G1467" s="210"/>
      <c r="H1467" s="213">
        <v>8.3</v>
      </c>
      <c r="I1467" s="214"/>
      <c r="J1467" s="210"/>
      <c r="K1467" s="210"/>
      <c r="L1467" s="215"/>
      <c r="M1467" s="216"/>
      <c r="N1467" s="217"/>
      <c r="O1467" s="217"/>
      <c r="P1467" s="217"/>
      <c r="Q1467" s="217"/>
      <c r="R1467" s="217"/>
      <c r="S1467" s="217"/>
      <c r="T1467" s="218"/>
      <c r="AT1467" s="219" t="s">
        <v>204</v>
      </c>
      <c r="AU1467" s="219" t="s">
        <v>82</v>
      </c>
      <c r="AV1467" s="14" t="s">
        <v>82</v>
      </c>
      <c r="AW1467" s="14" t="s">
        <v>34</v>
      </c>
      <c r="AX1467" s="14" t="s">
        <v>72</v>
      </c>
      <c r="AY1467" s="219" t="s">
        <v>191</v>
      </c>
    </row>
    <row r="1468" spans="2:51" s="14" customFormat="1" ht="11.25">
      <c r="B1468" s="209"/>
      <c r="C1468" s="210"/>
      <c r="D1468" s="192" t="s">
        <v>204</v>
      </c>
      <c r="E1468" s="211" t="s">
        <v>21</v>
      </c>
      <c r="F1468" s="212" t="s">
        <v>330</v>
      </c>
      <c r="G1468" s="210"/>
      <c r="H1468" s="213">
        <v>11.6</v>
      </c>
      <c r="I1468" s="214"/>
      <c r="J1468" s="210"/>
      <c r="K1468" s="210"/>
      <c r="L1468" s="215"/>
      <c r="M1468" s="216"/>
      <c r="N1468" s="217"/>
      <c r="O1468" s="217"/>
      <c r="P1468" s="217"/>
      <c r="Q1468" s="217"/>
      <c r="R1468" s="217"/>
      <c r="S1468" s="217"/>
      <c r="T1468" s="218"/>
      <c r="AT1468" s="219" t="s">
        <v>204</v>
      </c>
      <c r="AU1468" s="219" t="s">
        <v>82</v>
      </c>
      <c r="AV1468" s="14" t="s">
        <v>82</v>
      </c>
      <c r="AW1468" s="14" t="s">
        <v>34</v>
      </c>
      <c r="AX1468" s="14" t="s">
        <v>72</v>
      </c>
      <c r="AY1468" s="219" t="s">
        <v>191</v>
      </c>
    </row>
    <row r="1469" spans="2:51" s="14" customFormat="1" ht="11.25">
      <c r="B1469" s="209"/>
      <c r="C1469" s="210"/>
      <c r="D1469" s="192" t="s">
        <v>204</v>
      </c>
      <c r="E1469" s="211" t="s">
        <v>21</v>
      </c>
      <c r="F1469" s="212" t="s">
        <v>331</v>
      </c>
      <c r="G1469" s="210"/>
      <c r="H1469" s="213">
        <v>9.8</v>
      </c>
      <c r="I1469" s="214"/>
      <c r="J1469" s="210"/>
      <c r="K1469" s="210"/>
      <c r="L1469" s="215"/>
      <c r="M1469" s="216"/>
      <c r="N1469" s="217"/>
      <c r="O1469" s="217"/>
      <c r="P1469" s="217"/>
      <c r="Q1469" s="217"/>
      <c r="R1469" s="217"/>
      <c r="S1469" s="217"/>
      <c r="T1469" s="218"/>
      <c r="AT1469" s="219" t="s">
        <v>204</v>
      </c>
      <c r="AU1469" s="219" t="s">
        <v>82</v>
      </c>
      <c r="AV1469" s="14" t="s">
        <v>82</v>
      </c>
      <c r="AW1469" s="14" t="s">
        <v>34</v>
      </c>
      <c r="AX1469" s="14" t="s">
        <v>72</v>
      </c>
      <c r="AY1469" s="219" t="s">
        <v>191</v>
      </c>
    </row>
    <row r="1470" spans="2:51" s="14" customFormat="1" ht="11.25">
      <c r="B1470" s="209"/>
      <c r="C1470" s="210"/>
      <c r="D1470" s="192" t="s">
        <v>204</v>
      </c>
      <c r="E1470" s="211" t="s">
        <v>21</v>
      </c>
      <c r="F1470" s="212" t="s">
        <v>332</v>
      </c>
      <c r="G1470" s="210"/>
      <c r="H1470" s="213">
        <v>2.4</v>
      </c>
      <c r="I1470" s="214"/>
      <c r="J1470" s="210"/>
      <c r="K1470" s="210"/>
      <c r="L1470" s="215"/>
      <c r="M1470" s="216"/>
      <c r="N1470" s="217"/>
      <c r="O1470" s="217"/>
      <c r="P1470" s="217"/>
      <c r="Q1470" s="217"/>
      <c r="R1470" s="217"/>
      <c r="S1470" s="217"/>
      <c r="T1470" s="218"/>
      <c r="AT1470" s="219" t="s">
        <v>204</v>
      </c>
      <c r="AU1470" s="219" t="s">
        <v>82</v>
      </c>
      <c r="AV1470" s="14" t="s">
        <v>82</v>
      </c>
      <c r="AW1470" s="14" t="s">
        <v>34</v>
      </c>
      <c r="AX1470" s="14" t="s">
        <v>72</v>
      </c>
      <c r="AY1470" s="219" t="s">
        <v>191</v>
      </c>
    </row>
    <row r="1471" spans="2:51" s="13" customFormat="1" ht="11.25">
      <c r="B1471" s="199"/>
      <c r="C1471" s="200"/>
      <c r="D1471" s="192" t="s">
        <v>204</v>
      </c>
      <c r="E1471" s="201" t="s">
        <v>21</v>
      </c>
      <c r="F1471" s="202" t="s">
        <v>1810</v>
      </c>
      <c r="G1471" s="200"/>
      <c r="H1471" s="201" t="s">
        <v>21</v>
      </c>
      <c r="I1471" s="203"/>
      <c r="J1471" s="200"/>
      <c r="K1471" s="200"/>
      <c r="L1471" s="204"/>
      <c r="M1471" s="205"/>
      <c r="N1471" s="206"/>
      <c r="O1471" s="206"/>
      <c r="P1471" s="206"/>
      <c r="Q1471" s="206"/>
      <c r="R1471" s="206"/>
      <c r="S1471" s="206"/>
      <c r="T1471" s="207"/>
      <c r="AT1471" s="208" t="s">
        <v>204</v>
      </c>
      <c r="AU1471" s="208" t="s">
        <v>82</v>
      </c>
      <c r="AV1471" s="13" t="s">
        <v>80</v>
      </c>
      <c r="AW1471" s="13" t="s">
        <v>34</v>
      </c>
      <c r="AX1471" s="13" t="s">
        <v>72</v>
      </c>
      <c r="AY1471" s="208" t="s">
        <v>191</v>
      </c>
    </row>
    <row r="1472" spans="2:51" s="13" customFormat="1" ht="11.25">
      <c r="B1472" s="199"/>
      <c r="C1472" s="200"/>
      <c r="D1472" s="192" t="s">
        <v>204</v>
      </c>
      <c r="E1472" s="201" t="s">
        <v>21</v>
      </c>
      <c r="F1472" s="202" t="s">
        <v>339</v>
      </c>
      <c r="G1472" s="200"/>
      <c r="H1472" s="201" t="s">
        <v>21</v>
      </c>
      <c r="I1472" s="203"/>
      <c r="J1472" s="200"/>
      <c r="K1472" s="200"/>
      <c r="L1472" s="204"/>
      <c r="M1472" s="205"/>
      <c r="N1472" s="206"/>
      <c r="O1472" s="206"/>
      <c r="P1472" s="206"/>
      <c r="Q1472" s="206"/>
      <c r="R1472" s="206"/>
      <c r="S1472" s="206"/>
      <c r="T1472" s="207"/>
      <c r="AT1472" s="208" t="s">
        <v>204</v>
      </c>
      <c r="AU1472" s="208" t="s">
        <v>82</v>
      </c>
      <c r="AV1472" s="13" t="s">
        <v>80</v>
      </c>
      <c r="AW1472" s="13" t="s">
        <v>34</v>
      </c>
      <c r="AX1472" s="13" t="s">
        <v>72</v>
      </c>
      <c r="AY1472" s="208" t="s">
        <v>191</v>
      </c>
    </row>
    <row r="1473" spans="2:51" s="14" customFormat="1" ht="22.5">
      <c r="B1473" s="209"/>
      <c r="C1473" s="210"/>
      <c r="D1473" s="192" t="s">
        <v>204</v>
      </c>
      <c r="E1473" s="211" t="s">
        <v>21</v>
      </c>
      <c r="F1473" s="212" t="s">
        <v>1828</v>
      </c>
      <c r="G1473" s="210"/>
      <c r="H1473" s="213">
        <v>117.325</v>
      </c>
      <c r="I1473" s="214"/>
      <c r="J1473" s="210"/>
      <c r="K1473" s="210"/>
      <c r="L1473" s="215"/>
      <c r="M1473" s="216"/>
      <c r="N1473" s="217"/>
      <c r="O1473" s="217"/>
      <c r="P1473" s="217"/>
      <c r="Q1473" s="217"/>
      <c r="R1473" s="217"/>
      <c r="S1473" s="217"/>
      <c r="T1473" s="218"/>
      <c r="AT1473" s="219" t="s">
        <v>204</v>
      </c>
      <c r="AU1473" s="219" t="s">
        <v>82</v>
      </c>
      <c r="AV1473" s="14" t="s">
        <v>82</v>
      </c>
      <c r="AW1473" s="14" t="s">
        <v>34</v>
      </c>
      <c r="AX1473" s="14" t="s">
        <v>72</v>
      </c>
      <c r="AY1473" s="219" t="s">
        <v>191</v>
      </c>
    </row>
    <row r="1474" spans="2:51" s="13" customFormat="1" ht="11.25">
      <c r="B1474" s="199"/>
      <c r="C1474" s="200"/>
      <c r="D1474" s="192" t="s">
        <v>204</v>
      </c>
      <c r="E1474" s="201" t="s">
        <v>21</v>
      </c>
      <c r="F1474" s="202" t="s">
        <v>1827</v>
      </c>
      <c r="G1474" s="200"/>
      <c r="H1474" s="201" t="s">
        <v>21</v>
      </c>
      <c r="I1474" s="203"/>
      <c r="J1474" s="200"/>
      <c r="K1474" s="200"/>
      <c r="L1474" s="204"/>
      <c r="M1474" s="205"/>
      <c r="N1474" s="206"/>
      <c r="O1474" s="206"/>
      <c r="P1474" s="206"/>
      <c r="Q1474" s="206"/>
      <c r="R1474" s="206"/>
      <c r="S1474" s="206"/>
      <c r="T1474" s="207"/>
      <c r="AT1474" s="208" t="s">
        <v>204</v>
      </c>
      <c r="AU1474" s="208" t="s">
        <v>82</v>
      </c>
      <c r="AV1474" s="13" t="s">
        <v>80</v>
      </c>
      <c r="AW1474" s="13" t="s">
        <v>34</v>
      </c>
      <c r="AX1474" s="13" t="s">
        <v>72</v>
      </c>
      <c r="AY1474" s="208" t="s">
        <v>191</v>
      </c>
    </row>
    <row r="1475" spans="2:51" s="14" customFormat="1" ht="11.25">
      <c r="B1475" s="209"/>
      <c r="C1475" s="210"/>
      <c r="D1475" s="192" t="s">
        <v>204</v>
      </c>
      <c r="E1475" s="211" t="s">
        <v>21</v>
      </c>
      <c r="F1475" s="212" t="s">
        <v>340</v>
      </c>
      <c r="G1475" s="210"/>
      <c r="H1475" s="213">
        <v>16.168</v>
      </c>
      <c r="I1475" s="214"/>
      <c r="J1475" s="210"/>
      <c r="K1475" s="210"/>
      <c r="L1475" s="215"/>
      <c r="M1475" s="216"/>
      <c r="N1475" s="217"/>
      <c r="O1475" s="217"/>
      <c r="P1475" s="217"/>
      <c r="Q1475" s="217"/>
      <c r="R1475" s="217"/>
      <c r="S1475" s="217"/>
      <c r="T1475" s="218"/>
      <c r="AT1475" s="219" t="s">
        <v>204</v>
      </c>
      <c r="AU1475" s="219" t="s">
        <v>82</v>
      </c>
      <c r="AV1475" s="14" t="s">
        <v>82</v>
      </c>
      <c r="AW1475" s="14" t="s">
        <v>34</v>
      </c>
      <c r="AX1475" s="14" t="s">
        <v>72</v>
      </c>
      <c r="AY1475" s="219" t="s">
        <v>191</v>
      </c>
    </row>
    <row r="1476" spans="1:65" s="2" customFormat="1" ht="24.2" customHeight="1">
      <c r="A1476" s="35"/>
      <c r="B1476" s="36"/>
      <c r="C1476" s="179" t="s">
        <v>1877</v>
      </c>
      <c r="D1476" s="179" t="s">
        <v>193</v>
      </c>
      <c r="E1476" s="180" t="s">
        <v>1878</v>
      </c>
      <c r="F1476" s="181" t="s">
        <v>1879</v>
      </c>
      <c r="G1476" s="182" t="s">
        <v>293</v>
      </c>
      <c r="H1476" s="183">
        <v>22.462</v>
      </c>
      <c r="I1476" s="184"/>
      <c r="J1476" s="185">
        <f>ROUND(I1476*H1476,2)</f>
        <v>0</v>
      </c>
      <c r="K1476" s="181" t="s">
        <v>197</v>
      </c>
      <c r="L1476" s="40"/>
      <c r="M1476" s="186" t="s">
        <v>21</v>
      </c>
      <c r="N1476" s="187" t="s">
        <v>43</v>
      </c>
      <c r="O1476" s="65"/>
      <c r="P1476" s="188">
        <f>O1476*H1476</f>
        <v>0</v>
      </c>
      <c r="Q1476" s="188">
        <v>2E-05</v>
      </c>
      <c r="R1476" s="188">
        <f>Q1476*H1476</f>
        <v>0.00044924000000000006</v>
      </c>
      <c r="S1476" s="188">
        <v>0</v>
      </c>
      <c r="T1476" s="189">
        <f>S1476*H1476</f>
        <v>0</v>
      </c>
      <c r="U1476" s="35"/>
      <c r="V1476" s="35"/>
      <c r="W1476" s="35"/>
      <c r="X1476" s="35"/>
      <c r="Y1476" s="35"/>
      <c r="Z1476" s="35"/>
      <c r="AA1476" s="35"/>
      <c r="AB1476" s="35"/>
      <c r="AC1476" s="35"/>
      <c r="AD1476" s="35"/>
      <c r="AE1476" s="35"/>
      <c r="AR1476" s="190" t="s">
        <v>321</v>
      </c>
      <c r="AT1476" s="190" t="s">
        <v>193</v>
      </c>
      <c r="AU1476" s="190" t="s">
        <v>82</v>
      </c>
      <c r="AY1476" s="18" t="s">
        <v>191</v>
      </c>
      <c r="BE1476" s="191">
        <f>IF(N1476="základní",J1476,0)</f>
        <v>0</v>
      </c>
      <c r="BF1476" s="191">
        <f>IF(N1476="snížená",J1476,0)</f>
        <v>0</v>
      </c>
      <c r="BG1476" s="191">
        <f>IF(N1476="zákl. přenesená",J1476,0)</f>
        <v>0</v>
      </c>
      <c r="BH1476" s="191">
        <f>IF(N1476="sníž. přenesená",J1476,0)</f>
        <v>0</v>
      </c>
      <c r="BI1476" s="191">
        <f>IF(N1476="nulová",J1476,0)</f>
        <v>0</v>
      </c>
      <c r="BJ1476" s="18" t="s">
        <v>80</v>
      </c>
      <c r="BK1476" s="191">
        <f>ROUND(I1476*H1476,2)</f>
        <v>0</v>
      </c>
      <c r="BL1476" s="18" t="s">
        <v>321</v>
      </c>
      <c r="BM1476" s="190" t="s">
        <v>1880</v>
      </c>
    </row>
    <row r="1477" spans="1:47" s="2" customFormat="1" ht="19.5">
      <c r="A1477" s="35"/>
      <c r="B1477" s="36"/>
      <c r="C1477" s="37"/>
      <c r="D1477" s="192" t="s">
        <v>200</v>
      </c>
      <c r="E1477" s="37"/>
      <c r="F1477" s="193" t="s">
        <v>1881</v>
      </c>
      <c r="G1477" s="37"/>
      <c r="H1477" s="37"/>
      <c r="I1477" s="194"/>
      <c r="J1477" s="37"/>
      <c r="K1477" s="37"/>
      <c r="L1477" s="40"/>
      <c r="M1477" s="195"/>
      <c r="N1477" s="196"/>
      <c r="O1477" s="65"/>
      <c r="P1477" s="65"/>
      <c r="Q1477" s="65"/>
      <c r="R1477" s="65"/>
      <c r="S1477" s="65"/>
      <c r="T1477" s="66"/>
      <c r="U1477" s="35"/>
      <c r="V1477" s="35"/>
      <c r="W1477" s="35"/>
      <c r="X1477" s="35"/>
      <c r="Y1477" s="35"/>
      <c r="Z1477" s="35"/>
      <c r="AA1477" s="35"/>
      <c r="AB1477" s="35"/>
      <c r="AC1477" s="35"/>
      <c r="AD1477" s="35"/>
      <c r="AE1477" s="35"/>
      <c r="AT1477" s="18" t="s">
        <v>200</v>
      </c>
      <c r="AU1477" s="18" t="s">
        <v>82</v>
      </c>
    </row>
    <row r="1478" spans="1:47" s="2" customFormat="1" ht="11.25">
      <c r="A1478" s="35"/>
      <c r="B1478" s="36"/>
      <c r="C1478" s="37"/>
      <c r="D1478" s="197" t="s">
        <v>202</v>
      </c>
      <c r="E1478" s="37"/>
      <c r="F1478" s="198" t="s">
        <v>1882</v>
      </c>
      <c r="G1478" s="37"/>
      <c r="H1478" s="37"/>
      <c r="I1478" s="194"/>
      <c r="J1478" s="37"/>
      <c r="K1478" s="37"/>
      <c r="L1478" s="40"/>
      <c r="M1478" s="195"/>
      <c r="N1478" s="196"/>
      <c r="O1478" s="65"/>
      <c r="P1478" s="65"/>
      <c r="Q1478" s="65"/>
      <c r="R1478" s="65"/>
      <c r="S1478" s="65"/>
      <c r="T1478" s="66"/>
      <c r="U1478" s="35"/>
      <c r="V1478" s="35"/>
      <c r="W1478" s="35"/>
      <c r="X1478" s="35"/>
      <c r="Y1478" s="35"/>
      <c r="Z1478" s="35"/>
      <c r="AA1478" s="35"/>
      <c r="AB1478" s="35"/>
      <c r="AC1478" s="35"/>
      <c r="AD1478" s="35"/>
      <c r="AE1478" s="35"/>
      <c r="AT1478" s="18" t="s">
        <v>202</v>
      </c>
      <c r="AU1478" s="18" t="s">
        <v>82</v>
      </c>
    </row>
    <row r="1479" spans="2:51" s="14" customFormat="1" ht="22.5">
      <c r="B1479" s="209"/>
      <c r="C1479" s="210"/>
      <c r="D1479" s="192" t="s">
        <v>204</v>
      </c>
      <c r="E1479" s="211" t="s">
        <v>21</v>
      </c>
      <c r="F1479" s="212" t="s">
        <v>1883</v>
      </c>
      <c r="G1479" s="210"/>
      <c r="H1479" s="213">
        <v>22.462</v>
      </c>
      <c r="I1479" s="214"/>
      <c r="J1479" s="210"/>
      <c r="K1479" s="210"/>
      <c r="L1479" s="215"/>
      <c r="M1479" s="216"/>
      <c r="N1479" s="217"/>
      <c r="O1479" s="217"/>
      <c r="P1479" s="217"/>
      <c r="Q1479" s="217"/>
      <c r="R1479" s="217"/>
      <c r="S1479" s="217"/>
      <c r="T1479" s="218"/>
      <c r="AT1479" s="219" t="s">
        <v>204</v>
      </c>
      <c r="AU1479" s="219" t="s">
        <v>82</v>
      </c>
      <c r="AV1479" s="14" t="s">
        <v>82</v>
      </c>
      <c r="AW1479" s="14" t="s">
        <v>34</v>
      </c>
      <c r="AX1479" s="14" t="s">
        <v>72</v>
      </c>
      <c r="AY1479" s="219" t="s">
        <v>191</v>
      </c>
    </row>
    <row r="1480" spans="1:65" s="2" customFormat="1" ht="24.2" customHeight="1">
      <c r="A1480" s="35"/>
      <c r="B1480" s="36"/>
      <c r="C1480" s="179" t="s">
        <v>1884</v>
      </c>
      <c r="D1480" s="179" t="s">
        <v>193</v>
      </c>
      <c r="E1480" s="180" t="s">
        <v>1885</v>
      </c>
      <c r="F1480" s="181" t="s">
        <v>1886</v>
      </c>
      <c r="G1480" s="182" t="s">
        <v>293</v>
      </c>
      <c r="H1480" s="183">
        <v>31.421</v>
      </c>
      <c r="I1480" s="184"/>
      <c r="J1480" s="185">
        <f>ROUND(I1480*H1480,2)</f>
        <v>0</v>
      </c>
      <c r="K1480" s="181" t="s">
        <v>197</v>
      </c>
      <c r="L1480" s="40"/>
      <c r="M1480" s="186" t="s">
        <v>21</v>
      </c>
      <c r="N1480" s="187" t="s">
        <v>43</v>
      </c>
      <c r="O1480" s="65"/>
      <c r="P1480" s="188">
        <f>O1480*H1480</f>
        <v>0</v>
      </c>
      <c r="Q1480" s="188">
        <v>1E-05</v>
      </c>
      <c r="R1480" s="188">
        <f>Q1480*H1480</f>
        <v>0.00031421000000000004</v>
      </c>
      <c r="S1480" s="188">
        <v>0</v>
      </c>
      <c r="T1480" s="189">
        <f>S1480*H1480</f>
        <v>0</v>
      </c>
      <c r="U1480" s="35"/>
      <c r="V1480" s="35"/>
      <c r="W1480" s="35"/>
      <c r="X1480" s="35"/>
      <c r="Y1480" s="35"/>
      <c r="Z1480" s="35"/>
      <c r="AA1480" s="35"/>
      <c r="AB1480" s="35"/>
      <c r="AC1480" s="35"/>
      <c r="AD1480" s="35"/>
      <c r="AE1480" s="35"/>
      <c r="AR1480" s="190" t="s">
        <v>321</v>
      </c>
      <c r="AT1480" s="190" t="s">
        <v>193</v>
      </c>
      <c r="AU1480" s="190" t="s">
        <v>82</v>
      </c>
      <c r="AY1480" s="18" t="s">
        <v>191</v>
      </c>
      <c r="BE1480" s="191">
        <f>IF(N1480="základní",J1480,0)</f>
        <v>0</v>
      </c>
      <c r="BF1480" s="191">
        <f>IF(N1480="snížená",J1480,0)</f>
        <v>0</v>
      </c>
      <c r="BG1480" s="191">
        <f>IF(N1480="zákl. přenesená",J1480,0)</f>
        <v>0</v>
      </c>
      <c r="BH1480" s="191">
        <f>IF(N1480="sníž. přenesená",J1480,0)</f>
        <v>0</v>
      </c>
      <c r="BI1480" s="191">
        <f>IF(N1480="nulová",J1480,0)</f>
        <v>0</v>
      </c>
      <c r="BJ1480" s="18" t="s">
        <v>80</v>
      </c>
      <c r="BK1480" s="191">
        <f>ROUND(I1480*H1480,2)</f>
        <v>0</v>
      </c>
      <c r="BL1480" s="18" t="s">
        <v>321</v>
      </c>
      <c r="BM1480" s="190" t="s">
        <v>1887</v>
      </c>
    </row>
    <row r="1481" spans="1:47" s="2" customFormat="1" ht="19.5">
      <c r="A1481" s="35"/>
      <c r="B1481" s="36"/>
      <c r="C1481" s="37"/>
      <c r="D1481" s="192" t="s">
        <v>200</v>
      </c>
      <c r="E1481" s="37"/>
      <c r="F1481" s="193" t="s">
        <v>1888</v>
      </c>
      <c r="G1481" s="37"/>
      <c r="H1481" s="37"/>
      <c r="I1481" s="194"/>
      <c r="J1481" s="37"/>
      <c r="K1481" s="37"/>
      <c r="L1481" s="40"/>
      <c r="M1481" s="195"/>
      <c r="N1481" s="196"/>
      <c r="O1481" s="65"/>
      <c r="P1481" s="65"/>
      <c r="Q1481" s="65"/>
      <c r="R1481" s="65"/>
      <c r="S1481" s="65"/>
      <c r="T1481" s="66"/>
      <c r="U1481" s="35"/>
      <c r="V1481" s="35"/>
      <c r="W1481" s="35"/>
      <c r="X1481" s="35"/>
      <c r="Y1481" s="35"/>
      <c r="Z1481" s="35"/>
      <c r="AA1481" s="35"/>
      <c r="AB1481" s="35"/>
      <c r="AC1481" s="35"/>
      <c r="AD1481" s="35"/>
      <c r="AE1481" s="35"/>
      <c r="AT1481" s="18" t="s">
        <v>200</v>
      </c>
      <c r="AU1481" s="18" t="s">
        <v>82</v>
      </c>
    </row>
    <row r="1482" spans="1:47" s="2" customFormat="1" ht="11.25">
      <c r="A1482" s="35"/>
      <c r="B1482" s="36"/>
      <c r="C1482" s="37"/>
      <c r="D1482" s="197" t="s">
        <v>202</v>
      </c>
      <c r="E1482" s="37"/>
      <c r="F1482" s="198" t="s">
        <v>1889</v>
      </c>
      <c r="G1482" s="37"/>
      <c r="H1482" s="37"/>
      <c r="I1482" s="194"/>
      <c r="J1482" s="37"/>
      <c r="K1482" s="37"/>
      <c r="L1482" s="40"/>
      <c r="M1482" s="195"/>
      <c r="N1482" s="196"/>
      <c r="O1482" s="65"/>
      <c r="P1482" s="65"/>
      <c r="Q1482" s="65"/>
      <c r="R1482" s="65"/>
      <c r="S1482" s="65"/>
      <c r="T1482" s="66"/>
      <c r="U1482" s="35"/>
      <c r="V1482" s="35"/>
      <c r="W1482" s="35"/>
      <c r="X1482" s="35"/>
      <c r="Y1482" s="35"/>
      <c r="Z1482" s="35"/>
      <c r="AA1482" s="35"/>
      <c r="AB1482" s="35"/>
      <c r="AC1482" s="35"/>
      <c r="AD1482" s="35"/>
      <c r="AE1482" s="35"/>
      <c r="AT1482" s="18" t="s">
        <v>202</v>
      </c>
      <c r="AU1482" s="18" t="s">
        <v>82</v>
      </c>
    </row>
    <row r="1483" spans="2:51" s="14" customFormat="1" ht="22.5">
      <c r="B1483" s="209"/>
      <c r="C1483" s="210"/>
      <c r="D1483" s="192" t="s">
        <v>204</v>
      </c>
      <c r="E1483" s="211" t="s">
        <v>21</v>
      </c>
      <c r="F1483" s="212" t="s">
        <v>1890</v>
      </c>
      <c r="G1483" s="210"/>
      <c r="H1483" s="213">
        <v>31.421</v>
      </c>
      <c r="I1483" s="214"/>
      <c r="J1483" s="210"/>
      <c r="K1483" s="210"/>
      <c r="L1483" s="215"/>
      <c r="M1483" s="216"/>
      <c r="N1483" s="217"/>
      <c r="O1483" s="217"/>
      <c r="P1483" s="217"/>
      <c r="Q1483" s="217"/>
      <c r="R1483" s="217"/>
      <c r="S1483" s="217"/>
      <c r="T1483" s="218"/>
      <c r="AT1483" s="219" t="s">
        <v>204</v>
      </c>
      <c r="AU1483" s="219" t="s">
        <v>82</v>
      </c>
      <c r="AV1483" s="14" t="s">
        <v>82</v>
      </c>
      <c r="AW1483" s="14" t="s">
        <v>34</v>
      </c>
      <c r="AX1483" s="14" t="s">
        <v>72</v>
      </c>
      <c r="AY1483" s="219" t="s">
        <v>191</v>
      </c>
    </row>
    <row r="1484" spans="1:65" s="2" customFormat="1" ht="24.2" customHeight="1">
      <c r="A1484" s="35"/>
      <c r="B1484" s="36"/>
      <c r="C1484" s="179" t="s">
        <v>1891</v>
      </c>
      <c r="D1484" s="179" t="s">
        <v>193</v>
      </c>
      <c r="E1484" s="180" t="s">
        <v>1892</v>
      </c>
      <c r="F1484" s="181" t="s">
        <v>1893</v>
      </c>
      <c r="G1484" s="182" t="s">
        <v>293</v>
      </c>
      <c r="H1484" s="183">
        <v>267.9</v>
      </c>
      <c r="I1484" s="184"/>
      <c r="J1484" s="185">
        <f>ROUND(I1484*H1484,2)</f>
        <v>0</v>
      </c>
      <c r="K1484" s="181" t="s">
        <v>197</v>
      </c>
      <c r="L1484" s="40"/>
      <c r="M1484" s="186" t="s">
        <v>21</v>
      </c>
      <c r="N1484" s="187" t="s">
        <v>43</v>
      </c>
      <c r="O1484" s="65"/>
      <c r="P1484" s="188">
        <f>O1484*H1484</f>
        <v>0</v>
      </c>
      <c r="Q1484" s="188">
        <v>1E-05</v>
      </c>
      <c r="R1484" s="188">
        <f>Q1484*H1484</f>
        <v>0.002679</v>
      </c>
      <c r="S1484" s="188">
        <v>0</v>
      </c>
      <c r="T1484" s="189">
        <f>S1484*H1484</f>
        <v>0</v>
      </c>
      <c r="U1484" s="35"/>
      <c r="V1484" s="35"/>
      <c r="W1484" s="35"/>
      <c r="X1484" s="35"/>
      <c r="Y1484" s="35"/>
      <c r="Z1484" s="35"/>
      <c r="AA1484" s="35"/>
      <c r="AB1484" s="35"/>
      <c r="AC1484" s="35"/>
      <c r="AD1484" s="35"/>
      <c r="AE1484" s="35"/>
      <c r="AR1484" s="190" t="s">
        <v>321</v>
      </c>
      <c r="AT1484" s="190" t="s">
        <v>193</v>
      </c>
      <c r="AU1484" s="190" t="s">
        <v>82</v>
      </c>
      <c r="AY1484" s="18" t="s">
        <v>191</v>
      </c>
      <c r="BE1484" s="191">
        <f>IF(N1484="základní",J1484,0)</f>
        <v>0</v>
      </c>
      <c r="BF1484" s="191">
        <f>IF(N1484="snížená",J1484,0)</f>
        <v>0</v>
      </c>
      <c r="BG1484" s="191">
        <f>IF(N1484="zákl. přenesená",J1484,0)</f>
        <v>0</v>
      </c>
      <c r="BH1484" s="191">
        <f>IF(N1484="sníž. přenesená",J1484,0)</f>
        <v>0</v>
      </c>
      <c r="BI1484" s="191">
        <f>IF(N1484="nulová",J1484,0)</f>
        <v>0</v>
      </c>
      <c r="BJ1484" s="18" t="s">
        <v>80</v>
      </c>
      <c r="BK1484" s="191">
        <f>ROUND(I1484*H1484,2)</f>
        <v>0</v>
      </c>
      <c r="BL1484" s="18" t="s">
        <v>321</v>
      </c>
      <c r="BM1484" s="190" t="s">
        <v>1894</v>
      </c>
    </row>
    <row r="1485" spans="1:47" s="2" customFormat="1" ht="19.5">
      <c r="A1485" s="35"/>
      <c r="B1485" s="36"/>
      <c r="C1485" s="37"/>
      <c r="D1485" s="192" t="s">
        <v>200</v>
      </c>
      <c r="E1485" s="37"/>
      <c r="F1485" s="193" t="s">
        <v>1895</v>
      </c>
      <c r="G1485" s="37"/>
      <c r="H1485" s="37"/>
      <c r="I1485" s="194"/>
      <c r="J1485" s="37"/>
      <c r="K1485" s="37"/>
      <c r="L1485" s="40"/>
      <c r="M1485" s="195"/>
      <c r="N1485" s="196"/>
      <c r="O1485" s="65"/>
      <c r="P1485" s="65"/>
      <c r="Q1485" s="65"/>
      <c r="R1485" s="65"/>
      <c r="S1485" s="65"/>
      <c r="T1485" s="66"/>
      <c r="U1485" s="35"/>
      <c r="V1485" s="35"/>
      <c r="W1485" s="35"/>
      <c r="X1485" s="35"/>
      <c r="Y1485" s="35"/>
      <c r="Z1485" s="35"/>
      <c r="AA1485" s="35"/>
      <c r="AB1485" s="35"/>
      <c r="AC1485" s="35"/>
      <c r="AD1485" s="35"/>
      <c r="AE1485" s="35"/>
      <c r="AT1485" s="18" t="s">
        <v>200</v>
      </c>
      <c r="AU1485" s="18" t="s">
        <v>82</v>
      </c>
    </row>
    <row r="1486" spans="1:47" s="2" customFormat="1" ht="11.25">
      <c r="A1486" s="35"/>
      <c r="B1486" s="36"/>
      <c r="C1486" s="37"/>
      <c r="D1486" s="197" t="s">
        <v>202</v>
      </c>
      <c r="E1486" s="37"/>
      <c r="F1486" s="198" t="s">
        <v>1896</v>
      </c>
      <c r="G1486" s="37"/>
      <c r="H1486" s="37"/>
      <c r="I1486" s="194"/>
      <c r="J1486" s="37"/>
      <c r="K1486" s="37"/>
      <c r="L1486" s="40"/>
      <c r="M1486" s="195"/>
      <c r="N1486" s="196"/>
      <c r="O1486" s="65"/>
      <c r="P1486" s="65"/>
      <c r="Q1486" s="65"/>
      <c r="R1486" s="65"/>
      <c r="S1486" s="65"/>
      <c r="T1486" s="66"/>
      <c r="U1486" s="35"/>
      <c r="V1486" s="35"/>
      <c r="W1486" s="35"/>
      <c r="X1486" s="35"/>
      <c r="Y1486" s="35"/>
      <c r="Z1486" s="35"/>
      <c r="AA1486" s="35"/>
      <c r="AB1486" s="35"/>
      <c r="AC1486" s="35"/>
      <c r="AD1486" s="35"/>
      <c r="AE1486" s="35"/>
      <c r="AT1486" s="18" t="s">
        <v>202</v>
      </c>
      <c r="AU1486" s="18" t="s">
        <v>82</v>
      </c>
    </row>
    <row r="1487" spans="2:51" s="14" customFormat="1" ht="22.5">
      <c r="B1487" s="209"/>
      <c r="C1487" s="210"/>
      <c r="D1487" s="192" t="s">
        <v>204</v>
      </c>
      <c r="E1487" s="211" t="s">
        <v>21</v>
      </c>
      <c r="F1487" s="212" t="s">
        <v>486</v>
      </c>
      <c r="G1487" s="210"/>
      <c r="H1487" s="213">
        <v>267.9</v>
      </c>
      <c r="I1487" s="214"/>
      <c r="J1487" s="210"/>
      <c r="K1487" s="210"/>
      <c r="L1487" s="215"/>
      <c r="M1487" s="216"/>
      <c r="N1487" s="217"/>
      <c r="O1487" s="217"/>
      <c r="P1487" s="217"/>
      <c r="Q1487" s="217"/>
      <c r="R1487" s="217"/>
      <c r="S1487" s="217"/>
      <c r="T1487" s="218"/>
      <c r="AT1487" s="219" t="s">
        <v>204</v>
      </c>
      <c r="AU1487" s="219" t="s">
        <v>82</v>
      </c>
      <c r="AV1487" s="14" t="s">
        <v>82</v>
      </c>
      <c r="AW1487" s="14" t="s">
        <v>34</v>
      </c>
      <c r="AX1487" s="14" t="s">
        <v>72</v>
      </c>
      <c r="AY1487" s="219" t="s">
        <v>191</v>
      </c>
    </row>
    <row r="1488" spans="1:65" s="2" customFormat="1" ht="33" customHeight="1">
      <c r="A1488" s="35"/>
      <c r="B1488" s="36"/>
      <c r="C1488" s="179" t="s">
        <v>1897</v>
      </c>
      <c r="D1488" s="179" t="s">
        <v>193</v>
      </c>
      <c r="E1488" s="180" t="s">
        <v>1898</v>
      </c>
      <c r="F1488" s="181" t="s">
        <v>1899</v>
      </c>
      <c r="G1488" s="182" t="s">
        <v>293</v>
      </c>
      <c r="H1488" s="183">
        <v>637.3</v>
      </c>
      <c r="I1488" s="184"/>
      <c r="J1488" s="185">
        <f>ROUND(I1488*H1488,2)</f>
        <v>0</v>
      </c>
      <c r="K1488" s="181" t="s">
        <v>197</v>
      </c>
      <c r="L1488" s="40"/>
      <c r="M1488" s="186" t="s">
        <v>21</v>
      </c>
      <c r="N1488" s="187" t="s">
        <v>43</v>
      </c>
      <c r="O1488" s="65"/>
      <c r="P1488" s="188">
        <f>O1488*H1488</f>
        <v>0</v>
      </c>
      <c r="Q1488" s="188">
        <v>0.00026</v>
      </c>
      <c r="R1488" s="188">
        <f>Q1488*H1488</f>
        <v>0.16569799999999998</v>
      </c>
      <c r="S1488" s="188">
        <v>0</v>
      </c>
      <c r="T1488" s="189">
        <f>S1488*H1488</f>
        <v>0</v>
      </c>
      <c r="U1488" s="35"/>
      <c r="V1488" s="35"/>
      <c r="W1488" s="35"/>
      <c r="X1488" s="35"/>
      <c r="Y1488" s="35"/>
      <c r="Z1488" s="35"/>
      <c r="AA1488" s="35"/>
      <c r="AB1488" s="35"/>
      <c r="AC1488" s="35"/>
      <c r="AD1488" s="35"/>
      <c r="AE1488" s="35"/>
      <c r="AR1488" s="190" t="s">
        <v>321</v>
      </c>
      <c r="AT1488" s="190" t="s">
        <v>193</v>
      </c>
      <c r="AU1488" s="190" t="s">
        <v>82</v>
      </c>
      <c r="AY1488" s="18" t="s">
        <v>191</v>
      </c>
      <c r="BE1488" s="191">
        <f>IF(N1488="základní",J1488,0)</f>
        <v>0</v>
      </c>
      <c r="BF1488" s="191">
        <f>IF(N1488="snížená",J1488,0)</f>
        <v>0</v>
      </c>
      <c r="BG1488" s="191">
        <f>IF(N1488="zákl. přenesená",J1488,0)</f>
        <v>0</v>
      </c>
      <c r="BH1488" s="191">
        <f>IF(N1488="sníž. přenesená",J1488,0)</f>
        <v>0</v>
      </c>
      <c r="BI1488" s="191">
        <f>IF(N1488="nulová",J1488,0)</f>
        <v>0</v>
      </c>
      <c r="BJ1488" s="18" t="s">
        <v>80</v>
      </c>
      <c r="BK1488" s="191">
        <f>ROUND(I1488*H1488,2)</f>
        <v>0</v>
      </c>
      <c r="BL1488" s="18" t="s">
        <v>321</v>
      </c>
      <c r="BM1488" s="190" t="s">
        <v>1900</v>
      </c>
    </row>
    <row r="1489" spans="1:47" s="2" customFormat="1" ht="29.25">
      <c r="A1489" s="35"/>
      <c r="B1489" s="36"/>
      <c r="C1489" s="37"/>
      <c r="D1489" s="192" t="s">
        <v>200</v>
      </c>
      <c r="E1489" s="37"/>
      <c r="F1489" s="193" t="s">
        <v>1901</v>
      </c>
      <c r="G1489" s="37"/>
      <c r="H1489" s="37"/>
      <c r="I1489" s="194"/>
      <c r="J1489" s="37"/>
      <c r="K1489" s="37"/>
      <c r="L1489" s="40"/>
      <c r="M1489" s="195"/>
      <c r="N1489" s="196"/>
      <c r="O1489" s="65"/>
      <c r="P1489" s="65"/>
      <c r="Q1489" s="65"/>
      <c r="R1489" s="65"/>
      <c r="S1489" s="65"/>
      <c r="T1489" s="66"/>
      <c r="U1489" s="35"/>
      <c r="V1489" s="35"/>
      <c r="W1489" s="35"/>
      <c r="X1489" s="35"/>
      <c r="Y1489" s="35"/>
      <c r="Z1489" s="35"/>
      <c r="AA1489" s="35"/>
      <c r="AB1489" s="35"/>
      <c r="AC1489" s="35"/>
      <c r="AD1489" s="35"/>
      <c r="AE1489" s="35"/>
      <c r="AT1489" s="18" t="s">
        <v>200</v>
      </c>
      <c r="AU1489" s="18" t="s">
        <v>82</v>
      </c>
    </row>
    <row r="1490" spans="1:47" s="2" customFormat="1" ht="11.25">
      <c r="A1490" s="35"/>
      <c r="B1490" s="36"/>
      <c r="C1490" s="37"/>
      <c r="D1490" s="197" t="s">
        <v>202</v>
      </c>
      <c r="E1490" s="37"/>
      <c r="F1490" s="198" t="s">
        <v>1902</v>
      </c>
      <c r="G1490" s="37"/>
      <c r="H1490" s="37"/>
      <c r="I1490" s="194"/>
      <c r="J1490" s="37"/>
      <c r="K1490" s="37"/>
      <c r="L1490" s="40"/>
      <c r="M1490" s="195"/>
      <c r="N1490" s="196"/>
      <c r="O1490" s="65"/>
      <c r="P1490" s="65"/>
      <c r="Q1490" s="65"/>
      <c r="R1490" s="65"/>
      <c r="S1490" s="65"/>
      <c r="T1490" s="66"/>
      <c r="U1490" s="35"/>
      <c r="V1490" s="35"/>
      <c r="W1490" s="35"/>
      <c r="X1490" s="35"/>
      <c r="Y1490" s="35"/>
      <c r="Z1490" s="35"/>
      <c r="AA1490" s="35"/>
      <c r="AB1490" s="35"/>
      <c r="AC1490" s="35"/>
      <c r="AD1490" s="35"/>
      <c r="AE1490" s="35"/>
      <c r="AT1490" s="18" t="s">
        <v>202</v>
      </c>
      <c r="AU1490" s="18" t="s">
        <v>82</v>
      </c>
    </row>
    <row r="1491" spans="2:51" s="13" customFormat="1" ht="11.25">
      <c r="B1491" s="199"/>
      <c r="C1491" s="200"/>
      <c r="D1491" s="192" t="s">
        <v>204</v>
      </c>
      <c r="E1491" s="201" t="s">
        <v>21</v>
      </c>
      <c r="F1491" s="202" t="s">
        <v>1810</v>
      </c>
      <c r="G1491" s="200"/>
      <c r="H1491" s="201" t="s">
        <v>21</v>
      </c>
      <c r="I1491" s="203"/>
      <c r="J1491" s="200"/>
      <c r="K1491" s="200"/>
      <c r="L1491" s="204"/>
      <c r="M1491" s="205"/>
      <c r="N1491" s="206"/>
      <c r="O1491" s="206"/>
      <c r="P1491" s="206"/>
      <c r="Q1491" s="206"/>
      <c r="R1491" s="206"/>
      <c r="S1491" s="206"/>
      <c r="T1491" s="207"/>
      <c r="AT1491" s="208" t="s">
        <v>204</v>
      </c>
      <c r="AU1491" s="208" t="s">
        <v>82</v>
      </c>
      <c r="AV1491" s="13" t="s">
        <v>80</v>
      </c>
      <c r="AW1491" s="13" t="s">
        <v>34</v>
      </c>
      <c r="AX1491" s="13" t="s">
        <v>72</v>
      </c>
      <c r="AY1491" s="208" t="s">
        <v>191</v>
      </c>
    </row>
    <row r="1492" spans="2:51" s="13" customFormat="1" ht="11.25">
      <c r="B1492" s="199"/>
      <c r="C1492" s="200"/>
      <c r="D1492" s="192" t="s">
        <v>204</v>
      </c>
      <c r="E1492" s="201" t="s">
        <v>21</v>
      </c>
      <c r="F1492" s="202" t="s">
        <v>250</v>
      </c>
      <c r="G1492" s="200"/>
      <c r="H1492" s="201" t="s">
        <v>21</v>
      </c>
      <c r="I1492" s="203"/>
      <c r="J1492" s="200"/>
      <c r="K1492" s="200"/>
      <c r="L1492" s="204"/>
      <c r="M1492" s="205"/>
      <c r="N1492" s="206"/>
      <c r="O1492" s="206"/>
      <c r="P1492" s="206"/>
      <c r="Q1492" s="206"/>
      <c r="R1492" s="206"/>
      <c r="S1492" s="206"/>
      <c r="T1492" s="207"/>
      <c r="AT1492" s="208" t="s">
        <v>204</v>
      </c>
      <c r="AU1492" s="208" t="s">
        <v>82</v>
      </c>
      <c r="AV1492" s="13" t="s">
        <v>80</v>
      </c>
      <c r="AW1492" s="13" t="s">
        <v>34</v>
      </c>
      <c r="AX1492" s="13" t="s">
        <v>72</v>
      </c>
      <c r="AY1492" s="208" t="s">
        <v>191</v>
      </c>
    </row>
    <row r="1493" spans="2:51" s="13" customFormat="1" ht="11.25">
      <c r="B1493" s="199"/>
      <c r="C1493" s="200"/>
      <c r="D1493" s="192" t="s">
        <v>204</v>
      </c>
      <c r="E1493" s="201" t="s">
        <v>21</v>
      </c>
      <c r="F1493" s="202" t="s">
        <v>348</v>
      </c>
      <c r="G1493" s="200"/>
      <c r="H1493" s="201" t="s">
        <v>21</v>
      </c>
      <c r="I1493" s="203"/>
      <c r="J1493" s="200"/>
      <c r="K1493" s="200"/>
      <c r="L1493" s="204"/>
      <c r="M1493" s="205"/>
      <c r="N1493" s="206"/>
      <c r="O1493" s="206"/>
      <c r="P1493" s="206"/>
      <c r="Q1493" s="206"/>
      <c r="R1493" s="206"/>
      <c r="S1493" s="206"/>
      <c r="T1493" s="207"/>
      <c r="AT1493" s="208" t="s">
        <v>204</v>
      </c>
      <c r="AU1493" s="208" t="s">
        <v>82</v>
      </c>
      <c r="AV1493" s="13" t="s">
        <v>80</v>
      </c>
      <c r="AW1493" s="13" t="s">
        <v>34</v>
      </c>
      <c r="AX1493" s="13" t="s">
        <v>72</v>
      </c>
      <c r="AY1493" s="208" t="s">
        <v>191</v>
      </c>
    </row>
    <row r="1494" spans="2:51" s="14" customFormat="1" ht="22.5">
      <c r="B1494" s="209"/>
      <c r="C1494" s="210"/>
      <c r="D1494" s="192" t="s">
        <v>204</v>
      </c>
      <c r="E1494" s="211" t="s">
        <v>21</v>
      </c>
      <c r="F1494" s="212" t="s">
        <v>1811</v>
      </c>
      <c r="G1494" s="210"/>
      <c r="H1494" s="213">
        <v>24.877</v>
      </c>
      <c r="I1494" s="214"/>
      <c r="J1494" s="210"/>
      <c r="K1494" s="210"/>
      <c r="L1494" s="215"/>
      <c r="M1494" s="216"/>
      <c r="N1494" s="217"/>
      <c r="O1494" s="217"/>
      <c r="P1494" s="217"/>
      <c r="Q1494" s="217"/>
      <c r="R1494" s="217"/>
      <c r="S1494" s="217"/>
      <c r="T1494" s="218"/>
      <c r="AT1494" s="219" t="s">
        <v>204</v>
      </c>
      <c r="AU1494" s="219" t="s">
        <v>82</v>
      </c>
      <c r="AV1494" s="14" t="s">
        <v>82</v>
      </c>
      <c r="AW1494" s="14" t="s">
        <v>34</v>
      </c>
      <c r="AX1494" s="14" t="s">
        <v>72</v>
      </c>
      <c r="AY1494" s="219" t="s">
        <v>191</v>
      </c>
    </row>
    <row r="1495" spans="2:51" s="14" customFormat="1" ht="11.25">
      <c r="B1495" s="209"/>
      <c r="C1495" s="210"/>
      <c r="D1495" s="192" t="s">
        <v>204</v>
      </c>
      <c r="E1495" s="211" t="s">
        <v>21</v>
      </c>
      <c r="F1495" s="212" t="s">
        <v>1812</v>
      </c>
      <c r="G1495" s="210"/>
      <c r="H1495" s="213">
        <v>18.183</v>
      </c>
      <c r="I1495" s="214"/>
      <c r="J1495" s="210"/>
      <c r="K1495" s="210"/>
      <c r="L1495" s="215"/>
      <c r="M1495" s="216"/>
      <c r="N1495" s="217"/>
      <c r="O1495" s="217"/>
      <c r="P1495" s="217"/>
      <c r="Q1495" s="217"/>
      <c r="R1495" s="217"/>
      <c r="S1495" s="217"/>
      <c r="T1495" s="218"/>
      <c r="AT1495" s="219" t="s">
        <v>204</v>
      </c>
      <c r="AU1495" s="219" t="s">
        <v>82</v>
      </c>
      <c r="AV1495" s="14" t="s">
        <v>82</v>
      </c>
      <c r="AW1495" s="14" t="s">
        <v>34</v>
      </c>
      <c r="AX1495" s="14" t="s">
        <v>72</v>
      </c>
      <c r="AY1495" s="219" t="s">
        <v>191</v>
      </c>
    </row>
    <row r="1496" spans="2:51" s="14" customFormat="1" ht="11.25">
      <c r="B1496" s="209"/>
      <c r="C1496" s="210"/>
      <c r="D1496" s="192" t="s">
        <v>204</v>
      </c>
      <c r="E1496" s="211" t="s">
        <v>21</v>
      </c>
      <c r="F1496" s="212" t="s">
        <v>1813</v>
      </c>
      <c r="G1496" s="210"/>
      <c r="H1496" s="213">
        <v>10.865</v>
      </c>
      <c r="I1496" s="214"/>
      <c r="J1496" s="210"/>
      <c r="K1496" s="210"/>
      <c r="L1496" s="215"/>
      <c r="M1496" s="216"/>
      <c r="N1496" s="217"/>
      <c r="O1496" s="217"/>
      <c r="P1496" s="217"/>
      <c r="Q1496" s="217"/>
      <c r="R1496" s="217"/>
      <c r="S1496" s="217"/>
      <c r="T1496" s="218"/>
      <c r="AT1496" s="219" t="s">
        <v>204</v>
      </c>
      <c r="AU1496" s="219" t="s">
        <v>82</v>
      </c>
      <c r="AV1496" s="14" t="s">
        <v>82</v>
      </c>
      <c r="AW1496" s="14" t="s">
        <v>34</v>
      </c>
      <c r="AX1496" s="14" t="s">
        <v>72</v>
      </c>
      <c r="AY1496" s="219" t="s">
        <v>191</v>
      </c>
    </row>
    <row r="1497" spans="2:51" s="14" customFormat="1" ht="11.25">
      <c r="B1497" s="209"/>
      <c r="C1497" s="210"/>
      <c r="D1497" s="192" t="s">
        <v>204</v>
      </c>
      <c r="E1497" s="211" t="s">
        <v>21</v>
      </c>
      <c r="F1497" s="212" t="s">
        <v>1814</v>
      </c>
      <c r="G1497" s="210"/>
      <c r="H1497" s="213">
        <v>17.707</v>
      </c>
      <c r="I1497" s="214"/>
      <c r="J1497" s="210"/>
      <c r="K1497" s="210"/>
      <c r="L1497" s="215"/>
      <c r="M1497" s="216"/>
      <c r="N1497" s="217"/>
      <c r="O1497" s="217"/>
      <c r="P1497" s="217"/>
      <c r="Q1497" s="217"/>
      <c r="R1497" s="217"/>
      <c r="S1497" s="217"/>
      <c r="T1497" s="218"/>
      <c r="AT1497" s="219" t="s">
        <v>204</v>
      </c>
      <c r="AU1497" s="219" t="s">
        <v>82</v>
      </c>
      <c r="AV1497" s="14" t="s">
        <v>82</v>
      </c>
      <c r="AW1497" s="14" t="s">
        <v>34</v>
      </c>
      <c r="AX1497" s="14" t="s">
        <v>72</v>
      </c>
      <c r="AY1497" s="219" t="s">
        <v>191</v>
      </c>
    </row>
    <row r="1498" spans="2:51" s="14" customFormat="1" ht="11.25">
      <c r="B1498" s="209"/>
      <c r="C1498" s="210"/>
      <c r="D1498" s="192" t="s">
        <v>204</v>
      </c>
      <c r="E1498" s="211" t="s">
        <v>21</v>
      </c>
      <c r="F1498" s="212" t="s">
        <v>1815</v>
      </c>
      <c r="G1498" s="210"/>
      <c r="H1498" s="213">
        <v>21.301</v>
      </c>
      <c r="I1498" s="214"/>
      <c r="J1498" s="210"/>
      <c r="K1498" s="210"/>
      <c r="L1498" s="215"/>
      <c r="M1498" s="216"/>
      <c r="N1498" s="217"/>
      <c r="O1498" s="217"/>
      <c r="P1498" s="217"/>
      <c r="Q1498" s="217"/>
      <c r="R1498" s="217"/>
      <c r="S1498" s="217"/>
      <c r="T1498" s="218"/>
      <c r="AT1498" s="219" t="s">
        <v>204</v>
      </c>
      <c r="AU1498" s="219" t="s">
        <v>82</v>
      </c>
      <c r="AV1498" s="14" t="s">
        <v>82</v>
      </c>
      <c r="AW1498" s="14" t="s">
        <v>34</v>
      </c>
      <c r="AX1498" s="14" t="s">
        <v>72</v>
      </c>
      <c r="AY1498" s="219" t="s">
        <v>191</v>
      </c>
    </row>
    <row r="1499" spans="2:51" s="14" customFormat="1" ht="11.25">
      <c r="B1499" s="209"/>
      <c r="C1499" s="210"/>
      <c r="D1499" s="192" t="s">
        <v>204</v>
      </c>
      <c r="E1499" s="211" t="s">
        <v>21</v>
      </c>
      <c r="F1499" s="212" t="s">
        <v>1816</v>
      </c>
      <c r="G1499" s="210"/>
      <c r="H1499" s="213">
        <v>29.173</v>
      </c>
      <c r="I1499" s="214"/>
      <c r="J1499" s="210"/>
      <c r="K1499" s="210"/>
      <c r="L1499" s="215"/>
      <c r="M1499" s="216"/>
      <c r="N1499" s="217"/>
      <c r="O1499" s="217"/>
      <c r="P1499" s="217"/>
      <c r="Q1499" s="217"/>
      <c r="R1499" s="217"/>
      <c r="S1499" s="217"/>
      <c r="T1499" s="218"/>
      <c r="AT1499" s="219" t="s">
        <v>204</v>
      </c>
      <c r="AU1499" s="219" t="s">
        <v>82</v>
      </c>
      <c r="AV1499" s="14" t="s">
        <v>82</v>
      </c>
      <c r="AW1499" s="14" t="s">
        <v>34</v>
      </c>
      <c r="AX1499" s="14" t="s">
        <v>72</v>
      </c>
      <c r="AY1499" s="219" t="s">
        <v>191</v>
      </c>
    </row>
    <row r="1500" spans="2:51" s="14" customFormat="1" ht="22.5">
      <c r="B1500" s="209"/>
      <c r="C1500" s="210"/>
      <c r="D1500" s="192" t="s">
        <v>204</v>
      </c>
      <c r="E1500" s="211" t="s">
        <v>21</v>
      </c>
      <c r="F1500" s="212" t="s">
        <v>1817</v>
      </c>
      <c r="G1500" s="210"/>
      <c r="H1500" s="213">
        <v>46.157</v>
      </c>
      <c r="I1500" s="214"/>
      <c r="J1500" s="210"/>
      <c r="K1500" s="210"/>
      <c r="L1500" s="215"/>
      <c r="M1500" s="216"/>
      <c r="N1500" s="217"/>
      <c r="O1500" s="217"/>
      <c r="P1500" s="217"/>
      <c r="Q1500" s="217"/>
      <c r="R1500" s="217"/>
      <c r="S1500" s="217"/>
      <c r="T1500" s="218"/>
      <c r="AT1500" s="219" t="s">
        <v>204</v>
      </c>
      <c r="AU1500" s="219" t="s">
        <v>82</v>
      </c>
      <c r="AV1500" s="14" t="s">
        <v>82</v>
      </c>
      <c r="AW1500" s="14" t="s">
        <v>34</v>
      </c>
      <c r="AX1500" s="14" t="s">
        <v>72</v>
      </c>
      <c r="AY1500" s="219" t="s">
        <v>191</v>
      </c>
    </row>
    <row r="1501" spans="2:51" s="14" customFormat="1" ht="22.5">
      <c r="B1501" s="209"/>
      <c r="C1501" s="210"/>
      <c r="D1501" s="192" t="s">
        <v>204</v>
      </c>
      <c r="E1501" s="211" t="s">
        <v>21</v>
      </c>
      <c r="F1501" s="212" t="s">
        <v>1818</v>
      </c>
      <c r="G1501" s="210"/>
      <c r="H1501" s="213">
        <v>49.036</v>
      </c>
      <c r="I1501" s="214"/>
      <c r="J1501" s="210"/>
      <c r="K1501" s="210"/>
      <c r="L1501" s="215"/>
      <c r="M1501" s="216"/>
      <c r="N1501" s="217"/>
      <c r="O1501" s="217"/>
      <c r="P1501" s="217"/>
      <c r="Q1501" s="217"/>
      <c r="R1501" s="217"/>
      <c r="S1501" s="217"/>
      <c r="T1501" s="218"/>
      <c r="AT1501" s="219" t="s">
        <v>204</v>
      </c>
      <c r="AU1501" s="219" t="s">
        <v>82</v>
      </c>
      <c r="AV1501" s="14" t="s">
        <v>82</v>
      </c>
      <c r="AW1501" s="14" t="s">
        <v>34</v>
      </c>
      <c r="AX1501" s="14" t="s">
        <v>72</v>
      </c>
      <c r="AY1501" s="219" t="s">
        <v>191</v>
      </c>
    </row>
    <row r="1502" spans="2:51" s="14" customFormat="1" ht="11.25">
      <c r="B1502" s="209"/>
      <c r="C1502" s="210"/>
      <c r="D1502" s="192" t="s">
        <v>204</v>
      </c>
      <c r="E1502" s="211" t="s">
        <v>21</v>
      </c>
      <c r="F1502" s="212" t="s">
        <v>1819</v>
      </c>
      <c r="G1502" s="210"/>
      <c r="H1502" s="213">
        <v>5.76</v>
      </c>
      <c r="I1502" s="214"/>
      <c r="J1502" s="210"/>
      <c r="K1502" s="210"/>
      <c r="L1502" s="215"/>
      <c r="M1502" s="216"/>
      <c r="N1502" s="217"/>
      <c r="O1502" s="217"/>
      <c r="P1502" s="217"/>
      <c r="Q1502" s="217"/>
      <c r="R1502" s="217"/>
      <c r="S1502" s="217"/>
      <c r="T1502" s="218"/>
      <c r="AT1502" s="219" t="s">
        <v>204</v>
      </c>
      <c r="AU1502" s="219" t="s">
        <v>82</v>
      </c>
      <c r="AV1502" s="14" t="s">
        <v>82</v>
      </c>
      <c r="AW1502" s="14" t="s">
        <v>34</v>
      </c>
      <c r="AX1502" s="14" t="s">
        <v>72</v>
      </c>
      <c r="AY1502" s="219" t="s">
        <v>191</v>
      </c>
    </row>
    <row r="1503" spans="2:51" s="14" customFormat="1" ht="11.25">
      <c r="B1503" s="209"/>
      <c r="C1503" s="210"/>
      <c r="D1503" s="192" t="s">
        <v>204</v>
      </c>
      <c r="E1503" s="211" t="s">
        <v>21</v>
      </c>
      <c r="F1503" s="212" t="s">
        <v>1820</v>
      </c>
      <c r="G1503" s="210"/>
      <c r="H1503" s="213">
        <v>12.757</v>
      </c>
      <c r="I1503" s="214"/>
      <c r="J1503" s="210"/>
      <c r="K1503" s="210"/>
      <c r="L1503" s="215"/>
      <c r="M1503" s="216"/>
      <c r="N1503" s="217"/>
      <c r="O1503" s="217"/>
      <c r="P1503" s="217"/>
      <c r="Q1503" s="217"/>
      <c r="R1503" s="217"/>
      <c r="S1503" s="217"/>
      <c r="T1503" s="218"/>
      <c r="AT1503" s="219" t="s">
        <v>204</v>
      </c>
      <c r="AU1503" s="219" t="s">
        <v>82</v>
      </c>
      <c r="AV1503" s="14" t="s">
        <v>82</v>
      </c>
      <c r="AW1503" s="14" t="s">
        <v>34</v>
      </c>
      <c r="AX1503" s="14" t="s">
        <v>72</v>
      </c>
      <c r="AY1503" s="219" t="s">
        <v>191</v>
      </c>
    </row>
    <row r="1504" spans="2:51" s="14" customFormat="1" ht="11.25">
      <c r="B1504" s="209"/>
      <c r="C1504" s="210"/>
      <c r="D1504" s="192" t="s">
        <v>204</v>
      </c>
      <c r="E1504" s="211" t="s">
        <v>21</v>
      </c>
      <c r="F1504" s="212" t="s">
        <v>1821</v>
      </c>
      <c r="G1504" s="210"/>
      <c r="H1504" s="213">
        <v>18.469</v>
      </c>
      <c r="I1504" s="214"/>
      <c r="J1504" s="210"/>
      <c r="K1504" s="210"/>
      <c r="L1504" s="215"/>
      <c r="M1504" s="216"/>
      <c r="N1504" s="217"/>
      <c r="O1504" s="217"/>
      <c r="P1504" s="217"/>
      <c r="Q1504" s="217"/>
      <c r="R1504" s="217"/>
      <c r="S1504" s="217"/>
      <c r="T1504" s="218"/>
      <c r="AT1504" s="219" t="s">
        <v>204</v>
      </c>
      <c r="AU1504" s="219" t="s">
        <v>82</v>
      </c>
      <c r="AV1504" s="14" t="s">
        <v>82</v>
      </c>
      <c r="AW1504" s="14" t="s">
        <v>34</v>
      </c>
      <c r="AX1504" s="14" t="s">
        <v>72</v>
      </c>
      <c r="AY1504" s="219" t="s">
        <v>191</v>
      </c>
    </row>
    <row r="1505" spans="2:51" s="14" customFormat="1" ht="11.25">
      <c r="B1505" s="209"/>
      <c r="C1505" s="210"/>
      <c r="D1505" s="192" t="s">
        <v>204</v>
      </c>
      <c r="E1505" s="211" t="s">
        <v>21</v>
      </c>
      <c r="F1505" s="212" t="s">
        <v>1822</v>
      </c>
      <c r="G1505" s="210"/>
      <c r="H1505" s="213">
        <v>15.565</v>
      </c>
      <c r="I1505" s="214"/>
      <c r="J1505" s="210"/>
      <c r="K1505" s="210"/>
      <c r="L1505" s="215"/>
      <c r="M1505" s="216"/>
      <c r="N1505" s="217"/>
      <c r="O1505" s="217"/>
      <c r="P1505" s="217"/>
      <c r="Q1505" s="217"/>
      <c r="R1505" s="217"/>
      <c r="S1505" s="217"/>
      <c r="T1505" s="218"/>
      <c r="AT1505" s="219" t="s">
        <v>204</v>
      </c>
      <c r="AU1505" s="219" t="s">
        <v>82</v>
      </c>
      <c r="AV1505" s="14" t="s">
        <v>82</v>
      </c>
      <c r="AW1505" s="14" t="s">
        <v>34</v>
      </c>
      <c r="AX1505" s="14" t="s">
        <v>72</v>
      </c>
      <c r="AY1505" s="219" t="s">
        <v>191</v>
      </c>
    </row>
    <row r="1506" spans="2:51" s="14" customFormat="1" ht="33.75">
      <c r="B1506" s="209"/>
      <c r="C1506" s="210"/>
      <c r="D1506" s="192" t="s">
        <v>204</v>
      </c>
      <c r="E1506" s="211" t="s">
        <v>21</v>
      </c>
      <c r="F1506" s="212" t="s">
        <v>1823</v>
      </c>
      <c r="G1506" s="210"/>
      <c r="H1506" s="213">
        <v>96.131</v>
      </c>
      <c r="I1506" s="214"/>
      <c r="J1506" s="210"/>
      <c r="K1506" s="210"/>
      <c r="L1506" s="215"/>
      <c r="M1506" s="216"/>
      <c r="N1506" s="217"/>
      <c r="O1506" s="217"/>
      <c r="P1506" s="217"/>
      <c r="Q1506" s="217"/>
      <c r="R1506" s="217"/>
      <c r="S1506" s="217"/>
      <c r="T1506" s="218"/>
      <c r="AT1506" s="219" t="s">
        <v>204</v>
      </c>
      <c r="AU1506" s="219" t="s">
        <v>82</v>
      </c>
      <c r="AV1506" s="14" t="s">
        <v>82</v>
      </c>
      <c r="AW1506" s="14" t="s">
        <v>34</v>
      </c>
      <c r="AX1506" s="14" t="s">
        <v>72</v>
      </c>
      <c r="AY1506" s="219" t="s">
        <v>191</v>
      </c>
    </row>
    <row r="1507" spans="2:51" s="14" customFormat="1" ht="11.25">
      <c r="B1507" s="209"/>
      <c r="C1507" s="210"/>
      <c r="D1507" s="192" t="s">
        <v>204</v>
      </c>
      <c r="E1507" s="211" t="s">
        <v>21</v>
      </c>
      <c r="F1507" s="212" t="s">
        <v>377</v>
      </c>
      <c r="G1507" s="210"/>
      <c r="H1507" s="213">
        <v>14.713</v>
      </c>
      <c r="I1507" s="214"/>
      <c r="J1507" s="210"/>
      <c r="K1507" s="210"/>
      <c r="L1507" s="215"/>
      <c r="M1507" s="216"/>
      <c r="N1507" s="217"/>
      <c r="O1507" s="217"/>
      <c r="P1507" s="217"/>
      <c r="Q1507" s="217"/>
      <c r="R1507" s="217"/>
      <c r="S1507" s="217"/>
      <c r="T1507" s="218"/>
      <c r="AT1507" s="219" t="s">
        <v>204</v>
      </c>
      <c r="AU1507" s="219" t="s">
        <v>82</v>
      </c>
      <c r="AV1507" s="14" t="s">
        <v>82</v>
      </c>
      <c r="AW1507" s="14" t="s">
        <v>34</v>
      </c>
      <c r="AX1507" s="14" t="s">
        <v>72</v>
      </c>
      <c r="AY1507" s="219" t="s">
        <v>191</v>
      </c>
    </row>
    <row r="1508" spans="2:51" s="14" customFormat="1" ht="11.25">
      <c r="B1508" s="209"/>
      <c r="C1508" s="210"/>
      <c r="D1508" s="192" t="s">
        <v>204</v>
      </c>
      <c r="E1508" s="211" t="s">
        <v>21</v>
      </c>
      <c r="F1508" s="212" t="s">
        <v>1824</v>
      </c>
      <c r="G1508" s="210"/>
      <c r="H1508" s="213">
        <v>4.785</v>
      </c>
      <c r="I1508" s="214"/>
      <c r="J1508" s="210"/>
      <c r="K1508" s="210"/>
      <c r="L1508" s="215"/>
      <c r="M1508" s="216"/>
      <c r="N1508" s="217"/>
      <c r="O1508" s="217"/>
      <c r="P1508" s="217"/>
      <c r="Q1508" s="217"/>
      <c r="R1508" s="217"/>
      <c r="S1508" s="217"/>
      <c r="T1508" s="218"/>
      <c r="AT1508" s="219" t="s">
        <v>204</v>
      </c>
      <c r="AU1508" s="219" t="s">
        <v>82</v>
      </c>
      <c r="AV1508" s="14" t="s">
        <v>82</v>
      </c>
      <c r="AW1508" s="14" t="s">
        <v>34</v>
      </c>
      <c r="AX1508" s="14" t="s">
        <v>72</v>
      </c>
      <c r="AY1508" s="219" t="s">
        <v>191</v>
      </c>
    </row>
    <row r="1509" spans="2:51" s="14" customFormat="1" ht="33.75">
      <c r="B1509" s="209"/>
      <c r="C1509" s="210"/>
      <c r="D1509" s="192" t="s">
        <v>204</v>
      </c>
      <c r="E1509" s="211" t="s">
        <v>21</v>
      </c>
      <c r="F1509" s="212" t="s">
        <v>1825</v>
      </c>
      <c r="G1509" s="210"/>
      <c r="H1509" s="213">
        <v>49.526</v>
      </c>
      <c r="I1509" s="214"/>
      <c r="J1509" s="210"/>
      <c r="K1509" s="210"/>
      <c r="L1509" s="215"/>
      <c r="M1509" s="216"/>
      <c r="N1509" s="217"/>
      <c r="O1509" s="217"/>
      <c r="P1509" s="217"/>
      <c r="Q1509" s="217"/>
      <c r="R1509" s="217"/>
      <c r="S1509" s="217"/>
      <c r="T1509" s="218"/>
      <c r="AT1509" s="219" t="s">
        <v>204</v>
      </c>
      <c r="AU1509" s="219" t="s">
        <v>82</v>
      </c>
      <c r="AV1509" s="14" t="s">
        <v>82</v>
      </c>
      <c r="AW1509" s="14" t="s">
        <v>34</v>
      </c>
      <c r="AX1509" s="14" t="s">
        <v>72</v>
      </c>
      <c r="AY1509" s="219" t="s">
        <v>191</v>
      </c>
    </row>
    <row r="1510" spans="2:51" s="14" customFormat="1" ht="11.25">
      <c r="B1510" s="209"/>
      <c r="C1510" s="210"/>
      <c r="D1510" s="192" t="s">
        <v>204</v>
      </c>
      <c r="E1510" s="211" t="s">
        <v>21</v>
      </c>
      <c r="F1510" s="212" t="s">
        <v>1826</v>
      </c>
      <c r="G1510" s="210"/>
      <c r="H1510" s="213">
        <v>6.202</v>
      </c>
      <c r="I1510" s="214"/>
      <c r="J1510" s="210"/>
      <c r="K1510" s="210"/>
      <c r="L1510" s="215"/>
      <c r="M1510" s="216"/>
      <c r="N1510" s="217"/>
      <c r="O1510" s="217"/>
      <c r="P1510" s="217"/>
      <c r="Q1510" s="217"/>
      <c r="R1510" s="217"/>
      <c r="S1510" s="217"/>
      <c r="T1510" s="218"/>
      <c r="AT1510" s="219" t="s">
        <v>204</v>
      </c>
      <c r="AU1510" s="219" t="s">
        <v>82</v>
      </c>
      <c r="AV1510" s="14" t="s">
        <v>82</v>
      </c>
      <c r="AW1510" s="14" t="s">
        <v>34</v>
      </c>
      <c r="AX1510" s="14" t="s">
        <v>72</v>
      </c>
      <c r="AY1510" s="219" t="s">
        <v>191</v>
      </c>
    </row>
    <row r="1511" spans="2:51" s="13" customFormat="1" ht="11.25">
      <c r="B1511" s="199"/>
      <c r="C1511" s="200"/>
      <c r="D1511" s="192" t="s">
        <v>204</v>
      </c>
      <c r="E1511" s="201" t="s">
        <v>21</v>
      </c>
      <c r="F1511" s="202" t="s">
        <v>1827</v>
      </c>
      <c r="G1511" s="200"/>
      <c r="H1511" s="201" t="s">
        <v>21</v>
      </c>
      <c r="I1511" s="203"/>
      <c r="J1511" s="200"/>
      <c r="K1511" s="200"/>
      <c r="L1511" s="204"/>
      <c r="M1511" s="205"/>
      <c r="N1511" s="206"/>
      <c r="O1511" s="206"/>
      <c r="P1511" s="206"/>
      <c r="Q1511" s="206"/>
      <c r="R1511" s="206"/>
      <c r="S1511" s="206"/>
      <c r="T1511" s="207"/>
      <c r="AT1511" s="208" t="s">
        <v>204</v>
      </c>
      <c r="AU1511" s="208" t="s">
        <v>82</v>
      </c>
      <c r="AV1511" s="13" t="s">
        <v>80</v>
      </c>
      <c r="AW1511" s="13" t="s">
        <v>34</v>
      </c>
      <c r="AX1511" s="13" t="s">
        <v>72</v>
      </c>
      <c r="AY1511" s="208" t="s">
        <v>191</v>
      </c>
    </row>
    <row r="1512" spans="2:51" s="14" customFormat="1" ht="11.25">
      <c r="B1512" s="209"/>
      <c r="C1512" s="210"/>
      <c r="D1512" s="192" t="s">
        <v>204</v>
      </c>
      <c r="E1512" s="211" t="s">
        <v>21</v>
      </c>
      <c r="F1512" s="212" t="s">
        <v>327</v>
      </c>
      <c r="G1512" s="210"/>
      <c r="H1512" s="213">
        <v>13.4</v>
      </c>
      <c r="I1512" s="214"/>
      <c r="J1512" s="210"/>
      <c r="K1512" s="210"/>
      <c r="L1512" s="215"/>
      <c r="M1512" s="216"/>
      <c r="N1512" s="217"/>
      <c r="O1512" s="217"/>
      <c r="P1512" s="217"/>
      <c r="Q1512" s="217"/>
      <c r="R1512" s="217"/>
      <c r="S1512" s="217"/>
      <c r="T1512" s="218"/>
      <c r="AT1512" s="219" t="s">
        <v>204</v>
      </c>
      <c r="AU1512" s="219" t="s">
        <v>82</v>
      </c>
      <c r="AV1512" s="14" t="s">
        <v>82</v>
      </c>
      <c r="AW1512" s="14" t="s">
        <v>34</v>
      </c>
      <c r="AX1512" s="14" t="s">
        <v>72</v>
      </c>
      <c r="AY1512" s="219" t="s">
        <v>191</v>
      </c>
    </row>
    <row r="1513" spans="2:51" s="14" customFormat="1" ht="11.25">
      <c r="B1513" s="209"/>
      <c r="C1513" s="210"/>
      <c r="D1513" s="192" t="s">
        <v>204</v>
      </c>
      <c r="E1513" s="211" t="s">
        <v>21</v>
      </c>
      <c r="F1513" s="212" t="s">
        <v>328</v>
      </c>
      <c r="G1513" s="210"/>
      <c r="H1513" s="213">
        <v>17.1</v>
      </c>
      <c r="I1513" s="214"/>
      <c r="J1513" s="210"/>
      <c r="K1513" s="210"/>
      <c r="L1513" s="215"/>
      <c r="M1513" s="216"/>
      <c r="N1513" s="217"/>
      <c r="O1513" s="217"/>
      <c r="P1513" s="217"/>
      <c r="Q1513" s="217"/>
      <c r="R1513" s="217"/>
      <c r="S1513" s="217"/>
      <c r="T1513" s="218"/>
      <c r="AT1513" s="219" t="s">
        <v>204</v>
      </c>
      <c r="AU1513" s="219" t="s">
        <v>82</v>
      </c>
      <c r="AV1513" s="14" t="s">
        <v>82</v>
      </c>
      <c r="AW1513" s="14" t="s">
        <v>34</v>
      </c>
      <c r="AX1513" s="14" t="s">
        <v>72</v>
      </c>
      <c r="AY1513" s="219" t="s">
        <v>191</v>
      </c>
    </row>
    <row r="1514" spans="2:51" s="14" customFormat="1" ht="11.25">
      <c r="B1514" s="209"/>
      <c r="C1514" s="210"/>
      <c r="D1514" s="192" t="s">
        <v>204</v>
      </c>
      <c r="E1514" s="211" t="s">
        <v>21</v>
      </c>
      <c r="F1514" s="212" t="s">
        <v>329</v>
      </c>
      <c r="G1514" s="210"/>
      <c r="H1514" s="213">
        <v>8.3</v>
      </c>
      <c r="I1514" s="214"/>
      <c r="J1514" s="210"/>
      <c r="K1514" s="210"/>
      <c r="L1514" s="215"/>
      <c r="M1514" s="216"/>
      <c r="N1514" s="217"/>
      <c r="O1514" s="217"/>
      <c r="P1514" s="217"/>
      <c r="Q1514" s="217"/>
      <c r="R1514" s="217"/>
      <c r="S1514" s="217"/>
      <c r="T1514" s="218"/>
      <c r="AT1514" s="219" t="s">
        <v>204</v>
      </c>
      <c r="AU1514" s="219" t="s">
        <v>82</v>
      </c>
      <c r="AV1514" s="14" t="s">
        <v>82</v>
      </c>
      <c r="AW1514" s="14" t="s">
        <v>34</v>
      </c>
      <c r="AX1514" s="14" t="s">
        <v>72</v>
      </c>
      <c r="AY1514" s="219" t="s">
        <v>191</v>
      </c>
    </row>
    <row r="1515" spans="2:51" s="14" customFormat="1" ht="11.25">
      <c r="B1515" s="209"/>
      <c r="C1515" s="210"/>
      <c r="D1515" s="192" t="s">
        <v>204</v>
      </c>
      <c r="E1515" s="211" t="s">
        <v>21</v>
      </c>
      <c r="F1515" s="212" t="s">
        <v>330</v>
      </c>
      <c r="G1515" s="210"/>
      <c r="H1515" s="213">
        <v>11.6</v>
      </c>
      <c r="I1515" s="214"/>
      <c r="J1515" s="210"/>
      <c r="K1515" s="210"/>
      <c r="L1515" s="215"/>
      <c r="M1515" s="216"/>
      <c r="N1515" s="217"/>
      <c r="O1515" s="217"/>
      <c r="P1515" s="217"/>
      <c r="Q1515" s="217"/>
      <c r="R1515" s="217"/>
      <c r="S1515" s="217"/>
      <c r="T1515" s="218"/>
      <c r="AT1515" s="219" t="s">
        <v>204</v>
      </c>
      <c r="AU1515" s="219" t="s">
        <v>82</v>
      </c>
      <c r="AV1515" s="14" t="s">
        <v>82</v>
      </c>
      <c r="AW1515" s="14" t="s">
        <v>34</v>
      </c>
      <c r="AX1515" s="14" t="s">
        <v>72</v>
      </c>
      <c r="AY1515" s="219" t="s">
        <v>191</v>
      </c>
    </row>
    <row r="1516" spans="2:51" s="14" customFormat="1" ht="11.25">
      <c r="B1516" s="209"/>
      <c r="C1516" s="210"/>
      <c r="D1516" s="192" t="s">
        <v>204</v>
      </c>
      <c r="E1516" s="211" t="s">
        <v>21</v>
      </c>
      <c r="F1516" s="212" t="s">
        <v>331</v>
      </c>
      <c r="G1516" s="210"/>
      <c r="H1516" s="213">
        <v>9.8</v>
      </c>
      <c r="I1516" s="214"/>
      <c r="J1516" s="210"/>
      <c r="K1516" s="210"/>
      <c r="L1516" s="215"/>
      <c r="M1516" s="216"/>
      <c r="N1516" s="217"/>
      <c r="O1516" s="217"/>
      <c r="P1516" s="217"/>
      <c r="Q1516" s="217"/>
      <c r="R1516" s="217"/>
      <c r="S1516" s="217"/>
      <c r="T1516" s="218"/>
      <c r="AT1516" s="219" t="s">
        <v>204</v>
      </c>
      <c r="AU1516" s="219" t="s">
        <v>82</v>
      </c>
      <c r="AV1516" s="14" t="s">
        <v>82</v>
      </c>
      <c r="AW1516" s="14" t="s">
        <v>34</v>
      </c>
      <c r="AX1516" s="14" t="s">
        <v>72</v>
      </c>
      <c r="AY1516" s="219" t="s">
        <v>191</v>
      </c>
    </row>
    <row r="1517" spans="2:51" s="14" customFormat="1" ht="11.25">
      <c r="B1517" s="209"/>
      <c r="C1517" s="210"/>
      <c r="D1517" s="192" t="s">
        <v>204</v>
      </c>
      <c r="E1517" s="211" t="s">
        <v>21</v>
      </c>
      <c r="F1517" s="212" t="s">
        <v>332</v>
      </c>
      <c r="G1517" s="210"/>
      <c r="H1517" s="213">
        <v>2.4</v>
      </c>
      <c r="I1517" s="214"/>
      <c r="J1517" s="210"/>
      <c r="K1517" s="210"/>
      <c r="L1517" s="215"/>
      <c r="M1517" s="216"/>
      <c r="N1517" s="217"/>
      <c r="O1517" s="217"/>
      <c r="P1517" s="217"/>
      <c r="Q1517" s="217"/>
      <c r="R1517" s="217"/>
      <c r="S1517" s="217"/>
      <c r="T1517" s="218"/>
      <c r="AT1517" s="219" t="s">
        <v>204</v>
      </c>
      <c r="AU1517" s="219" t="s">
        <v>82</v>
      </c>
      <c r="AV1517" s="14" t="s">
        <v>82</v>
      </c>
      <c r="AW1517" s="14" t="s">
        <v>34</v>
      </c>
      <c r="AX1517" s="14" t="s">
        <v>72</v>
      </c>
      <c r="AY1517" s="219" t="s">
        <v>191</v>
      </c>
    </row>
    <row r="1518" spans="2:51" s="13" customFormat="1" ht="11.25">
      <c r="B1518" s="199"/>
      <c r="C1518" s="200"/>
      <c r="D1518" s="192" t="s">
        <v>204</v>
      </c>
      <c r="E1518" s="201" t="s">
        <v>21</v>
      </c>
      <c r="F1518" s="202" t="s">
        <v>1810</v>
      </c>
      <c r="G1518" s="200"/>
      <c r="H1518" s="201" t="s">
        <v>21</v>
      </c>
      <c r="I1518" s="203"/>
      <c r="J1518" s="200"/>
      <c r="K1518" s="200"/>
      <c r="L1518" s="204"/>
      <c r="M1518" s="205"/>
      <c r="N1518" s="206"/>
      <c r="O1518" s="206"/>
      <c r="P1518" s="206"/>
      <c r="Q1518" s="206"/>
      <c r="R1518" s="206"/>
      <c r="S1518" s="206"/>
      <c r="T1518" s="207"/>
      <c r="AT1518" s="208" t="s">
        <v>204</v>
      </c>
      <c r="AU1518" s="208" t="s">
        <v>82</v>
      </c>
      <c r="AV1518" s="13" t="s">
        <v>80</v>
      </c>
      <c r="AW1518" s="13" t="s">
        <v>34</v>
      </c>
      <c r="AX1518" s="13" t="s">
        <v>72</v>
      </c>
      <c r="AY1518" s="208" t="s">
        <v>191</v>
      </c>
    </row>
    <row r="1519" spans="2:51" s="13" customFormat="1" ht="11.25">
      <c r="B1519" s="199"/>
      <c r="C1519" s="200"/>
      <c r="D1519" s="192" t="s">
        <v>204</v>
      </c>
      <c r="E1519" s="201" t="s">
        <v>21</v>
      </c>
      <c r="F1519" s="202" t="s">
        <v>339</v>
      </c>
      <c r="G1519" s="200"/>
      <c r="H1519" s="201" t="s">
        <v>21</v>
      </c>
      <c r="I1519" s="203"/>
      <c r="J1519" s="200"/>
      <c r="K1519" s="200"/>
      <c r="L1519" s="204"/>
      <c r="M1519" s="205"/>
      <c r="N1519" s="206"/>
      <c r="O1519" s="206"/>
      <c r="P1519" s="206"/>
      <c r="Q1519" s="206"/>
      <c r="R1519" s="206"/>
      <c r="S1519" s="206"/>
      <c r="T1519" s="207"/>
      <c r="AT1519" s="208" t="s">
        <v>204</v>
      </c>
      <c r="AU1519" s="208" t="s">
        <v>82</v>
      </c>
      <c r="AV1519" s="13" t="s">
        <v>80</v>
      </c>
      <c r="AW1519" s="13" t="s">
        <v>34</v>
      </c>
      <c r="AX1519" s="13" t="s">
        <v>72</v>
      </c>
      <c r="AY1519" s="208" t="s">
        <v>191</v>
      </c>
    </row>
    <row r="1520" spans="2:51" s="14" customFormat="1" ht="22.5">
      <c r="B1520" s="209"/>
      <c r="C1520" s="210"/>
      <c r="D1520" s="192" t="s">
        <v>204</v>
      </c>
      <c r="E1520" s="211" t="s">
        <v>21</v>
      </c>
      <c r="F1520" s="212" t="s">
        <v>1828</v>
      </c>
      <c r="G1520" s="210"/>
      <c r="H1520" s="213">
        <v>117.325</v>
      </c>
      <c r="I1520" s="214"/>
      <c r="J1520" s="210"/>
      <c r="K1520" s="210"/>
      <c r="L1520" s="215"/>
      <c r="M1520" s="216"/>
      <c r="N1520" s="217"/>
      <c r="O1520" s="217"/>
      <c r="P1520" s="217"/>
      <c r="Q1520" s="217"/>
      <c r="R1520" s="217"/>
      <c r="S1520" s="217"/>
      <c r="T1520" s="218"/>
      <c r="AT1520" s="219" t="s">
        <v>204</v>
      </c>
      <c r="AU1520" s="219" t="s">
        <v>82</v>
      </c>
      <c r="AV1520" s="14" t="s">
        <v>82</v>
      </c>
      <c r="AW1520" s="14" t="s">
        <v>34</v>
      </c>
      <c r="AX1520" s="14" t="s">
        <v>72</v>
      </c>
      <c r="AY1520" s="219" t="s">
        <v>191</v>
      </c>
    </row>
    <row r="1521" spans="2:51" s="13" customFormat="1" ht="11.25">
      <c r="B1521" s="199"/>
      <c r="C1521" s="200"/>
      <c r="D1521" s="192" t="s">
        <v>204</v>
      </c>
      <c r="E1521" s="201" t="s">
        <v>21</v>
      </c>
      <c r="F1521" s="202" t="s">
        <v>1827</v>
      </c>
      <c r="G1521" s="200"/>
      <c r="H1521" s="201" t="s">
        <v>21</v>
      </c>
      <c r="I1521" s="203"/>
      <c r="J1521" s="200"/>
      <c r="K1521" s="200"/>
      <c r="L1521" s="204"/>
      <c r="M1521" s="205"/>
      <c r="N1521" s="206"/>
      <c r="O1521" s="206"/>
      <c r="P1521" s="206"/>
      <c r="Q1521" s="206"/>
      <c r="R1521" s="206"/>
      <c r="S1521" s="206"/>
      <c r="T1521" s="207"/>
      <c r="AT1521" s="208" t="s">
        <v>204</v>
      </c>
      <c r="AU1521" s="208" t="s">
        <v>82</v>
      </c>
      <c r="AV1521" s="13" t="s">
        <v>80</v>
      </c>
      <c r="AW1521" s="13" t="s">
        <v>34</v>
      </c>
      <c r="AX1521" s="13" t="s">
        <v>72</v>
      </c>
      <c r="AY1521" s="208" t="s">
        <v>191</v>
      </c>
    </row>
    <row r="1522" spans="2:51" s="14" customFormat="1" ht="11.25">
      <c r="B1522" s="209"/>
      <c r="C1522" s="210"/>
      <c r="D1522" s="192" t="s">
        <v>204</v>
      </c>
      <c r="E1522" s="211" t="s">
        <v>21</v>
      </c>
      <c r="F1522" s="212" t="s">
        <v>340</v>
      </c>
      <c r="G1522" s="210"/>
      <c r="H1522" s="213">
        <v>16.168</v>
      </c>
      <c r="I1522" s="214"/>
      <c r="J1522" s="210"/>
      <c r="K1522" s="210"/>
      <c r="L1522" s="215"/>
      <c r="M1522" s="216"/>
      <c r="N1522" s="217"/>
      <c r="O1522" s="217"/>
      <c r="P1522" s="217"/>
      <c r="Q1522" s="217"/>
      <c r="R1522" s="217"/>
      <c r="S1522" s="217"/>
      <c r="T1522" s="218"/>
      <c r="AT1522" s="219" t="s">
        <v>204</v>
      </c>
      <c r="AU1522" s="219" t="s">
        <v>82</v>
      </c>
      <c r="AV1522" s="14" t="s">
        <v>82</v>
      </c>
      <c r="AW1522" s="14" t="s">
        <v>34</v>
      </c>
      <c r="AX1522" s="14" t="s">
        <v>72</v>
      </c>
      <c r="AY1522" s="219" t="s">
        <v>191</v>
      </c>
    </row>
    <row r="1523" spans="2:63" s="12" customFormat="1" ht="22.9" customHeight="1">
      <c r="B1523" s="163"/>
      <c r="C1523" s="164"/>
      <c r="D1523" s="165" t="s">
        <v>71</v>
      </c>
      <c r="E1523" s="177" t="s">
        <v>1903</v>
      </c>
      <c r="F1523" s="177" t="s">
        <v>1904</v>
      </c>
      <c r="G1523" s="164"/>
      <c r="H1523" s="164"/>
      <c r="I1523" s="167"/>
      <c r="J1523" s="178">
        <f>BK1523</f>
        <v>0</v>
      </c>
      <c r="K1523" s="164"/>
      <c r="L1523" s="169"/>
      <c r="M1523" s="170"/>
      <c r="N1523" s="171"/>
      <c r="O1523" s="171"/>
      <c r="P1523" s="172">
        <f>SUM(P1524:P1541)</f>
        <v>0</v>
      </c>
      <c r="Q1523" s="171"/>
      <c r="R1523" s="172">
        <f>SUM(R1524:R1541)</f>
        <v>0.022439999999999998</v>
      </c>
      <c r="S1523" s="171"/>
      <c r="T1523" s="173">
        <f>SUM(T1524:T1541)</f>
        <v>0.015191880000000001</v>
      </c>
      <c r="AR1523" s="174" t="s">
        <v>82</v>
      </c>
      <c r="AT1523" s="175" t="s">
        <v>71</v>
      </c>
      <c r="AU1523" s="175" t="s">
        <v>80</v>
      </c>
      <c r="AY1523" s="174" t="s">
        <v>191</v>
      </c>
      <c r="BK1523" s="176">
        <f>SUM(BK1524:BK1541)</f>
        <v>0</v>
      </c>
    </row>
    <row r="1524" spans="1:65" s="2" customFormat="1" ht="16.5" customHeight="1">
      <c r="A1524" s="35"/>
      <c r="B1524" s="36"/>
      <c r="C1524" s="179" t="s">
        <v>1905</v>
      </c>
      <c r="D1524" s="179" t="s">
        <v>193</v>
      </c>
      <c r="E1524" s="180" t="s">
        <v>1906</v>
      </c>
      <c r="F1524" s="181" t="s">
        <v>1907</v>
      </c>
      <c r="G1524" s="182" t="s">
        <v>293</v>
      </c>
      <c r="H1524" s="183">
        <v>0.748</v>
      </c>
      <c r="I1524" s="184"/>
      <c r="J1524" s="185">
        <f>ROUND(I1524*H1524,2)</f>
        <v>0</v>
      </c>
      <c r="K1524" s="181" t="s">
        <v>197</v>
      </c>
      <c r="L1524" s="40"/>
      <c r="M1524" s="186" t="s">
        <v>21</v>
      </c>
      <c r="N1524" s="187" t="s">
        <v>43</v>
      </c>
      <c r="O1524" s="65"/>
      <c r="P1524" s="188">
        <f>O1524*H1524</f>
        <v>0</v>
      </c>
      <c r="Q1524" s="188">
        <v>0</v>
      </c>
      <c r="R1524" s="188">
        <f>Q1524*H1524</f>
        <v>0</v>
      </c>
      <c r="S1524" s="188">
        <v>0.02031</v>
      </c>
      <c r="T1524" s="189">
        <f>S1524*H1524</f>
        <v>0.015191880000000001</v>
      </c>
      <c r="U1524" s="35"/>
      <c r="V1524" s="35"/>
      <c r="W1524" s="35"/>
      <c r="X1524" s="35"/>
      <c r="Y1524" s="35"/>
      <c r="Z1524" s="35"/>
      <c r="AA1524" s="35"/>
      <c r="AB1524" s="35"/>
      <c r="AC1524" s="35"/>
      <c r="AD1524" s="35"/>
      <c r="AE1524" s="35"/>
      <c r="AR1524" s="190" t="s">
        <v>321</v>
      </c>
      <c r="AT1524" s="190" t="s">
        <v>193</v>
      </c>
      <c r="AU1524" s="190" t="s">
        <v>82</v>
      </c>
      <c r="AY1524" s="18" t="s">
        <v>191</v>
      </c>
      <c r="BE1524" s="191">
        <f>IF(N1524="základní",J1524,0)</f>
        <v>0</v>
      </c>
      <c r="BF1524" s="191">
        <f>IF(N1524="snížená",J1524,0)</f>
        <v>0</v>
      </c>
      <c r="BG1524" s="191">
        <f>IF(N1524="zákl. přenesená",J1524,0)</f>
        <v>0</v>
      </c>
      <c r="BH1524" s="191">
        <f>IF(N1524="sníž. přenesená",J1524,0)</f>
        <v>0</v>
      </c>
      <c r="BI1524" s="191">
        <f>IF(N1524="nulová",J1524,0)</f>
        <v>0</v>
      </c>
      <c r="BJ1524" s="18" t="s">
        <v>80</v>
      </c>
      <c r="BK1524" s="191">
        <f>ROUND(I1524*H1524,2)</f>
        <v>0</v>
      </c>
      <c r="BL1524" s="18" t="s">
        <v>321</v>
      </c>
      <c r="BM1524" s="190" t="s">
        <v>1908</v>
      </c>
    </row>
    <row r="1525" spans="1:47" s="2" customFormat="1" ht="11.25">
      <c r="A1525" s="35"/>
      <c r="B1525" s="36"/>
      <c r="C1525" s="37"/>
      <c r="D1525" s="192" t="s">
        <v>200</v>
      </c>
      <c r="E1525" s="37"/>
      <c r="F1525" s="193" t="s">
        <v>1907</v>
      </c>
      <c r="G1525" s="37"/>
      <c r="H1525" s="37"/>
      <c r="I1525" s="194"/>
      <c r="J1525" s="37"/>
      <c r="K1525" s="37"/>
      <c r="L1525" s="40"/>
      <c r="M1525" s="195"/>
      <c r="N1525" s="196"/>
      <c r="O1525" s="65"/>
      <c r="P1525" s="65"/>
      <c r="Q1525" s="65"/>
      <c r="R1525" s="65"/>
      <c r="S1525" s="65"/>
      <c r="T1525" s="66"/>
      <c r="U1525" s="35"/>
      <c r="V1525" s="35"/>
      <c r="W1525" s="35"/>
      <c r="X1525" s="35"/>
      <c r="Y1525" s="35"/>
      <c r="Z1525" s="35"/>
      <c r="AA1525" s="35"/>
      <c r="AB1525" s="35"/>
      <c r="AC1525" s="35"/>
      <c r="AD1525" s="35"/>
      <c r="AE1525" s="35"/>
      <c r="AT1525" s="18" t="s">
        <v>200</v>
      </c>
      <c r="AU1525" s="18" t="s">
        <v>82</v>
      </c>
    </row>
    <row r="1526" spans="1:47" s="2" customFormat="1" ht="11.25">
      <c r="A1526" s="35"/>
      <c r="B1526" s="36"/>
      <c r="C1526" s="37"/>
      <c r="D1526" s="197" t="s">
        <v>202</v>
      </c>
      <c r="E1526" s="37"/>
      <c r="F1526" s="198" t="s">
        <v>1909</v>
      </c>
      <c r="G1526" s="37"/>
      <c r="H1526" s="37"/>
      <c r="I1526" s="194"/>
      <c r="J1526" s="37"/>
      <c r="K1526" s="37"/>
      <c r="L1526" s="40"/>
      <c r="M1526" s="195"/>
      <c r="N1526" s="196"/>
      <c r="O1526" s="65"/>
      <c r="P1526" s="65"/>
      <c r="Q1526" s="65"/>
      <c r="R1526" s="65"/>
      <c r="S1526" s="65"/>
      <c r="T1526" s="66"/>
      <c r="U1526" s="35"/>
      <c r="V1526" s="35"/>
      <c r="W1526" s="35"/>
      <c r="X1526" s="35"/>
      <c r="Y1526" s="35"/>
      <c r="Z1526" s="35"/>
      <c r="AA1526" s="35"/>
      <c r="AB1526" s="35"/>
      <c r="AC1526" s="35"/>
      <c r="AD1526" s="35"/>
      <c r="AE1526" s="35"/>
      <c r="AT1526" s="18" t="s">
        <v>202</v>
      </c>
      <c r="AU1526" s="18" t="s">
        <v>82</v>
      </c>
    </row>
    <row r="1527" spans="2:51" s="13" customFormat="1" ht="11.25">
      <c r="B1527" s="199"/>
      <c r="C1527" s="200"/>
      <c r="D1527" s="192" t="s">
        <v>204</v>
      </c>
      <c r="E1527" s="201" t="s">
        <v>21</v>
      </c>
      <c r="F1527" s="202" t="s">
        <v>277</v>
      </c>
      <c r="G1527" s="200"/>
      <c r="H1527" s="201" t="s">
        <v>21</v>
      </c>
      <c r="I1527" s="203"/>
      <c r="J1527" s="200"/>
      <c r="K1527" s="200"/>
      <c r="L1527" s="204"/>
      <c r="M1527" s="205"/>
      <c r="N1527" s="206"/>
      <c r="O1527" s="206"/>
      <c r="P1527" s="206"/>
      <c r="Q1527" s="206"/>
      <c r="R1527" s="206"/>
      <c r="S1527" s="206"/>
      <c r="T1527" s="207"/>
      <c r="AT1527" s="208" t="s">
        <v>204</v>
      </c>
      <c r="AU1527" s="208" t="s">
        <v>82</v>
      </c>
      <c r="AV1527" s="13" t="s">
        <v>80</v>
      </c>
      <c r="AW1527" s="13" t="s">
        <v>34</v>
      </c>
      <c r="AX1527" s="13" t="s">
        <v>72</v>
      </c>
      <c r="AY1527" s="208" t="s">
        <v>191</v>
      </c>
    </row>
    <row r="1528" spans="2:51" s="14" customFormat="1" ht="11.25">
      <c r="B1528" s="209"/>
      <c r="C1528" s="210"/>
      <c r="D1528" s="192" t="s">
        <v>204</v>
      </c>
      <c r="E1528" s="211" t="s">
        <v>21</v>
      </c>
      <c r="F1528" s="212" t="s">
        <v>1910</v>
      </c>
      <c r="G1528" s="210"/>
      <c r="H1528" s="213">
        <v>0.748</v>
      </c>
      <c r="I1528" s="214"/>
      <c r="J1528" s="210"/>
      <c r="K1528" s="210"/>
      <c r="L1528" s="215"/>
      <c r="M1528" s="216"/>
      <c r="N1528" s="217"/>
      <c r="O1528" s="217"/>
      <c r="P1528" s="217"/>
      <c r="Q1528" s="217"/>
      <c r="R1528" s="217"/>
      <c r="S1528" s="217"/>
      <c r="T1528" s="218"/>
      <c r="AT1528" s="219" t="s">
        <v>204</v>
      </c>
      <c r="AU1528" s="219" t="s">
        <v>82</v>
      </c>
      <c r="AV1528" s="14" t="s">
        <v>82</v>
      </c>
      <c r="AW1528" s="14" t="s">
        <v>34</v>
      </c>
      <c r="AX1528" s="14" t="s">
        <v>72</v>
      </c>
      <c r="AY1528" s="219" t="s">
        <v>191</v>
      </c>
    </row>
    <row r="1529" spans="1:65" s="2" customFormat="1" ht="37.9" customHeight="1">
      <c r="A1529" s="35"/>
      <c r="B1529" s="36"/>
      <c r="C1529" s="179" t="s">
        <v>1911</v>
      </c>
      <c r="D1529" s="179" t="s">
        <v>193</v>
      </c>
      <c r="E1529" s="180" t="s">
        <v>1912</v>
      </c>
      <c r="F1529" s="181" t="s">
        <v>1913</v>
      </c>
      <c r="G1529" s="182" t="s">
        <v>293</v>
      </c>
      <c r="H1529" s="183">
        <v>0.748</v>
      </c>
      <c r="I1529" s="184"/>
      <c r="J1529" s="185">
        <f>ROUND(I1529*H1529,2)</f>
        <v>0</v>
      </c>
      <c r="K1529" s="181" t="s">
        <v>197</v>
      </c>
      <c r="L1529" s="40"/>
      <c r="M1529" s="186" t="s">
        <v>21</v>
      </c>
      <c r="N1529" s="187" t="s">
        <v>43</v>
      </c>
      <c r="O1529" s="65"/>
      <c r="P1529" s="188">
        <f>O1529*H1529</f>
        <v>0</v>
      </c>
      <c r="Q1529" s="188">
        <v>0</v>
      </c>
      <c r="R1529" s="188">
        <f>Q1529*H1529</f>
        <v>0</v>
      </c>
      <c r="S1529" s="188">
        <v>0</v>
      </c>
      <c r="T1529" s="189">
        <f>S1529*H1529</f>
        <v>0</v>
      </c>
      <c r="U1529" s="35"/>
      <c r="V1529" s="35"/>
      <c r="W1529" s="35"/>
      <c r="X1529" s="35"/>
      <c r="Y1529" s="35"/>
      <c r="Z1529" s="35"/>
      <c r="AA1529" s="35"/>
      <c r="AB1529" s="35"/>
      <c r="AC1529" s="35"/>
      <c r="AD1529" s="35"/>
      <c r="AE1529" s="35"/>
      <c r="AR1529" s="190" t="s">
        <v>321</v>
      </c>
      <c r="AT1529" s="190" t="s">
        <v>193</v>
      </c>
      <c r="AU1529" s="190" t="s">
        <v>82</v>
      </c>
      <c r="AY1529" s="18" t="s">
        <v>191</v>
      </c>
      <c r="BE1529" s="191">
        <f>IF(N1529="základní",J1529,0)</f>
        <v>0</v>
      </c>
      <c r="BF1529" s="191">
        <f>IF(N1529="snížená",J1529,0)</f>
        <v>0</v>
      </c>
      <c r="BG1529" s="191">
        <f>IF(N1529="zákl. přenesená",J1529,0)</f>
        <v>0</v>
      </c>
      <c r="BH1529" s="191">
        <f>IF(N1529="sníž. přenesená",J1529,0)</f>
        <v>0</v>
      </c>
      <c r="BI1529" s="191">
        <f>IF(N1529="nulová",J1529,0)</f>
        <v>0</v>
      </c>
      <c r="BJ1529" s="18" t="s">
        <v>80</v>
      </c>
      <c r="BK1529" s="191">
        <f>ROUND(I1529*H1529,2)</f>
        <v>0</v>
      </c>
      <c r="BL1529" s="18" t="s">
        <v>321</v>
      </c>
      <c r="BM1529" s="190" t="s">
        <v>1914</v>
      </c>
    </row>
    <row r="1530" spans="1:47" s="2" customFormat="1" ht="19.5">
      <c r="A1530" s="35"/>
      <c r="B1530" s="36"/>
      <c r="C1530" s="37"/>
      <c r="D1530" s="192" t="s">
        <v>200</v>
      </c>
      <c r="E1530" s="37"/>
      <c r="F1530" s="193" t="s">
        <v>1915</v>
      </c>
      <c r="G1530" s="37"/>
      <c r="H1530" s="37"/>
      <c r="I1530" s="194"/>
      <c r="J1530" s="37"/>
      <c r="K1530" s="37"/>
      <c r="L1530" s="40"/>
      <c r="M1530" s="195"/>
      <c r="N1530" s="196"/>
      <c r="O1530" s="65"/>
      <c r="P1530" s="65"/>
      <c r="Q1530" s="65"/>
      <c r="R1530" s="65"/>
      <c r="S1530" s="65"/>
      <c r="T1530" s="66"/>
      <c r="U1530" s="35"/>
      <c r="V1530" s="35"/>
      <c r="W1530" s="35"/>
      <c r="X1530" s="35"/>
      <c r="Y1530" s="35"/>
      <c r="Z1530" s="35"/>
      <c r="AA1530" s="35"/>
      <c r="AB1530" s="35"/>
      <c r="AC1530" s="35"/>
      <c r="AD1530" s="35"/>
      <c r="AE1530" s="35"/>
      <c r="AT1530" s="18" t="s">
        <v>200</v>
      </c>
      <c r="AU1530" s="18" t="s">
        <v>82</v>
      </c>
    </row>
    <row r="1531" spans="1:47" s="2" customFormat="1" ht="11.25">
      <c r="A1531" s="35"/>
      <c r="B1531" s="36"/>
      <c r="C1531" s="37"/>
      <c r="D1531" s="197" t="s">
        <v>202</v>
      </c>
      <c r="E1531" s="37"/>
      <c r="F1531" s="198" t="s">
        <v>1916</v>
      </c>
      <c r="G1531" s="37"/>
      <c r="H1531" s="37"/>
      <c r="I1531" s="194"/>
      <c r="J1531" s="37"/>
      <c r="K1531" s="37"/>
      <c r="L1531" s="40"/>
      <c r="M1531" s="195"/>
      <c r="N1531" s="196"/>
      <c r="O1531" s="65"/>
      <c r="P1531" s="65"/>
      <c r="Q1531" s="65"/>
      <c r="R1531" s="65"/>
      <c r="S1531" s="65"/>
      <c r="T1531" s="66"/>
      <c r="U1531" s="35"/>
      <c r="V1531" s="35"/>
      <c r="W1531" s="35"/>
      <c r="X1531" s="35"/>
      <c r="Y1531" s="35"/>
      <c r="Z1531" s="35"/>
      <c r="AA1531" s="35"/>
      <c r="AB1531" s="35"/>
      <c r="AC1531" s="35"/>
      <c r="AD1531" s="35"/>
      <c r="AE1531" s="35"/>
      <c r="AT1531" s="18" t="s">
        <v>202</v>
      </c>
      <c r="AU1531" s="18" t="s">
        <v>82</v>
      </c>
    </row>
    <row r="1532" spans="2:51" s="13" customFormat="1" ht="11.25">
      <c r="B1532" s="199"/>
      <c r="C1532" s="200"/>
      <c r="D1532" s="192" t="s">
        <v>204</v>
      </c>
      <c r="E1532" s="201" t="s">
        <v>21</v>
      </c>
      <c r="F1532" s="202" t="s">
        <v>277</v>
      </c>
      <c r="G1532" s="200"/>
      <c r="H1532" s="201" t="s">
        <v>21</v>
      </c>
      <c r="I1532" s="203"/>
      <c r="J1532" s="200"/>
      <c r="K1532" s="200"/>
      <c r="L1532" s="204"/>
      <c r="M1532" s="205"/>
      <c r="N1532" s="206"/>
      <c r="O1532" s="206"/>
      <c r="P1532" s="206"/>
      <c r="Q1532" s="206"/>
      <c r="R1532" s="206"/>
      <c r="S1532" s="206"/>
      <c r="T1532" s="207"/>
      <c r="AT1532" s="208" t="s">
        <v>204</v>
      </c>
      <c r="AU1532" s="208" t="s">
        <v>82</v>
      </c>
      <c r="AV1532" s="13" t="s">
        <v>80</v>
      </c>
      <c r="AW1532" s="13" t="s">
        <v>34</v>
      </c>
      <c r="AX1532" s="13" t="s">
        <v>72</v>
      </c>
      <c r="AY1532" s="208" t="s">
        <v>191</v>
      </c>
    </row>
    <row r="1533" spans="2:51" s="14" customFormat="1" ht="11.25">
      <c r="B1533" s="209"/>
      <c r="C1533" s="210"/>
      <c r="D1533" s="192" t="s">
        <v>204</v>
      </c>
      <c r="E1533" s="211" t="s">
        <v>21</v>
      </c>
      <c r="F1533" s="212" t="s">
        <v>1910</v>
      </c>
      <c r="G1533" s="210"/>
      <c r="H1533" s="213">
        <v>0.748</v>
      </c>
      <c r="I1533" s="214"/>
      <c r="J1533" s="210"/>
      <c r="K1533" s="210"/>
      <c r="L1533" s="215"/>
      <c r="M1533" s="216"/>
      <c r="N1533" s="217"/>
      <c r="O1533" s="217"/>
      <c r="P1533" s="217"/>
      <c r="Q1533" s="217"/>
      <c r="R1533" s="217"/>
      <c r="S1533" s="217"/>
      <c r="T1533" s="218"/>
      <c r="AT1533" s="219" t="s">
        <v>204</v>
      </c>
      <c r="AU1533" s="219" t="s">
        <v>82</v>
      </c>
      <c r="AV1533" s="14" t="s">
        <v>82</v>
      </c>
      <c r="AW1533" s="14" t="s">
        <v>34</v>
      </c>
      <c r="AX1533" s="14" t="s">
        <v>72</v>
      </c>
      <c r="AY1533" s="219" t="s">
        <v>191</v>
      </c>
    </row>
    <row r="1534" spans="1:65" s="2" customFormat="1" ht="33" customHeight="1">
      <c r="A1534" s="35"/>
      <c r="B1534" s="36"/>
      <c r="C1534" s="179" t="s">
        <v>1917</v>
      </c>
      <c r="D1534" s="179" t="s">
        <v>193</v>
      </c>
      <c r="E1534" s="180" t="s">
        <v>1918</v>
      </c>
      <c r="F1534" s="181" t="s">
        <v>1919</v>
      </c>
      <c r="G1534" s="182" t="s">
        <v>293</v>
      </c>
      <c r="H1534" s="183">
        <v>0.748</v>
      </c>
      <c r="I1534" s="184"/>
      <c r="J1534" s="185">
        <f>ROUND(I1534*H1534,2)</f>
        <v>0</v>
      </c>
      <c r="K1534" s="181" t="s">
        <v>197</v>
      </c>
      <c r="L1534" s="40"/>
      <c r="M1534" s="186" t="s">
        <v>21</v>
      </c>
      <c r="N1534" s="187" t="s">
        <v>43</v>
      </c>
      <c r="O1534" s="65"/>
      <c r="P1534" s="188">
        <f>O1534*H1534</f>
        <v>0</v>
      </c>
      <c r="Q1534" s="188">
        <v>0.03</v>
      </c>
      <c r="R1534" s="188">
        <f>Q1534*H1534</f>
        <v>0.022439999999999998</v>
      </c>
      <c r="S1534" s="188">
        <v>0</v>
      </c>
      <c r="T1534" s="189">
        <f>S1534*H1534</f>
        <v>0</v>
      </c>
      <c r="U1534" s="35"/>
      <c r="V1534" s="35"/>
      <c r="W1534" s="35"/>
      <c r="X1534" s="35"/>
      <c r="Y1534" s="35"/>
      <c r="Z1534" s="35"/>
      <c r="AA1534" s="35"/>
      <c r="AB1534" s="35"/>
      <c r="AC1534" s="35"/>
      <c r="AD1534" s="35"/>
      <c r="AE1534" s="35"/>
      <c r="AR1534" s="190" t="s">
        <v>321</v>
      </c>
      <c r="AT1534" s="190" t="s">
        <v>193</v>
      </c>
      <c r="AU1534" s="190" t="s">
        <v>82</v>
      </c>
      <c r="AY1534" s="18" t="s">
        <v>191</v>
      </c>
      <c r="BE1534" s="191">
        <f>IF(N1534="základní",J1534,0)</f>
        <v>0</v>
      </c>
      <c r="BF1534" s="191">
        <f>IF(N1534="snížená",J1534,0)</f>
        <v>0</v>
      </c>
      <c r="BG1534" s="191">
        <f>IF(N1534="zákl. přenesená",J1534,0)</f>
        <v>0</v>
      </c>
      <c r="BH1534" s="191">
        <f>IF(N1534="sníž. přenesená",J1534,0)</f>
        <v>0</v>
      </c>
      <c r="BI1534" s="191">
        <f>IF(N1534="nulová",J1534,0)</f>
        <v>0</v>
      </c>
      <c r="BJ1534" s="18" t="s">
        <v>80</v>
      </c>
      <c r="BK1534" s="191">
        <f>ROUND(I1534*H1534,2)</f>
        <v>0</v>
      </c>
      <c r="BL1534" s="18" t="s">
        <v>321</v>
      </c>
      <c r="BM1534" s="190" t="s">
        <v>1920</v>
      </c>
    </row>
    <row r="1535" spans="1:47" s="2" customFormat="1" ht="29.25">
      <c r="A1535" s="35"/>
      <c r="B1535" s="36"/>
      <c r="C1535" s="37"/>
      <c r="D1535" s="192" t="s">
        <v>200</v>
      </c>
      <c r="E1535" s="37"/>
      <c r="F1535" s="193" t="s">
        <v>1921</v>
      </c>
      <c r="G1535" s="37"/>
      <c r="H1535" s="37"/>
      <c r="I1535" s="194"/>
      <c r="J1535" s="37"/>
      <c r="K1535" s="37"/>
      <c r="L1535" s="40"/>
      <c r="M1535" s="195"/>
      <c r="N1535" s="196"/>
      <c r="O1535" s="65"/>
      <c r="P1535" s="65"/>
      <c r="Q1535" s="65"/>
      <c r="R1535" s="65"/>
      <c r="S1535" s="65"/>
      <c r="T1535" s="66"/>
      <c r="U1535" s="35"/>
      <c r="V1535" s="35"/>
      <c r="W1535" s="35"/>
      <c r="X1535" s="35"/>
      <c r="Y1535" s="35"/>
      <c r="Z1535" s="35"/>
      <c r="AA1535" s="35"/>
      <c r="AB1535" s="35"/>
      <c r="AC1535" s="35"/>
      <c r="AD1535" s="35"/>
      <c r="AE1535" s="35"/>
      <c r="AT1535" s="18" t="s">
        <v>200</v>
      </c>
      <c r="AU1535" s="18" t="s">
        <v>82</v>
      </c>
    </row>
    <row r="1536" spans="1:47" s="2" customFormat="1" ht="11.25">
      <c r="A1536" s="35"/>
      <c r="B1536" s="36"/>
      <c r="C1536" s="37"/>
      <c r="D1536" s="197" t="s">
        <v>202</v>
      </c>
      <c r="E1536" s="37"/>
      <c r="F1536" s="198" t="s">
        <v>1922</v>
      </c>
      <c r="G1536" s="37"/>
      <c r="H1536" s="37"/>
      <c r="I1536" s="194"/>
      <c r="J1536" s="37"/>
      <c r="K1536" s="37"/>
      <c r="L1536" s="40"/>
      <c r="M1536" s="195"/>
      <c r="N1536" s="196"/>
      <c r="O1536" s="65"/>
      <c r="P1536" s="65"/>
      <c r="Q1536" s="65"/>
      <c r="R1536" s="65"/>
      <c r="S1536" s="65"/>
      <c r="T1536" s="66"/>
      <c r="U1536" s="35"/>
      <c r="V1536" s="35"/>
      <c r="W1536" s="35"/>
      <c r="X1536" s="35"/>
      <c r="Y1536" s="35"/>
      <c r="Z1536" s="35"/>
      <c r="AA1536" s="35"/>
      <c r="AB1536" s="35"/>
      <c r="AC1536" s="35"/>
      <c r="AD1536" s="35"/>
      <c r="AE1536" s="35"/>
      <c r="AT1536" s="18" t="s">
        <v>202</v>
      </c>
      <c r="AU1536" s="18" t="s">
        <v>82</v>
      </c>
    </row>
    <row r="1537" spans="2:51" s="13" customFormat="1" ht="11.25">
      <c r="B1537" s="199"/>
      <c r="C1537" s="200"/>
      <c r="D1537" s="192" t="s">
        <v>204</v>
      </c>
      <c r="E1537" s="201" t="s">
        <v>21</v>
      </c>
      <c r="F1537" s="202" t="s">
        <v>277</v>
      </c>
      <c r="G1537" s="200"/>
      <c r="H1537" s="201" t="s">
        <v>21</v>
      </c>
      <c r="I1537" s="203"/>
      <c r="J1537" s="200"/>
      <c r="K1537" s="200"/>
      <c r="L1537" s="204"/>
      <c r="M1537" s="205"/>
      <c r="N1537" s="206"/>
      <c r="O1537" s="206"/>
      <c r="P1537" s="206"/>
      <c r="Q1537" s="206"/>
      <c r="R1537" s="206"/>
      <c r="S1537" s="206"/>
      <c r="T1537" s="207"/>
      <c r="AT1537" s="208" t="s">
        <v>204</v>
      </c>
      <c r="AU1537" s="208" t="s">
        <v>82</v>
      </c>
      <c r="AV1537" s="13" t="s">
        <v>80</v>
      </c>
      <c r="AW1537" s="13" t="s">
        <v>34</v>
      </c>
      <c r="AX1537" s="13" t="s">
        <v>72</v>
      </c>
      <c r="AY1537" s="208" t="s">
        <v>191</v>
      </c>
    </row>
    <row r="1538" spans="2:51" s="14" customFormat="1" ht="11.25">
      <c r="B1538" s="209"/>
      <c r="C1538" s="210"/>
      <c r="D1538" s="192" t="s">
        <v>204</v>
      </c>
      <c r="E1538" s="211" t="s">
        <v>21</v>
      </c>
      <c r="F1538" s="212" t="s">
        <v>1910</v>
      </c>
      <c r="G1538" s="210"/>
      <c r="H1538" s="213">
        <v>0.748</v>
      </c>
      <c r="I1538" s="214"/>
      <c r="J1538" s="210"/>
      <c r="K1538" s="210"/>
      <c r="L1538" s="215"/>
      <c r="M1538" s="216"/>
      <c r="N1538" s="217"/>
      <c r="O1538" s="217"/>
      <c r="P1538" s="217"/>
      <c r="Q1538" s="217"/>
      <c r="R1538" s="217"/>
      <c r="S1538" s="217"/>
      <c r="T1538" s="218"/>
      <c r="AT1538" s="219" t="s">
        <v>204</v>
      </c>
      <c r="AU1538" s="219" t="s">
        <v>82</v>
      </c>
      <c r="AV1538" s="14" t="s">
        <v>82</v>
      </c>
      <c r="AW1538" s="14" t="s">
        <v>34</v>
      </c>
      <c r="AX1538" s="14" t="s">
        <v>72</v>
      </c>
      <c r="AY1538" s="219" t="s">
        <v>191</v>
      </c>
    </row>
    <row r="1539" spans="1:65" s="2" customFormat="1" ht="24.2" customHeight="1">
      <c r="A1539" s="35"/>
      <c r="B1539" s="36"/>
      <c r="C1539" s="179" t="s">
        <v>1923</v>
      </c>
      <c r="D1539" s="179" t="s">
        <v>193</v>
      </c>
      <c r="E1539" s="180" t="s">
        <v>1924</v>
      </c>
      <c r="F1539" s="181" t="s">
        <v>1925</v>
      </c>
      <c r="G1539" s="182" t="s">
        <v>1018</v>
      </c>
      <c r="H1539" s="230"/>
      <c r="I1539" s="184"/>
      <c r="J1539" s="185">
        <f>ROUND(I1539*H1539,2)</f>
        <v>0</v>
      </c>
      <c r="K1539" s="181" t="s">
        <v>197</v>
      </c>
      <c r="L1539" s="40"/>
      <c r="M1539" s="186" t="s">
        <v>21</v>
      </c>
      <c r="N1539" s="187" t="s">
        <v>43</v>
      </c>
      <c r="O1539" s="65"/>
      <c r="P1539" s="188">
        <f>O1539*H1539</f>
        <v>0</v>
      </c>
      <c r="Q1539" s="188">
        <v>0</v>
      </c>
      <c r="R1539" s="188">
        <f>Q1539*H1539</f>
        <v>0</v>
      </c>
      <c r="S1539" s="188">
        <v>0</v>
      </c>
      <c r="T1539" s="189">
        <f>S1539*H1539</f>
        <v>0</v>
      </c>
      <c r="U1539" s="35"/>
      <c r="V1539" s="35"/>
      <c r="W1539" s="35"/>
      <c r="X1539" s="35"/>
      <c r="Y1539" s="35"/>
      <c r="Z1539" s="35"/>
      <c r="AA1539" s="35"/>
      <c r="AB1539" s="35"/>
      <c r="AC1539" s="35"/>
      <c r="AD1539" s="35"/>
      <c r="AE1539" s="35"/>
      <c r="AR1539" s="190" t="s">
        <v>321</v>
      </c>
      <c r="AT1539" s="190" t="s">
        <v>193</v>
      </c>
      <c r="AU1539" s="190" t="s">
        <v>82</v>
      </c>
      <c r="AY1539" s="18" t="s">
        <v>191</v>
      </c>
      <c r="BE1539" s="191">
        <f>IF(N1539="základní",J1539,0)</f>
        <v>0</v>
      </c>
      <c r="BF1539" s="191">
        <f>IF(N1539="snížená",J1539,0)</f>
        <v>0</v>
      </c>
      <c r="BG1539" s="191">
        <f>IF(N1539="zákl. přenesená",J1539,0)</f>
        <v>0</v>
      </c>
      <c r="BH1539" s="191">
        <f>IF(N1539="sníž. přenesená",J1539,0)</f>
        <v>0</v>
      </c>
      <c r="BI1539" s="191">
        <f>IF(N1539="nulová",J1539,0)</f>
        <v>0</v>
      </c>
      <c r="BJ1539" s="18" t="s">
        <v>80</v>
      </c>
      <c r="BK1539" s="191">
        <f>ROUND(I1539*H1539,2)</f>
        <v>0</v>
      </c>
      <c r="BL1539" s="18" t="s">
        <v>321</v>
      </c>
      <c r="BM1539" s="190" t="s">
        <v>1926</v>
      </c>
    </row>
    <row r="1540" spans="1:47" s="2" customFormat="1" ht="29.25">
      <c r="A1540" s="35"/>
      <c r="B1540" s="36"/>
      <c r="C1540" s="37"/>
      <c r="D1540" s="192" t="s">
        <v>200</v>
      </c>
      <c r="E1540" s="37"/>
      <c r="F1540" s="193" t="s">
        <v>1927</v>
      </c>
      <c r="G1540" s="37"/>
      <c r="H1540" s="37"/>
      <c r="I1540" s="194"/>
      <c r="J1540" s="37"/>
      <c r="K1540" s="37"/>
      <c r="L1540" s="40"/>
      <c r="M1540" s="195"/>
      <c r="N1540" s="196"/>
      <c r="O1540" s="65"/>
      <c r="P1540" s="65"/>
      <c r="Q1540" s="65"/>
      <c r="R1540" s="65"/>
      <c r="S1540" s="65"/>
      <c r="T1540" s="66"/>
      <c r="U1540" s="35"/>
      <c r="V1540" s="35"/>
      <c r="W1540" s="35"/>
      <c r="X1540" s="35"/>
      <c r="Y1540" s="35"/>
      <c r="Z1540" s="35"/>
      <c r="AA1540" s="35"/>
      <c r="AB1540" s="35"/>
      <c r="AC1540" s="35"/>
      <c r="AD1540" s="35"/>
      <c r="AE1540" s="35"/>
      <c r="AT1540" s="18" t="s">
        <v>200</v>
      </c>
      <c r="AU1540" s="18" t="s">
        <v>82</v>
      </c>
    </row>
    <row r="1541" spans="1:47" s="2" customFormat="1" ht="11.25">
      <c r="A1541" s="35"/>
      <c r="B1541" s="36"/>
      <c r="C1541" s="37"/>
      <c r="D1541" s="197" t="s">
        <v>202</v>
      </c>
      <c r="E1541" s="37"/>
      <c r="F1541" s="198" t="s">
        <v>1928</v>
      </c>
      <c r="G1541" s="37"/>
      <c r="H1541" s="37"/>
      <c r="I1541" s="194"/>
      <c r="J1541" s="37"/>
      <c r="K1541" s="37"/>
      <c r="L1541" s="40"/>
      <c r="M1541" s="195"/>
      <c r="N1541" s="196"/>
      <c r="O1541" s="65"/>
      <c r="P1541" s="65"/>
      <c r="Q1541" s="65"/>
      <c r="R1541" s="65"/>
      <c r="S1541" s="65"/>
      <c r="T1541" s="66"/>
      <c r="U1541" s="35"/>
      <c r="V1541" s="35"/>
      <c r="W1541" s="35"/>
      <c r="X1541" s="35"/>
      <c r="Y1541" s="35"/>
      <c r="Z1541" s="35"/>
      <c r="AA1541" s="35"/>
      <c r="AB1541" s="35"/>
      <c r="AC1541" s="35"/>
      <c r="AD1541" s="35"/>
      <c r="AE1541" s="35"/>
      <c r="AT1541" s="18" t="s">
        <v>202</v>
      </c>
      <c r="AU1541" s="18" t="s">
        <v>82</v>
      </c>
    </row>
    <row r="1542" spans="2:63" s="12" customFormat="1" ht="22.9" customHeight="1">
      <c r="B1542" s="163"/>
      <c r="C1542" s="164"/>
      <c r="D1542" s="165" t="s">
        <v>71</v>
      </c>
      <c r="E1542" s="177" t="s">
        <v>1929</v>
      </c>
      <c r="F1542" s="177" t="s">
        <v>1930</v>
      </c>
      <c r="G1542" s="164"/>
      <c r="H1542" s="164"/>
      <c r="I1542" s="167"/>
      <c r="J1542" s="178">
        <f>BK1542</f>
        <v>0</v>
      </c>
      <c r="K1542" s="164"/>
      <c r="L1542" s="169"/>
      <c r="M1542" s="170"/>
      <c r="N1542" s="171"/>
      <c r="O1542" s="171"/>
      <c r="P1542" s="172">
        <f>SUM(P1543:P1547)</f>
        <v>0</v>
      </c>
      <c r="Q1542" s="171"/>
      <c r="R1542" s="172">
        <f>SUM(R1543:R1547)</f>
        <v>2.27237444</v>
      </c>
      <c r="S1542" s="171"/>
      <c r="T1542" s="173">
        <f>SUM(T1543:T1547)</f>
        <v>0</v>
      </c>
      <c r="AR1542" s="174" t="s">
        <v>82</v>
      </c>
      <c r="AT1542" s="175" t="s">
        <v>71</v>
      </c>
      <c r="AU1542" s="175" t="s">
        <v>80</v>
      </c>
      <c r="AY1542" s="174" t="s">
        <v>191</v>
      </c>
      <c r="BK1542" s="176">
        <f>SUM(BK1543:BK1547)</f>
        <v>0</v>
      </c>
    </row>
    <row r="1543" spans="1:65" s="2" customFormat="1" ht="16.5" customHeight="1">
      <c r="A1543" s="35"/>
      <c r="B1543" s="36"/>
      <c r="C1543" s="179" t="s">
        <v>1931</v>
      </c>
      <c r="D1543" s="179" t="s">
        <v>193</v>
      </c>
      <c r="E1543" s="180" t="s">
        <v>1932</v>
      </c>
      <c r="F1543" s="181" t="s">
        <v>1933</v>
      </c>
      <c r="G1543" s="182" t="s">
        <v>1444</v>
      </c>
      <c r="H1543" s="183">
        <v>975.268</v>
      </c>
      <c r="I1543" s="184"/>
      <c r="J1543" s="185">
        <f>ROUND(I1543*H1543,2)</f>
        <v>0</v>
      </c>
      <c r="K1543" s="181" t="s">
        <v>21</v>
      </c>
      <c r="L1543" s="40"/>
      <c r="M1543" s="186" t="s">
        <v>21</v>
      </c>
      <c r="N1543" s="187" t="s">
        <v>43</v>
      </c>
      <c r="O1543" s="65"/>
      <c r="P1543" s="188">
        <f>O1543*H1543</f>
        <v>0</v>
      </c>
      <c r="Q1543" s="188">
        <v>0.00233</v>
      </c>
      <c r="R1543" s="188">
        <f>Q1543*H1543</f>
        <v>2.27237444</v>
      </c>
      <c r="S1543" s="188">
        <v>0</v>
      </c>
      <c r="T1543" s="189">
        <f>S1543*H1543</f>
        <v>0</v>
      </c>
      <c r="U1543" s="35"/>
      <c r="V1543" s="35"/>
      <c r="W1543" s="35"/>
      <c r="X1543" s="35"/>
      <c r="Y1543" s="35"/>
      <c r="Z1543" s="35"/>
      <c r="AA1543" s="35"/>
      <c r="AB1543" s="35"/>
      <c r="AC1543" s="35"/>
      <c r="AD1543" s="35"/>
      <c r="AE1543" s="35"/>
      <c r="AR1543" s="190" t="s">
        <v>321</v>
      </c>
      <c r="AT1543" s="190" t="s">
        <v>193</v>
      </c>
      <c r="AU1543" s="190" t="s">
        <v>82</v>
      </c>
      <c r="AY1543" s="18" t="s">
        <v>191</v>
      </c>
      <c r="BE1543" s="191">
        <f>IF(N1543="základní",J1543,0)</f>
        <v>0</v>
      </c>
      <c r="BF1543" s="191">
        <f>IF(N1543="snížená",J1543,0)</f>
        <v>0</v>
      </c>
      <c r="BG1543" s="191">
        <f>IF(N1543="zákl. přenesená",J1543,0)</f>
        <v>0</v>
      </c>
      <c r="BH1543" s="191">
        <f>IF(N1543="sníž. přenesená",J1543,0)</f>
        <v>0</v>
      </c>
      <c r="BI1543" s="191">
        <f>IF(N1543="nulová",J1543,0)</f>
        <v>0</v>
      </c>
      <c r="BJ1543" s="18" t="s">
        <v>80</v>
      </c>
      <c r="BK1543" s="191">
        <f>ROUND(I1543*H1543,2)</f>
        <v>0</v>
      </c>
      <c r="BL1543" s="18" t="s">
        <v>321</v>
      </c>
      <c r="BM1543" s="190" t="s">
        <v>1934</v>
      </c>
    </row>
    <row r="1544" spans="1:47" s="2" customFormat="1" ht="11.25">
      <c r="A1544" s="35"/>
      <c r="B1544" s="36"/>
      <c r="C1544" s="37"/>
      <c r="D1544" s="192" t="s">
        <v>200</v>
      </c>
      <c r="E1544" s="37"/>
      <c r="F1544" s="193" t="s">
        <v>1933</v>
      </c>
      <c r="G1544" s="37"/>
      <c r="H1544" s="37"/>
      <c r="I1544" s="194"/>
      <c r="J1544" s="37"/>
      <c r="K1544" s="37"/>
      <c r="L1544" s="40"/>
      <c r="M1544" s="195"/>
      <c r="N1544" s="196"/>
      <c r="O1544" s="65"/>
      <c r="P1544" s="65"/>
      <c r="Q1544" s="65"/>
      <c r="R1544" s="65"/>
      <c r="S1544" s="65"/>
      <c r="T1544" s="66"/>
      <c r="U1544" s="35"/>
      <c r="V1544" s="35"/>
      <c r="W1544" s="35"/>
      <c r="X1544" s="35"/>
      <c r="Y1544" s="35"/>
      <c r="Z1544" s="35"/>
      <c r="AA1544" s="35"/>
      <c r="AB1544" s="35"/>
      <c r="AC1544" s="35"/>
      <c r="AD1544" s="35"/>
      <c r="AE1544" s="35"/>
      <c r="AT1544" s="18" t="s">
        <v>200</v>
      </c>
      <c r="AU1544" s="18" t="s">
        <v>82</v>
      </c>
    </row>
    <row r="1545" spans="2:51" s="13" customFormat="1" ht="11.25">
      <c r="B1545" s="199"/>
      <c r="C1545" s="200"/>
      <c r="D1545" s="192" t="s">
        <v>204</v>
      </c>
      <c r="E1545" s="201" t="s">
        <v>21</v>
      </c>
      <c r="F1545" s="202" t="s">
        <v>1447</v>
      </c>
      <c r="G1545" s="200"/>
      <c r="H1545" s="201" t="s">
        <v>21</v>
      </c>
      <c r="I1545" s="203"/>
      <c r="J1545" s="200"/>
      <c r="K1545" s="200"/>
      <c r="L1545" s="204"/>
      <c r="M1545" s="205"/>
      <c r="N1545" s="206"/>
      <c r="O1545" s="206"/>
      <c r="P1545" s="206"/>
      <c r="Q1545" s="206"/>
      <c r="R1545" s="206"/>
      <c r="S1545" s="206"/>
      <c r="T1545" s="207"/>
      <c r="AT1545" s="208" t="s">
        <v>204</v>
      </c>
      <c r="AU1545" s="208" t="s">
        <v>82</v>
      </c>
      <c r="AV1545" s="13" t="s">
        <v>80</v>
      </c>
      <c r="AW1545" s="13" t="s">
        <v>34</v>
      </c>
      <c r="AX1545" s="13" t="s">
        <v>72</v>
      </c>
      <c r="AY1545" s="208" t="s">
        <v>191</v>
      </c>
    </row>
    <row r="1546" spans="2:51" s="14" customFormat="1" ht="11.25">
      <c r="B1546" s="209"/>
      <c r="C1546" s="210"/>
      <c r="D1546" s="192" t="s">
        <v>204</v>
      </c>
      <c r="E1546" s="211" t="s">
        <v>21</v>
      </c>
      <c r="F1546" s="212" t="s">
        <v>1448</v>
      </c>
      <c r="G1546" s="210"/>
      <c r="H1546" s="213">
        <v>970.56</v>
      </c>
      <c r="I1546" s="214"/>
      <c r="J1546" s="210"/>
      <c r="K1546" s="210"/>
      <c r="L1546" s="215"/>
      <c r="M1546" s="216"/>
      <c r="N1546" s="217"/>
      <c r="O1546" s="217"/>
      <c r="P1546" s="217"/>
      <c r="Q1546" s="217"/>
      <c r="R1546" s="217"/>
      <c r="S1546" s="217"/>
      <c r="T1546" s="218"/>
      <c r="AT1546" s="219" t="s">
        <v>204</v>
      </c>
      <c r="AU1546" s="219" t="s">
        <v>82</v>
      </c>
      <c r="AV1546" s="14" t="s">
        <v>82</v>
      </c>
      <c r="AW1546" s="14" t="s">
        <v>34</v>
      </c>
      <c r="AX1546" s="14" t="s">
        <v>72</v>
      </c>
      <c r="AY1546" s="219" t="s">
        <v>191</v>
      </c>
    </row>
    <row r="1547" spans="2:51" s="14" customFormat="1" ht="11.25">
      <c r="B1547" s="209"/>
      <c r="C1547" s="210"/>
      <c r="D1547" s="192" t="s">
        <v>204</v>
      </c>
      <c r="E1547" s="211" t="s">
        <v>21</v>
      </c>
      <c r="F1547" s="212" t="s">
        <v>1449</v>
      </c>
      <c r="G1547" s="210"/>
      <c r="H1547" s="213">
        <v>4.708</v>
      </c>
      <c r="I1547" s="214"/>
      <c r="J1547" s="210"/>
      <c r="K1547" s="210"/>
      <c r="L1547" s="215"/>
      <c r="M1547" s="216"/>
      <c r="N1547" s="217"/>
      <c r="O1547" s="217"/>
      <c r="P1547" s="217"/>
      <c r="Q1547" s="217"/>
      <c r="R1547" s="217"/>
      <c r="S1547" s="217"/>
      <c r="T1547" s="218"/>
      <c r="AT1547" s="219" t="s">
        <v>204</v>
      </c>
      <c r="AU1547" s="219" t="s">
        <v>82</v>
      </c>
      <c r="AV1547" s="14" t="s">
        <v>82</v>
      </c>
      <c r="AW1547" s="14" t="s">
        <v>34</v>
      </c>
      <c r="AX1547" s="14" t="s">
        <v>72</v>
      </c>
      <c r="AY1547" s="219" t="s">
        <v>191</v>
      </c>
    </row>
    <row r="1548" spans="2:63" s="12" customFormat="1" ht="25.9" customHeight="1">
      <c r="B1548" s="163"/>
      <c r="C1548" s="164"/>
      <c r="D1548" s="165" t="s">
        <v>71</v>
      </c>
      <c r="E1548" s="166" t="s">
        <v>1935</v>
      </c>
      <c r="F1548" s="166" t="s">
        <v>1936</v>
      </c>
      <c r="G1548" s="164"/>
      <c r="H1548" s="164"/>
      <c r="I1548" s="167"/>
      <c r="J1548" s="168">
        <f>BK1548</f>
        <v>0</v>
      </c>
      <c r="K1548" s="164"/>
      <c r="L1548" s="169"/>
      <c r="M1548" s="170"/>
      <c r="N1548" s="171"/>
      <c r="O1548" s="171"/>
      <c r="P1548" s="172">
        <f>SUM(P1549:P1595)</f>
        <v>0</v>
      </c>
      <c r="Q1548" s="171"/>
      <c r="R1548" s="172">
        <f>SUM(R1549:R1595)</f>
        <v>0</v>
      </c>
      <c r="S1548" s="171"/>
      <c r="T1548" s="173">
        <f>SUM(T1549:T1595)</f>
        <v>0</v>
      </c>
      <c r="AR1548" s="174" t="s">
        <v>198</v>
      </c>
      <c r="AT1548" s="175" t="s">
        <v>71</v>
      </c>
      <c r="AU1548" s="175" t="s">
        <v>72</v>
      </c>
      <c r="AY1548" s="174" t="s">
        <v>191</v>
      </c>
      <c r="BK1548" s="176">
        <f>SUM(BK1549:BK1595)</f>
        <v>0</v>
      </c>
    </row>
    <row r="1549" spans="1:65" s="2" customFormat="1" ht="24.2" customHeight="1">
      <c r="A1549" s="35"/>
      <c r="B1549" s="36"/>
      <c r="C1549" s="179" t="s">
        <v>1937</v>
      </c>
      <c r="D1549" s="179" t="s">
        <v>193</v>
      </c>
      <c r="E1549" s="180" t="s">
        <v>1938</v>
      </c>
      <c r="F1549" s="181" t="s">
        <v>1939</v>
      </c>
      <c r="G1549" s="182" t="s">
        <v>265</v>
      </c>
      <c r="H1549" s="183">
        <v>3</v>
      </c>
      <c r="I1549" s="184"/>
      <c r="J1549" s="185">
        <f>ROUND(I1549*H1549,2)</f>
        <v>0</v>
      </c>
      <c r="K1549" s="181" t="s">
        <v>21</v>
      </c>
      <c r="L1549" s="40"/>
      <c r="M1549" s="186" t="s">
        <v>21</v>
      </c>
      <c r="N1549" s="187" t="s">
        <v>43</v>
      </c>
      <c r="O1549" s="65"/>
      <c r="P1549" s="188">
        <f>O1549*H1549</f>
        <v>0</v>
      </c>
      <c r="Q1549" s="188">
        <v>0</v>
      </c>
      <c r="R1549" s="188">
        <f>Q1549*H1549</f>
        <v>0</v>
      </c>
      <c r="S1549" s="188">
        <v>0</v>
      </c>
      <c r="T1549" s="189">
        <f>S1549*H1549</f>
        <v>0</v>
      </c>
      <c r="U1549" s="35"/>
      <c r="V1549" s="35"/>
      <c r="W1549" s="35"/>
      <c r="X1549" s="35"/>
      <c r="Y1549" s="35"/>
      <c r="Z1549" s="35"/>
      <c r="AA1549" s="35"/>
      <c r="AB1549" s="35"/>
      <c r="AC1549" s="35"/>
      <c r="AD1549" s="35"/>
      <c r="AE1549" s="35"/>
      <c r="AR1549" s="190" t="s">
        <v>198</v>
      </c>
      <c r="AT1549" s="190" t="s">
        <v>193</v>
      </c>
      <c r="AU1549" s="190" t="s">
        <v>80</v>
      </c>
      <c r="AY1549" s="18" t="s">
        <v>191</v>
      </c>
      <c r="BE1549" s="191">
        <f>IF(N1549="základní",J1549,0)</f>
        <v>0</v>
      </c>
      <c r="BF1549" s="191">
        <f>IF(N1549="snížená",J1549,0)</f>
        <v>0</v>
      </c>
      <c r="BG1549" s="191">
        <f>IF(N1549="zákl. přenesená",J1549,0)</f>
        <v>0</v>
      </c>
      <c r="BH1549" s="191">
        <f>IF(N1549="sníž. přenesená",J1549,0)</f>
        <v>0</v>
      </c>
      <c r="BI1549" s="191">
        <f>IF(N1549="nulová",J1549,0)</f>
        <v>0</v>
      </c>
      <c r="BJ1549" s="18" t="s">
        <v>80</v>
      </c>
      <c r="BK1549" s="191">
        <f>ROUND(I1549*H1549,2)</f>
        <v>0</v>
      </c>
      <c r="BL1549" s="18" t="s">
        <v>198</v>
      </c>
      <c r="BM1549" s="190" t="s">
        <v>1940</v>
      </c>
    </row>
    <row r="1550" spans="1:47" s="2" customFormat="1" ht="11.25">
      <c r="A1550" s="35"/>
      <c r="B1550" s="36"/>
      <c r="C1550" s="37"/>
      <c r="D1550" s="192" t="s">
        <v>200</v>
      </c>
      <c r="E1550" s="37"/>
      <c r="F1550" s="193" t="s">
        <v>1939</v>
      </c>
      <c r="G1550" s="37"/>
      <c r="H1550" s="37"/>
      <c r="I1550" s="194"/>
      <c r="J1550" s="37"/>
      <c r="K1550" s="37"/>
      <c r="L1550" s="40"/>
      <c r="M1550" s="195"/>
      <c r="N1550" s="196"/>
      <c r="O1550" s="65"/>
      <c r="P1550" s="65"/>
      <c r="Q1550" s="65"/>
      <c r="R1550" s="65"/>
      <c r="S1550" s="65"/>
      <c r="T1550" s="66"/>
      <c r="U1550" s="35"/>
      <c r="V1550" s="35"/>
      <c r="W1550" s="35"/>
      <c r="X1550" s="35"/>
      <c r="Y1550" s="35"/>
      <c r="Z1550" s="35"/>
      <c r="AA1550" s="35"/>
      <c r="AB1550" s="35"/>
      <c r="AC1550" s="35"/>
      <c r="AD1550" s="35"/>
      <c r="AE1550" s="35"/>
      <c r="AT1550" s="18" t="s">
        <v>200</v>
      </c>
      <c r="AU1550" s="18" t="s">
        <v>80</v>
      </c>
    </row>
    <row r="1551" spans="1:47" s="2" customFormat="1" ht="19.5">
      <c r="A1551" s="35"/>
      <c r="B1551" s="36"/>
      <c r="C1551" s="37"/>
      <c r="D1551" s="192" t="s">
        <v>1941</v>
      </c>
      <c r="E1551" s="37"/>
      <c r="F1551" s="231" t="s">
        <v>1942</v>
      </c>
      <c r="G1551" s="37"/>
      <c r="H1551" s="37"/>
      <c r="I1551" s="194"/>
      <c r="J1551" s="37"/>
      <c r="K1551" s="37"/>
      <c r="L1551" s="40"/>
      <c r="M1551" s="195"/>
      <c r="N1551" s="196"/>
      <c r="O1551" s="65"/>
      <c r="P1551" s="65"/>
      <c r="Q1551" s="65"/>
      <c r="R1551" s="65"/>
      <c r="S1551" s="65"/>
      <c r="T1551" s="66"/>
      <c r="U1551" s="35"/>
      <c r="V1551" s="35"/>
      <c r="W1551" s="35"/>
      <c r="X1551" s="35"/>
      <c r="Y1551" s="35"/>
      <c r="Z1551" s="35"/>
      <c r="AA1551" s="35"/>
      <c r="AB1551" s="35"/>
      <c r="AC1551" s="35"/>
      <c r="AD1551" s="35"/>
      <c r="AE1551" s="35"/>
      <c r="AT1551" s="18" t="s">
        <v>1941</v>
      </c>
      <c r="AU1551" s="18" t="s">
        <v>80</v>
      </c>
    </row>
    <row r="1552" spans="1:65" s="2" customFormat="1" ht="24.2" customHeight="1">
      <c r="A1552" s="35"/>
      <c r="B1552" s="36"/>
      <c r="C1552" s="179" t="s">
        <v>1943</v>
      </c>
      <c r="D1552" s="179" t="s">
        <v>193</v>
      </c>
      <c r="E1552" s="180" t="s">
        <v>1944</v>
      </c>
      <c r="F1552" s="181" t="s">
        <v>1945</v>
      </c>
      <c r="G1552" s="182" t="s">
        <v>265</v>
      </c>
      <c r="H1552" s="183">
        <v>2</v>
      </c>
      <c r="I1552" s="184"/>
      <c r="J1552" s="185">
        <f>ROUND(I1552*H1552,2)</f>
        <v>0</v>
      </c>
      <c r="K1552" s="181" t="s">
        <v>21</v>
      </c>
      <c r="L1552" s="40"/>
      <c r="M1552" s="186" t="s">
        <v>21</v>
      </c>
      <c r="N1552" s="187" t="s">
        <v>43</v>
      </c>
      <c r="O1552" s="65"/>
      <c r="P1552" s="188">
        <f>O1552*H1552</f>
        <v>0</v>
      </c>
      <c r="Q1552" s="188">
        <v>0</v>
      </c>
      <c r="R1552" s="188">
        <f>Q1552*H1552</f>
        <v>0</v>
      </c>
      <c r="S1552" s="188">
        <v>0</v>
      </c>
      <c r="T1552" s="189">
        <f>S1552*H1552</f>
        <v>0</v>
      </c>
      <c r="U1552" s="35"/>
      <c r="V1552" s="35"/>
      <c r="W1552" s="35"/>
      <c r="X1552" s="35"/>
      <c r="Y1552" s="35"/>
      <c r="Z1552" s="35"/>
      <c r="AA1552" s="35"/>
      <c r="AB1552" s="35"/>
      <c r="AC1552" s="35"/>
      <c r="AD1552" s="35"/>
      <c r="AE1552" s="35"/>
      <c r="AR1552" s="190" t="s">
        <v>198</v>
      </c>
      <c r="AT1552" s="190" t="s">
        <v>193</v>
      </c>
      <c r="AU1552" s="190" t="s">
        <v>80</v>
      </c>
      <c r="AY1552" s="18" t="s">
        <v>191</v>
      </c>
      <c r="BE1552" s="191">
        <f>IF(N1552="základní",J1552,0)</f>
        <v>0</v>
      </c>
      <c r="BF1552" s="191">
        <f>IF(N1552="snížená",J1552,0)</f>
        <v>0</v>
      </c>
      <c r="BG1552" s="191">
        <f>IF(N1552="zákl. přenesená",J1552,0)</f>
        <v>0</v>
      </c>
      <c r="BH1552" s="191">
        <f>IF(N1552="sníž. přenesená",J1552,0)</f>
        <v>0</v>
      </c>
      <c r="BI1552" s="191">
        <f>IF(N1552="nulová",J1552,0)</f>
        <v>0</v>
      </c>
      <c r="BJ1552" s="18" t="s">
        <v>80</v>
      </c>
      <c r="BK1552" s="191">
        <f>ROUND(I1552*H1552,2)</f>
        <v>0</v>
      </c>
      <c r="BL1552" s="18" t="s">
        <v>198</v>
      </c>
      <c r="BM1552" s="190" t="s">
        <v>1946</v>
      </c>
    </row>
    <row r="1553" spans="1:47" s="2" customFormat="1" ht="11.25">
      <c r="A1553" s="35"/>
      <c r="B1553" s="36"/>
      <c r="C1553" s="37"/>
      <c r="D1553" s="192" t="s">
        <v>200</v>
      </c>
      <c r="E1553" s="37"/>
      <c r="F1553" s="193" t="s">
        <v>1945</v>
      </c>
      <c r="G1553" s="37"/>
      <c r="H1553" s="37"/>
      <c r="I1553" s="194"/>
      <c r="J1553" s="37"/>
      <c r="K1553" s="37"/>
      <c r="L1553" s="40"/>
      <c r="M1553" s="195"/>
      <c r="N1553" s="196"/>
      <c r="O1553" s="65"/>
      <c r="P1553" s="65"/>
      <c r="Q1553" s="65"/>
      <c r="R1553" s="65"/>
      <c r="S1553" s="65"/>
      <c r="T1553" s="66"/>
      <c r="U1553" s="35"/>
      <c r="V1553" s="35"/>
      <c r="W1553" s="35"/>
      <c r="X1553" s="35"/>
      <c r="Y1553" s="35"/>
      <c r="Z1553" s="35"/>
      <c r="AA1553" s="35"/>
      <c r="AB1553" s="35"/>
      <c r="AC1553" s="35"/>
      <c r="AD1553" s="35"/>
      <c r="AE1553" s="35"/>
      <c r="AT1553" s="18" t="s">
        <v>200</v>
      </c>
      <c r="AU1553" s="18" t="s">
        <v>80</v>
      </c>
    </row>
    <row r="1554" spans="1:47" s="2" customFormat="1" ht="19.5">
      <c r="A1554" s="35"/>
      <c r="B1554" s="36"/>
      <c r="C1554" s="37"/>
      <c r="D1554" s="192" t="s">
        <v>1941</v>
      </c>
      <c r="E1554" s="37"/>
      <c r="F1554" s="231" t="s">
        <v>1942</v>
      </c>
      <c r="G1554" s="37"/>
      <c r="H1554" s="37"/>
      <c r="I1554" s="194"/>
      <c r="J1554" s="37"/>
      <c r="K1554" s="37"/>
      <c r="L1554" s="40"/>
      <c r="M1554" s="195"/>
      <c r="N1554" s="196"/>
      <c r="O1554" s="65"/>
      <c r="P1554" s="65"/>
      <c r="Q1554" s="65"/>
      <c r="R1554" s="65"/>
      <c r="S1554" s="65"/>
      <c r="T1554" s="66"/>
      <c r="U1554" s="35"/>
      <c r="V1554" s="35"/>
      <c r="W1554" s="35"/>
      <c r="X1554" s="35"/>
      <c r="Y1554" s="35"/>
      <c r="Z1554" s="35"/>
      <c r="AA1554" s="35"/>
      <c r="AB1554" s="35"/>
      <c r="AC1554" s="35"/>
      <c r="AD1554" s="35"/>
      <c r="AE1554" s="35"/>
      <c r="AT1554" s="18" t="s">
        <v>1941</v>
      </c>
      <c r="AU1554" s="18" t="s">
        <v>80</v>
      </c>
    </row>
    <row r="1555" spans="1:65" s="2" customFormat="1" ht="24.2" customHeight="1">
      <c r="A1555" s="35"/>
      <c r="B1555" s="36"/>
      <c r="C1555" s="179" t="s">
        <v>1947</v>
      </c>
      <c r="D1555" s="179" t="s">
        <v>193</v>
      </c>
      <c r="E1555" s="180" t="s">
        <v>1948</v>
      </c>
      <c r="F1555" s="181" t="s">
        <v>1949</v>
      </c>
      <c r="G1555" s="182" t="s">
        <v>265</v>
      </c>
      <c r="H1555" s="183">
        <v>7</v>
      </c>
      <c r="I1555" s="184"/>
      <c r="J1555" s="185">
        <f>ROUND(I1555*H1555,2)</f>
        <v>0</v>
      </c>
      <c r="K1555" s="181" t="s">
        <v>21</v>
      </c>
      <c r="L1555" s="40"/>
      <c r="M1555" s="186" t="s">
        <v>21</v>
      </c>
      <c r="N1555" s="187" t="s">
        <v>43</v>
      </c>
      <c r="O1555" s="65"/>
      <c r="P1555" s="188">
        <f>O1555*H1555</f>
        <v>0</v>
      </c>
      <c r="Q1555" s="188">
        <v>0</v>
      </c>
      <c r="R1555" s="188">
        <f>Q1555*H1555</f>
        <v>0</v>
      </c>
      <c r="S1555" s="188">
        <v>0</v>
      </c>
      <c r="T1555" s="189">
        <f>S1555*H1555</f>
        <v>0</v>
      </c>
      <c r="U1555" s="35"/>
      <c r="V1555" s="35"/>
      <c r="W1555" s="35"/>
      <c r="X1555" s="35"/>
      <c r="Y1555" s="35"/>
      <c r="Z1555" s="35"/>
      <c r="AA1555" s="35"/>
      <c r="AB1555" s="35"/>
      <c r="AC1555" s="35"/>
      <c r="AD1555" s="35"/>
      <c r="AE1555" s="35"/>
      <c r="AR1555" s="190" t="s">
        <v>198</v>
      </c>
      <c r="AT1555" s="190" t="s">
        <v>193</v>
      </c>
      <c r="AU1555" s="190" t="s">
        <v>80</v>
      </c>
      <c r="AY1555" s="18" t="s">
        <v>191</v>
      </c>
      <c r="BE1555" s="191">
        <f>IF(N1555="základní",J1555,0)</f>
        <v>0</v>
      </c>
      <c r="BF1555" s="191">
        <f>IF(N1555="snížená",J1555,0)</f>
        <v>0</v>
      </c>
      <c r="BG1555" s="191">
        <f>IF(N1555="zákl. přenesená",J1555,0)</f>
        <v>0</v>
      </c>
      <c r="BH1555" s="191">
        <f>IF(N1555="sníž. přenesená",J1555,0)</f>
        <v>0</v>
      </c>
      <c r="BI1555" s="191">
        <f>IF(N1555="nulová",J1555,0)</f>
        <v>0</v>
      </c>
      <c r="BJ1555" s="18" t="s">
        <v>80</v>
      </c>
      <c r="BK1555" s="191">
        <f>ROUND(I1555*H1555,2)</f>
        <v>0</v>
      </c>
      <c r="BL1555" s="18" t="s">
        <v>198</v>
      </c>
      <c r="BM1555" s="190" t="s">
        <v>1950</v>
      </c>
    </row>
    <row r="1556" spans="1:47" s="2" customFormat="1" ht="11.25">
      <c r="A1556" s="35"/>
      <c r="B1556" s="36"/>
      <c r="C1556" s="37"/>
      <c r="D1556" s="192" t="s">
        <v>200</v>
      </c>
      <c r="E1556" s="37"/>
      <c r="F1556" s="193" t="s">
        <v>1949</v>
      </c>
      <c r="G1556" s="37"/>
      <c r="H1556" s="37"/>
      <c r="I1556" s="194"/>
      <c r="J1556" s="37"/>
      <c r="K1556" s="37"/>
      <c r="L1556" s="40"/>
      <c r="M1556" s="195"/>
      <c r="N1556" s="196"/>
      <c r="O1556" s="65"/>
      <c r="P1556" s="65"/>
      <c r="Q1556" s="65"/>
      <c r="R1556" s="65"/>
      <c r="S1556" s="65"/>
      <c r="T1556" s="66"/>
      <c r="U1556" s="35"/>
      <c r="V1556" s="35"/>
      <c r="W1556" s="35"/>
      <c r="X1556" s="35"/>
      <c r="Y1556" s="35"/>
      <c r="Z1556" s="35"/>
      <c r="AA1556" s="35"/>
      <c r="AB1556" s="35"/>
      <c r="AC1556" s="35"/>
      <c r="AD1556" s="35"/>
      <c r="AE1556" s="35"/>
      <c r="AT1556" s="18" t="s">
        <v>200</v>
      </c>
      <c r="AU1556" s="18" t="s">
        <v>80</v>
      </c>
    </row>
    <row r="1557" spans="1:47" s="2" customFormat="1" ht="19.5">
      <c r="A1557" s="35"/>
      <c r="B1557" s="36"/>
      <c r="C1557" s="37"/>
      <c r="D1557" s="192" t="s">
        <v>1941</v>
      </c>
      <c r="E1557" s="37"/>
      <c r="F1557" s="231" t="s">
        <v>1942</v>
      </c>
      <c r="G1557" s="37"/>
      <c r="H1557" s="37"/>
      <c r="I1557" s="194"/>
      <c r="J1557" s="37"/>
      <c r="K1557" s="37"/>
      <c r="L1557" s="40"/>
      <c r="M1557" s="195"/>
      <c r="N1557" s="196"/>
      <c r="O1557" s="65"/>
      <c r="P1557" s="65"/>
      <c r="Q1557" s="65"/>
      <c r="R1557" s="65"/>
      <c r="S1557" s="65"/>
      <c r="T1557" s="66"/>
      <c r="U1557" s="35"/>
      <c r="V1557" s="35"/>
      <c r="W1557" s="35"/>
      <c r="X1557" s="35"/>
      <c r="Y1557" s="35"/>
      <c r="Z1557" s="35"/>
      <c r="AA1557" s="35"/>
      <c r="AB1557" s="35"/>
      <c r="AC1557" s="35"/>
      <c r="AD1557" s="35"/>
      <c r="AE1557" s="35"/>
      <c r="AT1557" s="18" t="s">
        <v>1941</v>
      </c>
      <c r="AU1557" s="18" t="s">
        <v>80</v>
      </c>
    </row>
    <row r="1558" spans="1:65" s="2" customFormat="1" ht="24.2" customHeight="1">
      <c r="A1558" s="35"/>
      <c r="B1558" s="36"/>
      <c r="C1558" s="179" t="s">
        <v>1951</v>
      </c>
      <c r="D1558" s="179" t="s">
        <v>193</v>
      </c>
      <c r="E1558" s="180" t="s">
        <v>1952</v>
      </c>
      <c r="F1558" s="181" t="s">
        <v>1953</v>
      </c>
      <c r="G1558" s="182" t="s">
        <v>265</v>
      </c>
      <c r="H1558" s="183">
        <v>3</v>
      </c>
      <c r="I1558" s="184"/>
      <c r="J1558" s="185">
        <f>ROUND(I1558*H1558,2)</f>
        <v>0</v>
      </c>
      <c r="K1558" s="181" t="s">
        <v>21</v>
      </c>
      <c r="L1558" s="40"/>
      <c r="M1558" s="186" t="s">
        <v>21</v>
      </c>
      <c r="N1558" s="187" t="s">
        <v>43</v>
      </c>
      <c r="O1558" s="65"/>
      <c r="P1558" s="188">
        <f>O1558*H1558</f>
        <v>0</v>
      </c>
      <c r="Q1558" s="188">
        <v>0</v>
      </c>
      <c r="R1558" s="188">
        <f>Q1558*H1558</f>
        <v>0</v>
      </c>
      <c r="S1558" s="188">
        <v>0</v>
      </c>
      <c r="T1558" s="189">
        <f>S1558*H1558</f>
        <v>0</v>
      </c>
      <c r="U1558" s="35"/>
      <c r="V1558" s="35"/>
      <c r="W1558" s="35"/>
      <c r="X1558" s="35"/>
      <c r="Y1558" s="35"/>
      <c r="Z1558" s="35"/>
      <c r="AA1558" s="35"/>
      <c r="AB1558" s="35"/>
      <c r="AC1558" s="35"/>
      <c r="AD1558" s="35"/>
      <c r="AE1558" s="35"/>
      <c r="AR1558" s="190" t="s">
        <v>198</v>
      </c>
      <c r="AT1558" s="190" t="s">
        <v>193</v>
      </c>
      <c r="AU1558" s="190" t="s">
        <v>80</v>
      </c>
      <c r="AY1558" s="18" t="s">
        <v>191</v>
      </c>
      <c r="BE1558" s="191">
        <f>IF(N1558="základní",J1558,0)</f>
        <v>0</v>
      </c>
      <c r="BF1558" s="191">
        <f>IF(N1558="snížená",J1558,0)</f>
        <v>0</v>
      </c>
      <c r="BG1558" s="191">
        <f>IF(N1558="zákl. přenesená",J1558,0)</f>
        <v>0</v>
      </c>
      <c r="BH1558" s="191">
        <f>IF(N1558="sníž. přenesená",J1558,0)</f>
        <v>0</v>
      </c>
      <c r="BI1558" s="191">
        <f>IF(N1558="nulová",J1558,0)</f>
        <v>0</v>
      </c>
      <c r="BJ1558" s="18" t="s">
        <v>80</v>
      </c>
      <c r="BK1558" s="191">
        <f>ROUND(I1558*H1558,2)</f>
        <v>0</v>
      </c>
      <c r="BL1558" s="18" t="s">
        <v>198</v>
      </c>
      <c r="BM1558" s="190" t="s">
        <v>1954</v>
      </c>
    </row>
    <row r="1559" spans="1:47" s="2" customFormat="1" ht="11.25">
      <c r="A1559" s="35"/>
      <c r="B1559" s="36"/>
      <c r="C1559" s="37"/>
      <c r="D1559" s="192" t="s">
        <v>200</v>
      </c>
      <c r="E1559" s="37"/>
      <c r="F1559" s="193" t="s">
        <v>1953</v>
      </c>
      <c r="G1559" s="37"/>
      <c r="H1559" s="37"/>
      <c r="I1559" s="194"/>
      <c r="J1559" s="37"/>
      <c r="K1559" s="37"/>
      <c r="L1559" s="40"/>
      <c r="M1559" s="195"/>
      <c r="N1559" s="196"/>
      <c r="O1559" s="65"/>
      <c r="P1559" s="65"/>
      <c r="Q1559" s="65"/>
      <c r="R1559" s="65"/>
      <c r="S1559" s="65"/>
      <c r="T1559" s="66"/>
      <c r="U1559" s="35"/>
      <c r="V1559" s="35"/>
      <c r="W1559" s="35"/>
      <c r="X1559" s="35"/>
      <c r="Y1559" s="35"/>
      <c r="Z1559" s="35"/>
      <c r="AA1559" s="35"/>
      <c r="AB1559" s="35"/>
      <c r="AC1559" s="35"/>
      <c r="AD1559" s="35"/>
      <c r="AE1559" s="35"/>
      <c r="AT1559" s="18" t="s">
        <v>200</v>
      </c>
      <c r="AU1559" s="18" t="s">
        <v>80</v>
      </c>
    </row>
    <row r="1560" spans="1:47" s="2" customFormat="1" ht="19.5">
      <c r="A1560" s="35"/>
      <c r="B1560" s="36"/>
      <c r="C1560" s="37"/>
      <c r="D1560" s="192" t="s">
        <v>1941</v>
      </c>
      <c r="E1560" s="37"/>
      <c r="F1560" s="231" t="s">
        <v>1942</v>
      </c>
      <c r="G1560" s="37"/>
      <c r="H1560" s="37"/>
      <c r="I1560" s="194"/>
      <c r="J1560" s="37"/>
      <c r="K1560" s="37"/>
      <c r="L1560" s="40"/>
      <c r="M1560" s="195"/>
      <c r="N1560" s="196"/>
      <c r="O1560" s="65"/>
      <c r="P1560" s="65"/>
      <c r="Q1560" s="65"/>
      <c r="R1560" s="65"/>
      <c r="S1560" s="65"/>
      <c r="T1560" s="66"/>
      <c r="U1560" s="35"/>
      <c r="V1560" s="35"/>
      <c r="W1560" s="35"/>
      <c r="X1560" s="35"/>
      <c r="Y1560" s="35"/>
      <c r="Z1560" s="35"/>
      <c r="AA1560" s="35"/>
      <c r="AB1560" s="35"/>
      <c r="AC1560" s="35"/>
      <c r="AD1560" s="35"/>
      <c r="AE1560" s="35"/>
      <c r="AT1560" s="18" t="s">
        <v>1941</v>
      </c>
      <c r="AU1560" s="18" t="s">
        <v>80</v>
      </c>
    </row>
    <row r="1561" spans="1:65" s="2" customFormat="1" ht="21.75" customHeight="1">
      <c r="A1561" s="35"/>
      <c r="B1561" s="36"/>
      <c r="C1561" s="179" t="s">
        <v>1955</v>
      </c>
      <c r="D1561" s="179" t="s">
        <v>193</v>
      </c>
      <c r="E1561" s="180" t="s">
        <v>1956</v>
      </c>
      <c r="F1561" s="181" t="s">
        <v>1957</v>
      </c>
      <c r="G1561" s="182" t="s">
        <v>745</v>
      </c>
      <c r="H1561" s="183">
        <v>13.66</v>
      </c>
      <c r="I1561" s="184"/>
      <c r="J1561" s="185">
        <f>ROUND(I1561*H1561,2)</f>
        <v>0</v>
      </c>
      <c r="K1561" s="181" t="s">
        <v>21</v>
      </c>
      <c r="L1561" s="40"/>
      <c r="M1561" s="186" t="s">
        <v>21</v>
      </c>
      <c r="N1561" s="187" t="s">
        <v>43</v>
      </c>
      <c r="O1561" s="65"/>
      <c r="P1561" s="188">
        <f>O1561*H1561</f>
        <v>0</v>
      </c>
      <c r="Q1561" s="188">
        <v>0</v>
      </c>
      <c r="R1561" s="188">
        <f>Q1561*H1561</f>
        <v>0</v>
      </c>
      <c r="S1561" s="188">
        <v>0</v>
      </c>
      <c r="T1561" s="189">
        <f>S1561*H1561</f>
        <v>0</v>
      </c>
      <c r="U1561" s="35"/>
      <c r="V1561" s="35"/>
      <c r="W1561" s="35"/>
      <c r="X1561" s="35"/>
      <c r="Y1561" s="35"/>
      <c r="Z1561" s="35"/>
      <c r="AA1561" s="35"/>
      <c r="AB1561" s="35"/>
      <c r="AC1561" s="35"/>
      <c r="AD1561" s="35"/>
      <c r="AE1561" s="35"/>
      <c r="AR1561" s="190" t="s">
        <v>198</v>
      </c>
      <c r="AT1561" s="190" t="s">
        <v>193</v>
      </c>
      <c r="AU1561" s="190" t="s">
        <v>80</v>
      </c>
      <c r="AY1561" s="18" t="s">
        <v>191</v>
      </c>
      <c r="BE1561" s="191">
        <f>IF(N1561="základní",J1561,0)</f>
        <v>0</v>
      </c>
      <c r="BF1561" s="191">
        <f>IF(N1561="snížená",J1561,0)</f>
        <v>0</v>
      </c>
      <c r="BG1561" s="191">
        <f>IF(N1561="zákl. přenesená",J1561,0)</f>
        <v>0</v>
      </c>
      <c r="BH1561" s="191">
        <f>IF(N1561="sníž. přenesená",J1561,0)</f>
        <v>0</v>
      </c>
      <c r="BI1561" s="191">
        <f>IF(N1561="nulová",J1561,0)</f>
        <v>0</v>
      </c>
      <c r="BJ1561" s="18" t="s">
        <v>80</v>
      </c>
      <c r="BK1561" s="191">
        <f>ROUND(I1561*H1561,2)</f>
        <v>0</v>
      </c>
      <c r="BL1561" s="18" t="s">
        <v>198</v>
      </c>
      <c r="BM1561" s="190" t="s">
        <v>1958</v>
      </c>
    </row>
    <row r="1562" spans="1:47" s="2" customFormat="1" ht="11.25">
      <c r="A1562" s="35"/>
      <c r="B1562" s="36"/>
      <c r="C1562" s="37"/>
      <c r="D1562" s="192" t="s">
        <v>200</v>
      </c>
      <c r="E1562" s="37"/>
      <c r="F1562" s="193" t="s">
        <v>1957</v>
      </c>
      <c r="G1562" s="37"/>
      <c r="H1562" s="37"/>
      <c r="I1562" s="194"/>
      <c r="J1562" s="37"/>
      <c r="K1562" s="37"/>
      <c r="L1562" s="40"/>
      <c r="M1562" s="195"/>
      <c r="N1562" s="196"/>
      <c r="O1562" s="65"/>
      <c r="P1562" s="65"/>
      <c r="Q1562" s="65"/>
      <c r="R1562" s="65"/>
      <c r="S1562" s="65"/>
      <c r="T1562" s="66"/>
      <c r="U1562" s="35"/>
      <c r="V1562" s="35"/>
      <c r="W1562" s="35"/>
      <c r="X1562" s="35"/>
      <c r="Y1562" s="35"/>
      <c r="Z1562" s="35"/>
      <c r="AA1562" s="35"/>
      <c r="AB1562" s="35"/>
      <c r="AC1562" s="35"/>
      <c r="AD1562" s="35"/>
      <c r="AE1562" s="35"/>
      <c r="AT1562" s="18" t="s">
        <v>200</v>
      </c>
      <c r="AU1562" s="18" t="s">
        <v>80</v>
      </c>
    </row>
    <row r="1563" spans="1:47" s="2" customFormat="1" ht="29.25">
      <c r="A1563" s="35"/>
      <c r="B1563" s="36"/>
      <c r="C1563" s="37"/>
      <c r="D1563" s="192" t="s">
        <v>1941</v>
      </c>
      <c r="E1563" s="37"/>
      <c r="F1563" s="231" t="s">
        <v>1959</v>
      </c>
      <c r="G1563" s="37"/>
      <c r="H1563" s="37"/>
      <c r="I1563" s="194"/>
      <c r="J1563" s="37"/>
      <c r="K1563" s="37"/>
      <c r="L1563" s="40"/>
      <c r="M1563" s="195"/>
      <c r="N1563" s="196"/>
      <c r="O1563" s="65"/>
      <c r="P1563" s="65"/>
      <c r="Q1563" s="65"/>
      <c r="R1563" s="65"/>
      <c r="S1563" s="65"/>
      <c r="T1563" s="66"/>
      <c r="U1563" s="35"/>
      <c r="V1563" s="35"/>
      <c r="W1563" s="35"/>
      <c r="X1563" s="35"/>
      <c r="Y1563" s="35"/>
      <c r="Z1563" s="35"/>
      <c r="AA1563" s="35"/>
      <c r="AB1563" s="35"/>
      <c r="AC1563" s="35"/>
      <c r="AD1563" s="35"/>
      <c r="AE1563" s="35"/>
      <c r="AT1563" s="18" t="s">
        <v>1941</v>
      </c>
      <c r="AU1563" s="18" t="s">
        <v>80</v>
      </c>
    </row>
    <row r="1564" spans="1:65" s="2" customFormat="1" ht="24.2" customHeight="1">
      <c r="A1564" s="35"/>
      <c r="B1564" s="36"/>
      <c r="C1564" s="179" t="s">
        <v>1960</v>
      </c>
      <c r="D1564" s="179" t="s">
        <v>193</v>
      </c>
      <c r="E1564" s="180" t="s">
        <v>1961</v>
      </c>
      <c r="F1564" s="181" t="s">
        <v>1962</v>
      </c>
      <c r="G1564" s="182" t="s">
        <v>265</v>
      </c>
      <c r="H1564" s="183">
        <v>1</v>
      </c>
      <c r="I1564" s="184"/>
      <c r="J1564" s="185">
        <f>ROUND(I1564*H1564,2)</f>
        <v>0</v>
      </c>
      <c r="K1564" s="181" t="s">
        <v>21</v>
      </c>
      <c r="L1564" s="40"/>
      <c r="M1564" s="186" t="s">
        <v>21</v>
      </c>
      <c r="N1564" s="187" t="s">
        <v>43</v>
      </c>
      <c r="O1564" s="65"/>
      <c r="P1564" s="188">
        <f>O1564*H1564</f>
        <v>0</v>
      </c>
      <c r="Q1564" s="188">
        <v>0</v>
      </c>
      <c r="R1564" s="188">
        <f>Q1564*H1564</f>
        <v>0</v>
      </c>
      <c r="S1564" s="188">
        <v>0</v>
      </c>
      <c r="T1564" s="189">
        <f>S1564*H1564</f>
        <v>0</v>
      </c>
      <c r="U1564" s="35"/>
      <c r="V1564" s="35"/>
      <c r="W1564" s="35"/>
      <c r="X1564" s="35"/>
      <c r="Y1564" s="35"/>
      <c r="Z1564" s="35"/>
      <c r="AA1564" s="35"/>
      <c r="AB1564" s="35"/>
      <c r="AC1564" s="35"/>
      <c r="AD1564" s="35"/>
      <c r="AE1564" s="35"/>
      <c r="AR1564" s="190" t="s">
        <v>198</v>
      </c>
      <c r="AT1564" s="190" t="s">
        <v>193</v>
      </c>
      <c r="AU1564" s="190" t="s">
        <v>80</v>
      </c>
      <c r="AY1564" s="18" t="s">
        <v>191</v>
      </c>
      <c r="BE1564" s="191">
        <f>IF(N1564="základní",J1564,0)</f>
        <v>0</v>
      </c>
      <c r="BF1564" s="191">
        <f>IF(N1564="snížená",J1564,0)</f>
        <v>0</v>
      </c>
      <c r="BG1564" s="191">
        <f>IF(N1564="zákl. přenesená",J1564,0)</f>
        <v>0</v>
      </c>
      <c r="BH1564" s="191">
        <f>IF(N1564="sníž. přenesená",J1564,0)</f>
        <v>0</v>
      </c>
      <c r="BI1564" s="191">
        <f>IF(N1564="nulová",J1564,0)</f>
        <v>0</v>
      </c>
      <c r="BJ1564" s="18" t="s">
        <v>80</v>
      </c>
      <c r="BK1564" s="191">
        <f>ROUND(I1564*H1564,2)</f>
        <v>0</v>
      </c>
      <c r="BL1564" s="18" t="s">
        <v>198</v>
      </c>
      <c r="BM1564" s="190" t="s">
        <v>1963</v>
      </c>
    </row>
    <row r="1565" spans="1:47" s="2" customFormat="1" ht="11.25">
      <c r="A1565" s="35"/>
      <c r="B1565" s="36"/>
      <c r="C1565" s="37"/>
      <c r="D1565" s="192" t="s">
        <v>200</v>
      </c>
      <c r="E1565" s="37"/>
      <c r="F1565" s="193" t="s">
        <v>1962</v>
      </c>
      <c r="G1565" s="37"/>
      <c r="H1565" s="37"/>
      <c r="I1565" s="194"/>
      <c r="J1565" s="37"/>
      <c r="K1565" s="37"/>
      <c r="L1565" s="40"/>
      <c r="M1565" s="195"/>
      <c r="N1565" s="196"/>
      <c r="O1565" s="65"/>
      <c r="P1565" s="65"/>
      <c r="Q1565" s="65"/>
      <c r="R1565" s="65"/>
      <c r="S1565" s="65"/>
      <c r="T1565" s="66"/>
      <c r="U1565" s="35"/>
      <c r="V1565" s="35"/>
      <c r="W1565" s="35"/>
      <c r="X1565" s="35"/>
      <c r="Y1565" s="35"/>
      <c r="Z1565" s="35"/>
      <c r="AA1565" s="35"/>
      <c r="AB1565" s="35"/>
      <c r="AC1565" s="35"/>
      <c r="AD1565" s="35"/>
      <c r="AE1565" s="35"/>
      <c r="AT1565" s="18" t="s">
        <v>200</v>
      </c>
      <c r="AU1565" s="18" t="s">
        <v>80</v>
      </c>
    </row>
    <row r="1566" spans="1:65" s="2" customFormat="1" ht="21.75" customHeight="1">
      <c r="A1566" s="35"/>
      <c r="B1566" s="36"/>
      <c r="C1566" s="179" t="s">
        <v>1964</v>
      </c>
      <c r="D1566" s="179" t="s">
        <v>193</v>
      </c>
      <c r="E1566" s="180" t="s">
        <v>1965</v>
      </c>
      <c r="F1566" s="181" t="s">
        <v>1966</v>
      </c>
      <c r="G1566" s="182" t="s">
        <v>265</v>
      </c>
      <c r="H1566" s="183">
        <v>1</v>
      </c>
      <c r="I1566" s="184"/>
      <c r="J1566" s="185">
        <f>ROUND(I1566*H1566,2)</f>
        <v>0</v>
      </c>
      <c r="K1566" s="181" t="s">
        <v>21</v>
      </c>
      <c r="L1566" s="40"/>
      <c r="M1566" s="186" t="s">
        <v>21</v>
      </c>
      <c r="N1566" s="187" t="s">
        <v>43</v>
      </c>
      <c r="O1566" s="65"/>
      <c r="P1566" s="188">
        <f>O1566*H1566</f>
        <v>0</v>
      </c>
      <c r="Q1566" s="188">
        <v>0</v>
      </c>
      <c r="R1566" s="188">
        <f>Q1566*H1566</f>
        <v>0</v>
      </c>
      <c r="S1566" s="188">
        <v>0</v>
      </c>
      <c r="T1566" s="189">
        <f>S1566*H1566</f>
        <v>0</v>
      </c>
      <c r="U1566" s="35"/>
      <c r="V1566" s="35"/>
      <c r="W1566" s="35"/>
      <c r="X1566" s="35"/>
      <c r="Y1566" s="35"/>
      <c r="Z1566" s="35"/>
      <c r="AA1566" s="35"/>
      <c r="AB1566" s="35"/>
      <c r="AC1566" s="35"/>
      <c r="AD1566" s="35"/>
      <c r="AE1566" s="35"/>
      <c r="AR1566" s="190" t="s">
        <v>198</v>
      </c>
      <c r="AT1566" s="190" t="s">
        <v>193</v>
      </c>
      <c r="AU1566" s="190" t="s">
        <v>80</v>
      </c>
      <c r="AY1566" s="18" t="s">
        <v>191</v>
      </c>
      <c r="BE1566" s="191">
        <f>IF(N1566="základní",J1566,0)</f>
        <v>0</v>
      </c>
      <c r="BF1566" s="191">
        <f>IF(N1566="snížená",J1566,0)</f>
        <v>0</v>
      </c>
      <c r="BG1566" s="191">
        <f>IF(N1566="zákl. přenesená",J1566,0)</f>
        <v>0</v>
      </c>
      <c r="BH1566" s="191">
        <f>IF(N1566="sníž. přenesená",J1566,0)</f>
        <v>0</v>
      </c>
      <c r="BI1566" s="191">
        <f>IF(N1566="nulová",J1566,0)</f>
        <v>0</v>
      </c>
      <c r="BJ1566" s="18" t="s">
        <v>80</v>
      </c>
      <c r="BK1566" s="191">
        <f>ROUND(I1566*H1566,2)</f>
        <v>0</v>
      </c>
      <c r="BL1566" s="18" t="s">
        <v>198</v>
      </c>
      <c r="BM1566" s="190" t="s">
        <v>1967</v>
      </c>
    </row>
    <row r="1567" spans="1:47" s="2" customFormat="1" ht="11.25">
      <c r="A1567" s="35"/>
      <c r="B1567" s="36"/>
      <c r="C1567" s="37"/>
      <c r="D1567" s="192" t="s">
        <v>200</v>
      </c>
      <c r="E1567" s="37"/>
      <c r="F1567" s="193" t="s">
        <v>1966</v>
      </c>
      <c r="G1567" s="37"/>
      <c r="H1567" s="37"/>
      <c r="I1567" s="194"/>
      <c r="J1567" s="37"/>
      <c r="K1567" s="37"/>
      <c r="L1567" s="40"/>
      <c r="M1567" s="195"/>
      <c r="N1567" s="196"/>
      <c r="O1567" s="65"/>
      <c r="P1567" s="65"/>
      <c r="Q1567" s="65"/>
      <c r="R1567" s="65"/>
      <c r="S1567" s="65"/>
      <c r="T1567" s="66"/>
      <c r="U1567" s="35"/>
      <c r="V1567" s="35"/>
      <c r="W1567" s="35"/>
      <c r="X1567" s="35"/>
      <c r="Y1567" s="35"/>
      <c r="Z1567" s="35"/>
      <c r="AA1567" s="35"/>
      <c r="AB1567" s="35"/>
      <c r="AC1567" s="35"/>
      <c r="AD1567" s="35"/>
      <c r="AE1567" s="35"/>
      <c r="AT1567" s="18" t="s">
        <v>200</v>
      </c>
      <c r="AU1567" s="18" t="s">
        <v>80</v>
      </c>
    </row>
    <row r="1568" spans="1:65" s="2" customFormat="1" ht="24.2" customHeight="1">
      <c r="A1568" s="35"/>
      <c r="B1568" s="36"/>
      <c r="C1568" s="179" t="s">
        <v>1968</v>
      </c>
      <c r="D1568" s="179" t="s">
        <v>193</v>
      </c>
      <c r="E1568" s="180" t="s">
        <v>1969</v>
      </c>
      <c r="F1568" s="181" t="s">
        <v>1970</v>
      </c>
      <c r="G1568" s="182" t="s">
        <v>265</v>
      </c>
      <c r="H1568" s="183">
        <v>1</v>
      </c>
      <c r="I1568" s="184"/>
      <c r="J1568" s="185">
        <f>ROUND(I1568*H1568,2)</f>
        <v>0</v>
      </c>
      <c r="K1568" s="181" t="s">
        <v>21</v>
      </c>
      <c r="L1568" s="40"/>
      <c r="M1568" s="186" t="s">
        <v>21</v>
      </c>
      <c r="N1568" s="187" t="s">
        <v>43</v>
      </c>
      <c r="O1568" s="65"/>
      <c r="P1568" s="188">
        <f>O1568*H1568</f>
        <v>0</v>
      </c>
      <c r="Q1568" s="188">
        <v>0</v>
      </c>
      <c r="R1568" s="188">
        <f>Q1568*H1568</f>
        <v>0</v>
      </c>
      <c r="S1568" s="188">
        <v>0</v>
      </c>
      <c r="T1568" s="189">
        <f>S1568*H1568</f>
        <v>0</v>
      </c>
      <c r="U1568" s="35"/>
      <c r="V1568" s="35"/>
      <c r="W1568" s="35"/>
      <c r="X1568" s="35"/>
      <c r="Y1568" s="35"/>
      <c r="Z1568" s="35"/>
      <c r="AA1568" s="35"/>
      <c r="AB1568" s="35"/>
      <c r="AC1568" s="35"/>
      <c r="AD1568" s="35"/>
      <c r="AE1568" s="35"/>
      <c r="AR1568" s="190" t="s">
        <v>198</v>
      </c>
      <c r="AT1568" s="190" t="s">
        <v>193</v>
      </c>
      <c r="AU1568" s="190" t="s">
        <v>80</v>
      </c>
      <c r="AY1568" s="18" t="s">
        <v>191</v>
      </c>
      <c r="BE1568" s="191">
        <f>IF(N1568="základní",J1568,0)</f>
        <v>0</v>
      </c>
      <c r="BF1568" s="191">
        <f>IF(N1568="snížená",J1568,0)</f>
        <v>0</v>
      </c>
      <c r="BG1568" s="191">
        <f>IF(N1568="zákl. přenesená",J1568,0)</f>
        <v>0</v>
      </c>
      <c r="BH1568" s="191">
        <f>IF(N1568="sníž. přenesená",J1568,0)</f>
        <v>0</v>
      </c>
      <c r="BI1568" s="191">
        <f>IF(N1568="nulová",J1568,0)</f>
        <v>0</v>
      </c>
      <c r="BJ1568" s="18" t="s">
        <v>80</v>
      </c>
      <c r="BK1568" s="191">
        <f>ROUND(I1568*H1568,2)</f>
        <v>0</v>
      </c>
      <c r="BL1568" s="18" t="s">
        <v>198</v>
      </c>
      <c r="BM1568" s="190" t="s">
        <v>1971</v>
      </c>
    </row>
    <row r="1569" spans="1:47" s="2" customFormat="1" ht="11.25">
      <c r="A1569" s="35"/>
      <c r="B1569" s="36"/>
      <c r="C1569" s="37"/>
      <c r="D1569" s="192" t="s">
        <v>200</v>
      </c>
      <c r="E1569" s="37"/>
      <c r="F1569" s="193" t="s">
        <v>1970</v>
      </c>
      <c r="G1569" s="37"/>
      <c r="H1569" s="37"/>
      <c r="I1569" s="194"/>
      <c r="J1569" s="37"/>
      <c r="K1569" s="37"/>
      <c r="L1569" s="40"/>
      <c r="M1569" s="195"/>
      <c r="N1569" s="196"/>
      <c r="O1569" s="65"/>
      <c r="P1569" s="65"/>
      <c r="Q1569" s="65"/>
      <c r="R1569" s="65"/>
      <c r="S1569" s="65"/>
      <c r="T1569" s="66"/>
      <c r="U1569" s="35"/>
      <c r="V1569" s="35"/>
      <c r="W1569" s="35"/>
      <c r="X1569" s="35"/>
      <c r="Y1569" s="35"/>
      <c r="Z1569" s="35"/>
      <c r="AA1569" s="35"/>
      <c r="AB1569" s="35"/>
      <c r="AC1569" s="35"/>
      <c r="AD1569" s="35"/>
      <c r="AE1569" s="35"/>
      <c r="AT1569" s="18" t="s">
        <v>200</v>
      </c>
      <c r="AU1569" s="18" t="s">
        <v>80</v>
      </c>
    </row>
    <row r="1570" spans="1:65" s="2" customFormat="1" ht="24.2" customHeight="1">
      <c r="A1570" s="35"/>
      <c r="B1570" s="36"/>
      <c r="C1570" s="179" t="s">
        <v>1972</v>
      </c>
      <c r="D1570" s="179" t="s">
        <v>193</v>
      </c>
      <c r="E1570" s="180" t="s">
        <v>1973</v>
      </c>
      <c r="F1570" s="181" t="s">
        <v>1974</v>
      </c>
      <c r="G1570" s="182" t="s">
        <v>265</v>
      </c>
      <c r="H1570" s="183">
        <v>1</v>
      </c>
      <c r="I1570" s="184"/>
      <c r="J1570" s="185">
        <f>ROUND(I1570*H1570,2)</f>
        <v>0</v>
      </c>
      <c r="K1570" s="181" t="s">
        <v>21</v>
      </c>
      <c r="L1570" s="40"/>
      <c r="M1570" s="186" t="s">
        <v>21</v>
      </c>
      <c r="N1570" s="187" t="s">
        <v>43</v>
      </c>
      <c r="O1570" s="65"/>
      <c r="P1570" s="188">
        <f>O1570*H1570</f>
        <v>0</v>
      </c>
      <c r="Q1570" s="188">
        <v>0</v>
      </c>
      <c r="R1570" s="188">
        <f>Q1570*H1570</f>
        <v>0</v>
      </c>
      <c r="S1570" s="188">
        <v>0</v>
      </c>
      <c r="T1570" s="189">
        <f>S1570*H1570</f>
        <v>0</v>
      </c>
      <c r="U1570" s="35"/>
      <c r="V1570" s="35"/>
      <c r="W1570" s="35"/>
      <c r="X1570" s="35"/>
      <c r="Y1570" s="35"/>
      <c r="Z1570" s="35"/>
      <c r="AA1570" s="35"/>
      <c r="AB1570" s="35"/>
      <c r="AC1570" s="35"/>
      <c r="AD1570" s="35"/>
      <c r="AE1570" s="35"/>
      <c r="AR1570" s="190" t="s">
        <v>198</v>
      </c>
      <c r="AT1570" s="190" t="s">
        <v>193</v>
      </c>
      <c r="AU1570" s="190" t="s">
        <v>80</v>
      </c>
      <c r="AY1570" s="18" t="s">
        <v>191</v>
      </c>
      <c r="BE1570" s="191">
        <f>IF(N1570="základní",J1570,0)</f>
        <v>0</v>
      </c>
      <c r="BF1570" s="191">
        <f>IF(N1570="snížená",J1570,0)</f>
        <v>0</v>
      </c>
      <c r="BG1570" s="191">
        <f>IF(N1570="zákl. přenesená",J1570,0)</f>
        <v>0</v>
      </c>
      <c r="BH1570" s="191">
        <f>IF(N1570="sníž. přenesená",J1570,0)</f>
        <v>0</v>
      </c>
      <c r="BI1570" s="191">
        <f>IF(N1570="nulová",J1570,0)</f>
        <v>0</v>
      </c>
      <c r="BJ1570" s="18" t="s">
        <v>80</v>
      </c>
      <c r="BK1570" s="191">
        <f>ROUND(I1570*H1570,2)</f>
        <v>0</v>
      </c>
      <c r="BL1570" s="18" t="s">
        <v>198</v>
      </c>
      <c r="BM1570" s="190" t="s">
        <v>1975</v>
      </c>
    </row>
    <row r="1571" spans="1:47" s="2" customFormat="1" ht="11.25">
      <c r="A1571" s="35"/>
      <c r="B1571" s="36"/>
      <c r="C1571" s="37"/>
      <c r="D1571" s="192" t="s">
        <v>200</v>
      </c>
      <c r="E1571" s="37"/>
      <c r="F1571" s="193" t="s">
        <v>1974</v>
      </c>
      <c r="G1571" s="37"/>
      <c r="H1571" s="37"/>
      <c r="I1571" s="194"/>
      <c r="J1571" s="37"/>
      <c r="K1571" s="37"/>
      <c r="L1571" s="40"/>
      <c r="M1571" s="195"/>
      <c r="N1571" s="196"/>
      <c r="O1571" s="65"/>
      <c r="P1571" s="65"/>
      <c r="Q1571" s="65"/>
      <c r="R1571" s="65"/>
      <c r="S1571" s="65"/>
      <c r="T1571" s="66"/>
      <c r="U1571" s="35"/>
      <c r="V1571" s="35"/>
      <c r="W1571" s="35"/>
      <c r="X1571" s="35"/>
      <c r="Y1571" s="35"/>
      <c r="Z1571" s="35"/>
      <c r="AA1571" s="35"/>
      <c r="AB1571" s="35"/>
      <c r="AC1571" s="35"/>
      <c r="AD1571" s="35"/>
      <c r="AE1571" s="35"/>
      <c r="AT1571" s="18" t="s">
        <v>200</v>
      </c>
      <c r="AU1571" s="18" t="s">
        <v>80</v>
      </c>
    </row>
    <row r="1572" spans="1:65" s="2" customFormat="1" ht="16.5" customHeight="1">
      <c r="A1572" s="35"/>
      <c r="B1572" s="36"/>
      <c r="C1572" s="179" t="s">
        <v>1976</v>
      </c>
      <c r="D1572" s="179" t="s">
        <v>193</v>
      </c>
      <c r="E1572" s="180" t="s">
        <v>1977</v>
      </c>
      <c r="F1572" s="181" t="s">
        <v>1978</v>
      </c>
      <c r="G1572" s="182" t="s">
        <v>265</v>
      </c>
      <c r="H1572" s="183">
        <v>1</v>
      </c>
      <c r="I1572" s="184"/>
      <c r="J1572" s="185">
        <f>ROUND(I1572*H1572,2)</f>
        <v>0</v>
      </c>
      <c r="K1572" s="181" t="s">
        <v>21</v>
      </c>
      <c r="L1572" s="40"/>
      <c r="M1572" s="186" t="s">
        <v>21</v>
      </c>
      <c r="N1572" s="187" t="s">
        <v>43</v>
      </c>
      <c r="O1572" s="65"/>
      <c r="P1572" s="188">
        <f>O1572*H1572</f>
        <v>0</v>
      </c>
      <c r="Q1572" s="188">
        <v>0</v>
      </c>
      <c r="R1572" s="188">
        <f>Q1572*H1572</f>
        <v>0</v>
      </c>
      <c r="S1572" s="188">
        <v>0</v>
      </c>
      <c r="T1572" s="189">
        <f>S1572*H1572</f>
        <v>0</v>
      </c>
      <c r="U1572" s="35"/>
      <c r="V1572" s="35"/>
      <c r="W1572" s="35"/>
      <c r="X1572" s="35"/>
      <c r="Y1572" s="35"/>
      <c r="Z1572" s="35"/>
      <c r="AA1572" s="35"/>
      <c r="AB1572" s="35"/>
      <c r="AC1572" s="35"/>
      <c r="AD1572" s="35"/>
      <c r="AE1572" s="35"/>
      <c r="AR1572" s="190" t="s">
        <v>198</v>
      </c>
      <c r="AT1572" s="190" t="s">
        <v>193</v>
      </c>
      <c r="AU1572" s="190" t="s">
        <v>80</v>
      </c>
      <c r="AY1572" s="18" t="s">
        <v>191</v>
      </c>
      <c r="BE1572" s="191">
        <f>IF(N1572="základní",J1572,0)</f>
        <v>0</v>
      </c>
      <c r="BF1572" s="191">
        <f>IF(N1572="snížená",J1572,0)</f>
        <v>0</v>
      </c>
      <c r="BG1572" s="191">
        <f>IF(N1572="zákl. přenesená",J1572,0)</f>
        <v>0</v>
      </c>
      <c r="BH1572" s="191">
        <f>IF(N1572="sníž. přenesená",J1572,0)</f>
        <v>0</v>
      </c>
      <c r="BI1572" s="191">
        <f>IF(N1572="nulová",J1572,0)</f>
        <v>0</v>
      </c>
      <c r="BJ1572" s="18" t="s">
        <v>80</v>
      </c>
      <c r="BK1572" s="191">
        <f>ROUND(I1572*H1572,2)</f>
        <v>0</v>
      </c>
      <c r="BL1572" s="18" t="s">
        <v>198</v>
      </c>
      <c r="BM1572" s="190" t="s">
        <v>1979</v>
      </c>
    </row>
    <row r="1573" spans="1:47" s="2" customFormat="1" ht="11.25">
      <c r="A1573" s="35"/>
      <c r="B1573" s="36"/>
      <c r="C1573" s="37"/>
      <c r="D1573" s="192" t="s">
        <v>200</v>
      </c>
      <c r="E1573" s="37"/>
      <c r="F1573" s="193" t="s">
        <v>1978</v>
      </c>
      <c r="G1573" s="37"/>
      <c r="H1573" s="37"/>
      <c r="I1573" s="194"/>
      <c r="J1573" s="37"/>
      <c r="K1573" s="37"/>
      <c r="L1573" s="40"/>
      <c r="M1573" s="195"/>
      <c r="N1573" s="196"/>
      <c r="O1573" s="65"/>
      <c r="P1573" s="65"/>
      <c r="Q1573" s="65"/>
      <c r="R1573" s="65"/>
      <c r="S1573" s="65"/>
      <c r="T1573" s="66"/>
      <c r="U1573" s="35"/>
      <c r="V1573" s="35"/>
      <c r="W1573" s="35"/>
      <c r="X1573" s="35"/>
      <c r="Y1573" s="35"/>
      <c r="Z1573" s="35"/>
      <c r="AA1573" s="35"/>
      <c r="AB1573" s="35"/>
      <c r="AC1573" s="35"/>
      <c r="AD1573" s="35"/>
      <c r="AE1573" s="35"/>
      <c r="AT1573" s="18" t="s">
        <v>200</v>
      </c>
      <c r="AU1573" s="18" t="s">
        <v>80</v>
      </c>
    </row>
    <row r="1574" spans="1:65" s="2" customFormat="1" ht="24.2" customHeight="1">
      <c r="A1574" s="35"/>
      <c r="B1574" s="36"/>
      <c r="C1574" s="179" t="s">
        <v>1980</v>
      </c>
      <c r="D1574" s="179" t="s">
        <v>193</v>
      </c>
      <c r="E1574" s="180" t="s">
        <v>1981</v>
      </c>
      <c r="F1574" s="181" t="s">
        <v>1982</v>
      </c>
      <c r="G1574" s="182" t="s">
        <v>265</v>
      </c>
      <c r="H1574" s="183">
        <v>1</v>
      </c>
      <c r="I1574" s="184"/>
      <c r="J1574" s="185">
        <f>ROUND(I1574*H1574,2)</f>
        <v>0</v>
      </c>
      <c r="K1574" s="181" t="s">
        <v>21</v>
      </c>
      <c r="L1574" s="40"/>
      <c r="M1574" s="186" t="s">
        <v>21</v>
      </c>
      <c r="N1574" s="187" t="s">
        <v>43</v>
      </c>
      <c r="O1574" s="65"/>
      <c r="P1574" s="188">
        <f>O1574*H1574</f>
        <v>0</v>
      </c>
      <c r="Q1574" s="188">
        <v>0</v>
      </c>
      <c r="R1574" s="188">
        <f>Q1574*H1574</f>
        <v>0</v>
      </c>
      <c r="S1574" s="188">
        <v>0</v>
      </c>
      <c r="T1574" s="189">
        <f>S1574*H1574</f>
        <v>0</v>
      </c>
      <c r="U1574" s="35"/>
      <c r="V1574" s="35"/>
      <c r="W1574" s="35"/>
      <c r="X1574" s="35"/>
      <c r="Y1574" s="35"/>
      <c r="Z1574" s="35"/>
      <c r="AA1574" s="35"/>
      <c r="AB1574" s="35"/>
      <c r="AC1574" s="35"/>
      <c r="AD1574" s="35"/>
      <c r="AE1574" s="35"/>
      <c r="AR1574" s="190" t="s">
        <v>198</v>
      </c>
      <c r="AT1574" s="190" t="s">
        <v>193</v>
      </c>
      <c r="AU1574" s="190" t="s">
        <v>80</v>
      </c>
      <c r="AY1574" s="18" t="s">
        <v>191</v>
      </c>
      <c r="BE1574" s="191">
        <f>IF(N1574="základní",J1574,0)</f>
        <v>0</v>
      </c>
      <c r="BF1574" s="191">
        <f>IF(N1574="snížená",J1574,0)</f>
        <v>0</v>
      </c>
      <c r="BG1574" s="191">
        <f>IF(N1574="zákl. přenesená",J1574,0)</f>
        <v>0</v>
      </c>
      <c r="BH1574" s="191">
        <f>IF(N1574="sníž. přenesená",J1574,0)</f>
        <v>0</v>
      </c>
      <c r="BI1574" s="191">
        <f>IF(N1574="nulová",J1574,0)</f>
        <v>0</v>
      </c>
      <c r="BJ1574" s="18" t="s">
        <v>80</v>
      </c>
      <c r="BK1574" s="191">
        <f>ROUND(I1574*H1574,2)</f>
        <v>0</v>
      </c>
      <c r="BL1574" s="18" t="s">
        <v>198</v>
      </c>
      <c r="BM1574" s="190" t="s">
        <v>1983</v>
      </c>
    </row>
    <row r="1575" spans="1:47" s="2" customFormat="1" ht="11.25">
      <c r="A1575" s="35"/>
      <c r="B1575" s="36"/>
      <c r="C1575" s="37"/>
      <c r="D1575" s="192" t="s">
        <v>200</v>
      </c>
      <c r="E1575" s="37"/>
      <c r="F1575" s="193" t="s">
        <v>1982</v>
      </c>
      <c r="G1575" s="37"/>
      <c r="H1575" s="37"/>
      <c r="I1575" s="194"/>
      <c r="J1575" s="37"/>
      <c r="K1575" s="37"/>
      <c r="L1575" s="40"/>
      <c r="M1575" s="195"/>
      <c r="N1575" s="196"/>
      <c r="O1575" s="65"/>
      <c r="P1575" s="65"/>
      <c r="Q1575" s="65"/>
      <c r="R1575" s="65"/>
      <c r="S1575" s="65"/>
      <c r="T1575" s="66"/>
      <c r="U1575" s="35"/>
      <c r="V1575" s="35"/>
      <c r="W1575" s="35"/>
      <c r="X1575" s="35"/>
      <c r="Y1575" s="35"/>
      <c r="Z1575" s="35"/>
      <c r="AA1575" s="35"/>
      <c r="AB1575" s="35"/>
      <c r="AC1575" s="35"/>
      <c r="AD1575" s="35"/>
      <c r="AE1575" s="35"/>
      <c r="AT1575" s="18" t="s">
        <v>200</v>
      </c>
      <c r="AU1575" s="18" t="s">
        <v>80</v>
      </c>
    </row>
    <row r="1576" spans="1:65" s="2" customFormat="1" ht="16.5" customHeight="1">
      <c r="A1576" s="35"/>
      <c r="B1576" s="36"/>
      <c r="C1576" s="179" t="s">
        <v>1984</v>
      </c>
      <c r="D1576" s="179" t="s">
        <v>193</v>
      </c>
      <c r="E1576" s="180" t="s">
        <v>1985</v>
      </c>
      <c r="F1576" s="181" t="s">
        <v>1986</v>
      </c>
      <c r="G1576" s="182" t="s">
        <v>265</v>
      </c>
      <c r="H1576" s="183">
        <v>1</v>
      </c>
      <c r="I1576" s="184"/>
      <c r="J1576" s="185">
        <f>ROUND(I1576*H1576,2)</f>
        <v>0</v>
      </c>
      <c r="K1576" s="181" t="s">
        <v>21</v>
      </c>
      <c r="L1576" s="40"/>
      <c r="M1576" s="186" t="s">
        <v>21</v>
      </c>
      <c r="N1576" s="187" t="s">
        <v>43</v>
      </c>
      <c r="O1576" s="65"/>
      <c r="P1576" s="188">
        <f>O1576*H1576</f>
        <v>0</v>
      </c>
      <c r="Q1576" s="188">
        <v>0</v>
      </c>
      <c r="R1576" s="188">
        <f>Q1576*H1576</f>
        <v>0</v>
      </c>
      <c r="S1576" s="188">
        <v>0</v>
      </c>
      <c r="T1576" s="189">
        <f>S1576*H1576</f>
        <v>0</v>
      </c>
      <c r="U1576" s="35"/>
      <c r="V1576" s="35"/>
      <c r="W1576" s="35"/>
      <c r="X1576" s="35"/>
      <c r="Y1576" s="35"/>
      <c r="Z1576" s="35"/>
      <c r="AA1576" s="35"/>
      <c r="AB1576" s="35"/>
      <c r="AC1576" s="35"/>
      <c r="AD1576" s="35"/>
      <c r="AE1576" s="35"/>
      <c r="AR1576" s="190" t="s">
        <v>198</v>
      </c>
      <c r="AT1576" s="190" t="s">
        <v>193</v>
      </c>
      <c r="AU1576" s="190" t="s">
        <v>80</v>
      </c>
      <c r="AY1576" s="18" t="s">
        <v>191</v>
      </c>
      <c r="BE1576" s="191">
        <f>IF(N1576="základní",J1576,0)</f>
        <v>0</v>
      </c>
      <c r="BF1576" s="191">
        <f>IF(N1576="snížená",J1576,0)</f>
        <v>0</v>
      </c>
      <c r="BG1576" s="191">
        <f>IF(N1576="zákl. přenesená",J1576,0)</f>
        <v>0</v>
      </c>
      <c r="BH1576" s="191">
        <f>IF(N1576="sníž. přenesená",J1576,0)</f>
        <v>0</v>
      </c>
      <c r="BI1576" s="191">
        <f>IF(N1576="nulová",J1576,0)</f>
        <v>0</v>
      </c>
      <c r="BJ1576" s="18" t="s">
        <v>80</v>
      </c>
      <c r="BK1576" s="191">
        <f>ROUND(I1576*H1576,2)</f>
        <v>0</v>
      </c>
      <c r="BL1576" s="18" t="s">
        <v>198</v>
      </c>
      <c r="BM1576" s="190" t="s">
        <v>1987</v>
      </c>
    </row>
    <row r="1577" spans="1:47" s="2" customFormat="1" ht="11.25">
      <c r="A1577" s="35"/>
      <c r="B1577" s="36"/>
      <c r="C1577" s="37"/>
      <c r="D1577" s="192" t="s">
        <v>200</v>
      </c>
      <c r="E1577" s="37"/>
      <c r="F1577" s="193" t="s">
        <v>1986</v>
      </c>
      <c r="G1577" s="37"/>
      <c r="H1577" s="37"/>
      <c r="I1577" s="194"/>
      <c r="J1577" s="37"/>
      <c r="K1577" s="37"/>
      <c r="L1577" s="40"/>
      <c r="M1577" s="195"/>
      <c r="N1577" s="196"/>
      <c r="O1577" s="65"/>
      <c r="P1577" s="65"/>
      <c r="Q1577" s="65"/>
      <c r="R1577" s="65"/>
      <c r="S1577" s="65"/>
      <c r="T1577" s="66"/>
      <c r="U1577" s="35"/>
      <c r="V1577" s="35"/>
      <c r="W1577" s="35"/>
      <c r="X1577" s="35"/>
      <c r="Y1577" s="35"/>
      <c r="Z1577" s="35"/>
      <c r="AA1577" s="35"/>
      <c r="AB1577" s="35"/>
      <c r="AC1577" s="35"/>
      <c r="AD1577" s="35"/>
      <c r="AE1577" s="35"/>
      <c r="AT1577" s="18" t="s">
        <v>200</v>
      </c>
      <c r="AU1577" s="18" t="s">
        <v>80</v>
      </c>
    </row>
    <row r="1578" spans="1:65" s="2" customFormat="1" ht="21.75" customHeight="1">
      <c r="A1578" s="35"/>
      <c r="B1578" s="36"/>
      <c r="C1578" s="179" t="s">
        <v>1988</v>
      </c>
      <c r="D1578" s="179" t="s">
        <v>193</v>
      </c>
      <c r="E1578" s="180" t="s">
        <v>1989</v>
      </c>
      <c r="F1578" s="181" t="s">
        <v>1990</v>
      </c>
      <c r="G1578" s="182" t="s">
        <v>265</v>
      </c>
      <c r="H1578" s="183">
        <v>1</v>
      </c>
      <c r="I1578" s="184"/>
      <c r="J1578" s="185">
        <f>ROUND(I1578*H1578,2)</f>
        <v>0</v>
      </c>
      <c r="K1578" s="181" t="s">
        <v>21</v>
      </c>
      <c r="L1578" s="40"/>
      <c r="M1578" s="186" t="s">
        <v>21</v>
      </c>
      <c r="N1578" s="187" t="s">
        <v>43</v>
      </c>
      <c r="O1578" s="65"/>
      <c r="P1578" s="188">
        <f>O1578*H1578</f>
        <v>0</v>
      </c>
      <c r="Q1578" s="188">
        <v>0</v>
      </c>
      <c r="R1578" s="188">
        <f>Q1578*H1578</f>
        <v>0</v>
      </c>
      <c r="S1578" s="188">
        <v>0</v>
      </c>
      <c r="T1578" s="189">
        <f>S1578*H1578</f>
        <v>0</v>
      </c>
      <c r="U1578" s="35"/>
      <c r="V1578" s="35"/>
      <c r="W1578" s="35"/>
      <c r="X1578" s="35"/>
      <c r="Y1578" s="35"/>
      <c r="Z1578" s="35"/>
      <c r="AA1578" s="35"/>
      <c r="AB1578" s="35"/>
      <c r="AC1578" s="35"/>
      <c r="AD1578" s="35"/>
      <c r="AE1578" s="35"/>
      <c r="AR1578" s="190" t="s">
        <v>198</v>
      </c>
      <c r="AT1578" s="190" t="s">
        <v>193</v>
      </c>
      <c r="AU1578" s="190" t="s">
        <v>80</v>
      </c>
      <c r="AY1578" s="18" t="s">
        <v>191</v>
      </c>
      <c r="BE1578" s="191">
        <f>IF(N1578="základní",J1578,0)</f>
        <v>0</v>
      </c>
      <c r="BF1578" s="191">
        <f>IF(N1578="snížená",J1578,0)</f>
        <v>0</v>
      </c>
      <c r="BG1578" s="191">
        <f>IF(N1578="zákl. přenesená",J1578,0)</f>
        <v>0</v>
      </c>
      <c r="BH1578" s="191">
        <f>IF(N1578="sníž. přenesená",J1578,0)</f>
        <v>0</v>
      </c>
      <c r="BI1578" s="191">
        <f>IF(N1578="nulová",J1578,0)</f>
        <v>0</v>
      </c>
      <c r="BJ1578" s="18" t="s">
        <v>80</v>
      </c>
      <c r="BK1578" s="191">
        <f>ROUND(I1578*H1578,2)</f>
        <v>0</v>
      </c>
      <c r="BL1578" s="18" t="s">
        <v>198</v>
      </c>
      <c r="BM1578" s="190" t="s">
        <v>1991</v>
      </c>
    </row>
    <row r="1579" spans="1:47" s="2" customFormat="1" ht="11.25">
      <c r="A1579" s="35"/>
      <c r="B1579" s="36"/>
      <c r="C1579" s="37"/>
      <c r="D1579" s="192" t="s">
        <v>200</v>
      </c>
      <c r="E1579" s="37"/>
      <c r="F1579" s="193" t="s">
        <v>1990</v>
      </c>
      <c r="G1579" s="37"/>
      <c r="H1579" s="37"/>
      <c r="I1579" s="194"/>
      <c r="J1579" s="37"/>
      <c r="K1579" s="37"/>
      <c r="L1579" s="40"/>
      <c r="M1579" s="195"/>
      <c r="N1579" s="196"/>
      <c r="O1579" s="65"/>
      <c r="P1579" s="65"/>
      <c r="Q1579" s="65"/>
      <c r="R1579" s="65"/>
      <c r="S1579" s="65"/>
      <c r="T1579" s="66"/>
      <c r="U1579" s="35"/>
      <c r="V1579" s="35"/>
      <c r="W1579" s="35"/>
      <c r="X1579" s="35"/>
      <c r="Y1579" s="35"/>
      <c r="Z1579" s="35"/>
      <c r="AA1579" s="35"/>
      <c r="AB1579" s="35"/>
      <c r="AC1579" s="35"/>
      <c r="AD1579" s="35"/>
      <c r="AE1579" s="35"/>
      <c r="AT1579" s="18" t="s">
        <v>200</v>
      </c>
      <c r="AU1579" s="18" t="s">
        <v>80</v>
      </c>
    </row>
    <row r="1580" spans="1:65" s="2" customFormat="1" ht="24.2" customHeight="1">
      <c r="A1580" s="35"/>
      <c r="B1580" s="36"/>
      <c r="C1580" s="179" t="s">
        <v>1992</v>
      </c>
      <c r="D1580" s="179" t="s">
        <v>193</v>
      </c>
      <c r="E1580" s="180" t="s">
        <v>1993</v>
      </c>
      <c r="F1580" s="181" t="s">
        <v>1994</v>
      </c>
      <c r="G1580" s="182" t="s">
        <v>265</v>
      </c>
      <c r="H1580" s="183">
        <v>20</v>
      </c>
      <c r="I1580" s="184"/>
      <c r="J1580" s="185">
        <f>ROUND(I1580*H1580,2)</f>
        <v>0</v>
      </c>
      <c r="K1580" s="181" t="s">
        <v>21</v>
      </c>
      <c r="L1580" s="40"/>
      <c r="M1580" s="186" t="s">
        <v>21</v>
      </c>
      <c r="N1580" s="187" t="s">
        <v>43</v>
      </c>
      <c r="O1580" s="65"/>
      <c r="P1580" s="188">
        <f>O1580*H1580</f>
        <v>0</v>
      </c>
      <c r="Q1580" s="188">
        <v>0</v>
      </c>
      <c r="R1580" s="188">
        <f>Q1580*H1580</f>
        <v>0</v>
      </c>
      <c r="S1580" s="188">
        <v>0</v>
      </c>
      <c r="T1580" s="189">
        <f>S1580*H1580</f>
        <v>0</v>
      </c>
      <c r="U1580" s="35"/>
      <c r="V1580" s="35"/>
      <c r="W1580" s="35"/>
      <c r="X1580" s="35"/>
      <c r="Y1580" s="35"/>
      <c r="Z1580" s="35"/>
      <c r="AA1580" s="35"/>
      <c r="AB1580" s="35"/>
      <c r="AC1580" s="35"/>
      <c r="AD1580" s="35"/>
      <c r="AE1580" s="35"/>
      <c r="AR1580" s="190" t="s">
        <v>198</v>
      </c>
      <c r="AT1580" s="190" t="s">
        <v>193</v>
      </c>
      <c r="AU1580" s="190" t="s">
        <v>80</v>
      </c>
      <c r="AY1580" s="18" t="s">
        <v>191</v>
      </c>
      <c r="BE1580" s="191">
        <f>IF(N1580="základní",J1580,0)</f>
        <v>0</v>
      </c>
      <c r="BF1580" s="191">
        <f>IF(N1580="snížená",J1580,0)</f>
        <v>0</v>
      </c>
      <c r="BG1580" s="191">
        <f>IF(N1580="zákl. přenesená",J1580,0)</f>
        <v>0</v>
      </c>
      <c r="BH1580" s="191">
        <f>IF(N1580="sníž. přenesená",J1580,0)</f>
        <v>0</v>
      </c>
      <c r="BI1580" s="191">
        <f>IF(N1580="nulová",J1580,0)</f>
        <v>0</v>
      </c>
      <c r="BJ1580" s="18" t="s">
        <v>80</v>
      </c>
      <c r="BK1580" s="191">
        <f>ROUND(I1580*H1580,2)</f>
        <v>0</v>
      </c>
      <c r="BL1580" s="18" t="s">
        <v>198</v>
      </c>
      <c r="BM1580" s="190" t="s">
        <v>1995</v>
      </c>
    </row>
    <row r="1581" spans="1:47" s="2" customFormat="1" ht="11.25">
      <c r="A1581" s="35"/>
      <c r="B1581" s="36"/>
      <c r="C1581" s="37"/>
      <c r="D1581" s="192" t="s">
        <v>200</v>
      </c>
      <c r="E1581" s="37"/>
      <c r="F1581" s="193" t="s">
        <v>1994</v>
      </c>
      <c r="G1581" s="37"/>
      <c r="H1581" s="37"/>
      <c r="I1581" s="194"/>
      <c r="J1581" s="37"/>
      <c r="K1581" s="37"/>
      <c r="L1581" s="40"/>
      <c r="M1581" s="195"/>
      <c r="N1581" s="196"/>
      <c r="O1581" s="65"/>
      <c r="P1581" s="65"/>
      <c r="Q1581" s="65"/>
      <c r="R1581" s="65"/>
      <c r="S1581" s="65"/>
      <c r="T1581" s="66"/>
      <c r="U1581" s="35"/>
      <c r="V1581" s="35"/>
      <c r="W1581" s="35"/>
      <c r="X1581" s="35"/>
      <c r="Y1581" s="35"/>
      <c r="Z1581" s="35"/>
      <c r="AA1581" s="35"/>
      <c r="AB1581" s="35"/>
      <c r="AC1581" s="35"/>
      <c r="AD1581" s="35"/>
      <c r="AE1581" s="35"/>
      <c r="AT1581" s="18" t="s">
        <v>200</v>
      </c>
      <c r="AU1581" s="18" t="s">
        <v>80</v>
      </c>
    </row>
    <row r="1582" spans="1:47" s="2" customFormat="1" ht="29.25">
      <c r="A1582" s="35"/>
      <c r="B1582" s="36"/>
      <c r="C1582" s="37"/>
      <c r="D1582" s="192" t="s">
        <v>1941</v>
      </c>
      <c r="E1582" s="37"/>
      <c r="F1582" s="231" t="s">
        <v>1996</v>
      </c>
      <c r="G1582" s="37"/>
      <c r="H1582" s="37"/>
      <c r="I1582" s="194"/>
      <c r="J1582" s="37"/>
      <c r="K1582" s="37"/>
      <c r="L1582" s="40"/>
      <c r="M1582" s="195"/>
      <c r="N1582" s="196"/>
      <c r="O1582" s="65"/>
      <c r="P1582" s="65"/>
      <c r="Q1582" s="65"/>
      <c r="R1582" s="65"/>
      <c r="S1582" s="65"/>
      <c r="T1582" s="66"/>
      <c r="U1582" s="35"/>
      <c r="V1582" s="35"/>
      <c r="W1582" s="35"/>
      <c r="X1582" s="35"/>
      <c r="Y1582" s="35"/>
      <c r="Z1582" s="35"/>
      <c r="AA1582" s="35"/>
      <c r="AB1582" s="35"/>
      <c r="AC1582" s="35"/>
      <c r="AD1582" s="35"/>
      <c r="AE1582" s="35"/>
      <c r="AT1582" s="18" t="s">
        <v>1941</v>
      </c>
      <c r="AU1582" s="18" t="s">
        <v>80</v>
      </c>
    </row>
    <row r="1583" spans="1:65" s="2" customFormat="1" ht="16.5" customHeight="1">
      <c r="A1583" s="35"/>
      <c r="B1583" s="36"/>
      <c r="C1583" s="179" t="s">
        <v>1997</v>
      </c>
      <c r="D1583" s="179" t="s">
        <v>193</v>
      </c>
      <c r="E1583" s="180" t="s">
        <v>1998</v>
      </c>
      <c r="F1583" s="181" t="s">
        <v>1999</v>
      </c>
      <c r="G1583" s="182" t="s">
        <v>265</v>
      </c>
      <c r="H1583" s="183">
        <v>3</v>
      </c>
      <c r="I1583" s="184"/>
      <c r="J1583" s="185">
        <f>ROUND(I1583*H1583,2)</f>
        <v>0</v>
      </c>
      <c r="K1583" s="181" t="s">
        <v>21</v>
      </c>
      <c r="L1583" s="40"/>
      <c r="M1583" s="186" t="s">
        <v>21</v>
      </c>
      <c r="N1583" s="187" t="s">
        <v>43</v>
      </c>
      <c r="O1583" s="65"/>
      <c r="P1583" s="188">
        <f>O1583*H1583</f>
        <v>0</v>
      </c>
      <c r="Q1583" s="188">
        <v>0</v>
      </c>
      <c r="R1583" s="188">
        <f>Q1583*H1583</f>
        <v>0</v>
      </c>
      <c r="S1583" s="188">
        <v>0</v>
      </c>
      <c r="T1583" s="189">
        <f>S1583*H1583</f>
        <v>0</v>
      </c>
      <c r="U1583" s="35"/>
      <c r="V1583" s="35"/>
      <c r="W1583" s="35"/>
      <c r="X1583" s="35"/>
      <c r="Y1583" s="35"/>
      <c r="Z1583" s="35"/>
      <c r="AA1583" s="35"/>
      <c r="AB1583" s="35"/>
      <c r="AC1583" s="35"/>
      <c r="AD1583" s="35"/>
      <c r="AE1583" s="35"/>
      <c r="AR1583" s="190" t="s">
        <v>198</v>
      </c>
      <c r="AT1583" s="190" t="s">
        <v>193</v>
      </c>
      <c r="AU1583" s="190" t="s">
        <v>80</v>
      </c>
      <c r="AY1583" s="18" t="s">
        <v>191</v>
      </c>
      <c r="BE1583" s="191">
        <f>IF(N1583="základní",J1583,0)</f>
        <v>0</v>
      </c>
      <c r="BF1583" s="191">
        <f>IF(N1583="snížená",J1583,0)</f>
        <v>0</v>
      </c>
      <c r="BG1583" s="191">
        <f>IF(N1583="zákl. přenesená",J1583,0)</f>
        <v>0</v>
      </c>
      <c r="BH1583" s="191">
        <f>IF(N1583="sníž. přenesená",J1583,0)</f>
        <v>0</v>
      </c>
      <c r="BI1583" s="191">
        <f>IF(N1583="nulová",J1583,0)</f>
        <v>0</v>
      </c>
      <c r="BJ1583" s="18" t="s">
        <v>80</v>
      </c>
      <c r="BK1583" s="191">
        <f>ROUND(I1583*H1583,2)</f>
        <v>0</v>
      </c>
      <c r="BL1583" s="18" t="s">
        <v>198</v>
      </c>
      <c r="BM1583" s="190" t="s">
        <v>2000</v>
      </c>
    </row>
    <row r="1584" spans="1:47" s="2" customFormat="1" ht="11.25">
      <c r="A1584" s="35"/>
      <c r="B1584" s="36"/>
      <c r="C1584" s="37"/>
      <c r="D1584" s="192" t="s">
        <v>200</v>
      </c>
      <c r="E1584" s="37"/>
      <c r="F1584" s="193" t="s">
        <v>1999</v>
      </c>
      <c r="G1584" s="37"/>
      <c r="H1584" s="37"/>
      <c r="I1584" s="194"/>
      <c r="J1584" s="37"/>
      <c r="K1584" s="37"/>
      <c r="L1584" s="40"/>
      <c r="M1584" s="195"/>
      <c r="N1584" s="196"/>
      <c r="O1584" s="65"/>
      <c r="P1584" s="65"/>
      <c r="Q1584" s="65"/>
      <c r="R1584" s="65"/>
      <c r="S1584" s="65"/>
      <c r="T1584" s="66"/>
      <c r="U1584" s="35"/>
      <c r="V1584" s="35"/>
      <c r="W1584" s="35"/>
      <c r="X1584" s="35"/>
      <c r="Y1584" s="35"/>
      <c r="Z1584" s="35"/>
      <c r="AA1584" s="35"/>
      <c r="AB1584" s="35"/>
      <c r="AC1584" s="35"/>
      <c r="AD1584" s="35"/>
      <c r="AE1584" s="35"/>
      <c r="AT1584" s="18" t="s">
        <v>200</v>
      </c>
      <c r="AU1584" s="18" t="s">
        <v>80</v>
      </c>
    </row>
    <row r="1585" spans="1:65" s="2" customFormat="1" ht="37.9" customHeight="1">
      <c r="A1585" s="35"/>
      <c r="B1585" s="36"/>
      <c r="C1585" s="179" t="s">
        <v>2001</v>
      </c>
      <c r="D1585" s="179" t="s">
        <v>193</v>
      </c>
      <c r="E1585" s="180" t="s">
        <v>2002</v>
      </c>
      <c r="F1585" s="181" t="s">
        <v>2003</v>
      </c>
      <c r="G1585" s="182" t="s">
        <v>745</v>
      </c>
      <c r="H1585" s="183">
        <v>41.4</v>
      </c>
      <c r="I1585" s="184"/>
      <c r="J1585" s="185">
        <f>ROUND(I1585*H1585,2)</f>
        <v>0</v>
      </c>
      <c r="K1585" s="181" t="s">
        <v>21</v>
      </c>
      <c r="L1585" s="40"/>
      <c r="M1585" s="186" t="s">
        <v>21</v>
      </c>
      <c r="N1585" s="187" t="s">
        <v>43</v>
      </c>
      <c r="O1585" s="65"/>
      <c r="P1585" s="188">
        <f>O1585*H1585</f>
        <v>0</v>
      </c>
      <c r="Q1585" s="188">
        <v>0</v>
      </c>
      <c r="R1585" s="188">
        <f>Q1585*H1585</f>
        <v>0</v>
      </c>
      <c r="S1585" s="188">
        <v>0</v>
      </c>
      <c r="T1585" s="189">
        <f>S1585*H1585</f>
        <v>0</v>
      </c>
      <c r="U1585" s="35"/>
      <c r="V1585" s="35"/>
      <c r="W1585" s="35"/>
      <c r="X1585" s="35"/>
      <c r="Y1585" s="35"/>
      <c r="Z1585" s="35"/>
      <c r="AA1585" s="35"/>
      <c r="AB1585" s="35"/>
      <c r="AC1585" s="35"/>
      <c r="AD1585" s="35"/>
      <c r="AE1585" s="35"/>
      <c r="AR1585" s="190" t="s">
        <v>198</v>
      </c>
      <c r="AT1585" s="190" t="s">
        <v>193</v>
      </c>
      <c r="AU1585" s="190" t="s">
        <v>80</v>
      </c>
      <c r="AY1585" s="18" t="s">
        <v>191</v>
      </c>
      <c r="BE1585" s="191">
        <f>IF(N1585="základní",J1585,0)</f>
        <v>0</v>
      </c>
      <c r="BF1585" s="191">
        <f>IF(N1585="snížená",J1585,0)</f>
        <v>0</v>
      </c>
      <c r="BG1585" s="191">
        <f>IF(N1585="zákl. přenesená",J1585,0)</f>
        <v>0</v>
      </c>
      <c r="BH1585" s="191">
        <f>IF(N1585="sníž. přenesená",J1585,0)</f>
        <v>0</v>
      </c>
      <c r="BI1585" s="191">
        <f>IF(N1585="nulová",J1585,0)</f>
        <v>0</v>
      </c>
      <c r="BJ1585" s="18" t="s">
        <v>80</v>
      </c>
      <c r="BK1585" s="191">
        <f>ROUND(I1585*H1585,2)</f>
        <v>0</v>
      </c>
      <c r="BL1585" s="18" t="s">
        <v>198</v>
      </c>
      <c r="BM1585" s="190" t="s">
        <v>2004</v>
      </c>
    </row>
    <row r="1586" spans="1:47" s="2" customFormat="1" ht="19.5">
      <c r="A1586" s="35"/>
      <c r="B1586" s="36"/>
      <c r="C1586" s="37"/>
      <c r="D1586" s="192" t="s">
        <v>200</v>
      </c>
      <c r="E1586" s="37"/>
      <c r="F1586" s="193" t="s">
        <v>2003</v>
      </c>
      <c r="G1586" s="37"/>
      <c r="H1586" s="37"/>
      <c r="I1586" s="194"/>
      <c r="J1586" s="37"/>
      <c r="K1586" s="37"/>
      <c r="L1586" s="40"/>
      <c r="M1586" s="195"/>
      <c r="N1586" s="196"/>
      <c r="O1586" s="65"/>
      <c r="P1586" s="65"/>
      <c r="Q1586" s="65"/>
      <c r="R1586" s="65"/>
      <c r="S1586" s="65"/>
      <c r="T1586" s="66"/>
      <c r="U1586" s="35"/>
      <c r="V1586" s="35"/>
      <c r="W1586" s="35"/>
      <c r="X1586" s="35"/>
      <c r="Y1586" s="35"/>
      <c r="Z1586" s="35"/>
      <c r="AA1586" s="35"/>
      <c r="AB1586" s="35"/>
      <c r="AC1586" s="35"/>
      <c r="AD1586" s="35"/>
      <c r="AE1586" s="35"/>
      <c r="AT1586" s="18" t="s">
        <v>200</v>
      </c>
      <c r="AU1586" s="18" t="s">
        <v>80</v>
      </c>
    </row>
    <row r="1587" spans="1:47" s="2" customFormat="1" ht="29.25">
      <c r="A1587" s="35"/>
      <c r="B1587" s="36"/>
      <c r="C1587" s="37"/>
      <c r="D1587" s="192" t="s">
        <v>1941</v>
      </c>
      <c r="E1587" s="37"/>
      <c r="F1587" s="231" t="s">
        <v>2005</v>
      </c>
      <c r="G1587" s="37"/>
      <c r="H1587" s="37"/>
      <c r="I1587" s="194"/>
      <c r="J1587" s="37"/>
      <c r="K1587" s="37"/>
      <c r="L1587" s="40"/>
      <c r="M1587" s="195"/>
      <c r="N1587" s="196"/>
      <c r="O1587" s="65"/>
      <c r="P1587" s="65"/>
      <c r="Q1587" s="65"/>
      <c r="R1587" s="65"/>
      <c r="S1587" s="65"/>
      <c r="T1587" s="66"/>
      <c r="U1587" s="35"/>
      <c r="V1587" s="35"/>
      <c r="W1587" s="35"/>
      <c r="X1587" s="35"/>
      <c r="Y1587" s="35"/>
      <c r="Z1587" s="35"/>
      <c r="AA1587" s="35"/>
      <c r="AB1587" s="35"/>
      <c r="AC1587" s="35"/>
      <c r="AD1587" s="35"/>
      <c r="AE1587" s="35"/>
      <c r="AT1587" s="18" t="s">
        <v>1941</v>
      </c>
      <c r="AU1587" s="18" t="s">
        <v>80</v>
      </c>
    </row>
    <row r="1588" spans="1:65" s="2" customFormat="1" ht="24.2" customHeight="1">
      <c r="A1588" s="35"/>
      <c r="B1588" s="36"/>
      <c r="C1588" s="179" t="s">
        <v>2006</v>
      </c>
      <c r="D1588" s="179" t="s">
        <v>193</v>
      </c>
      <c r="E1588" s="180" t="s">
        <v>2007</v>
      </c>
      <c r="F1588" s="181" t="s">
        <v>2008</v>
      </c>
      <c r="G1588" s="182" t="s">
        <v>265</v>
      </c>
      <c r="H1588" s="183">
        <v>1</v>
      </c>
      <c r="I1588" s="184"/>
      <c r="J1588" s="185">
        <f>ROUND(I1588*H1588,2)</f>
        <v>0</v>
      </c>
      <c r="K1588" s="181" t="s">
        <v>21</v>
      </c>
      <c r="L1588" s="40"/>
      <c r="M1588" s="186" t="s">
        <v>21</v>
      </c>
      <c r="N1588" s="187" t="s">
        <v>43</v>
      </c>
      <c r="O1588" s="65"/>
      <c r="P1588" s="188">
        <f>O1588*H1588</f>
        <v>0</v>
      </c>
      <c r="Q1588" s="188">
        <v>0</v>
      </c>
      <c r="R1588" s="188">
        <f>Q1588*H1588</f>
        <v>0</v>
      </c>
      <c r="S1588" s="188">
        <v>0</v>
      </c>
      <c r="T1588" s="189">
        <f>S1588*H1588</f>
        <v>0</v>
      </c>
      <c r="U1588" s="35"/>
      <c r="V1588" s="35"/>
      <c r="W1588" s="35"/>
      <c r="X1588" s="35"/>
      <c r="Y1588" s="35"/>
      <c r="Z1588" s="35"/>
      <c r="AA1588" s="35"/>
      <c r="AB1588" s="35"/>
      <c r="AC1588" s="35"/>
      <c r="AD1588" s="35"/>
      <c r="AE1588" s="35"/>
      <c r="AR1588" s="190" t="s">
        <v>198</v>
      </c>
      <c r="AT1588" s="190" t="s">
        <v>193</v>
      </c>
      <c r="AU1588" s="190" t="s">
        <v>80</v>
      </c>
      <c r="AY1588" s="18" t="s">
        <v>191</v>
      </c>
      <c r="BE1588" s="191">
        <f>IF(N1588="základní",J1588,0)</f>
        <v>0</v>
      </c>
      <c r="BF1588" s="191">
        <f>IF(N1588="snížená",J1588,0)</f>
        <v>0</v>
      </c>
      <c r="BG1588" s="191">
        <f>IF(N1588="zákl. přenesená",J1588,0)</f>
        <v>0</v>
      </c>
      <c r="BH1588" s="191">
        <f>IF(N1588="sníž. přenesená",J1588,0)</f>
        <v>0</v>
      </c>
      <c r="BI1588" s="191">
        <f>IF(N1588="nulová",J1588,0)</f>
        <v>0</v>
      </c>
      <c r="BJ1588" s="18" t="s">
        <v>80</v>
      </c>
      <c r="BK1588" s="191">
        <f>ROUND(I1588*H1588,2)</f>
        <v>0</v>
      </c>
      <c r="BL1588" s="18" t="s">
        <v>198</v>
      </c>
      <c r="BM1588" s="190" t="s">
        <v>2009</v>
      </c>
    </row>
    <row r="1589" spans="1:47" s="2" customFormat="1" ht="19.5">
      <c r="A1589" s="35"/>
      <c r="B1589" s="36"/>
      <c r="C1589" s="37"/>
      <c r="D1589" s="192" t="s">
        <v>200</v>
      </c>
      <c r="E1589" s="37"/>
      <c r="F1589" s="193" t="s">
        <v>2008</v>
      </c>
      <c r="G1589" s="37"/>
      <c r="H1589" s="37"/>
      <c r="I1589" s="194"/>
      <c r="J1589" s="37"/>
      <c r="K1589" s="37"/>
      <c r="L1589" s="40"/>
      <c r="M1589" s="195"/>
      <c r="N1589" s="196"/>
      <c r="O1589" s="65"/>
      <c r="P1589" s="65"/>
      <c r="Q1589" s="65"/>
      <c r="R1589" s="65"/>
      <c r="S1589" s="65"/>
      <c r="T1589" s="66"/>
      <c r="U1589" s="35"/>
      <c r="V1589" s="35"/>
      <c r="W1589" s="35"/>
      <c r="X1589" s="35"/>
      <c r="Y1589" s="35"/>
      <c r="Z1589" s="35"/>
      <c r="AA1589" s="35"/>
      <c r="AB1589" s="35"/>
      <c r="AC1589" s="35"/>
      <c r="AD1589" s="35"/>
      <c r="AE1589" s="35"/>
      <c r="AT1589" s="18" t="s">
        <v>200</v>
      </c>
      <c r="AU1589" s="18" t="s">
        <v>80</v>
      </c>
    </row>
    <row r="1590" spans="1:47" s="2" customFormat="1" ht="29.25">
      <c r="A1590" s="35"/>
      <c r="B1590" s="36"/>
      <c r="C1590" s="37"/>
      <c r="D1590" s="192" t="s">
        <v>1941</v>
      </c>
      <c r="E1590" s="37"/>
      <c r="F1590" s="231" t="s">
        <v>2010</v>
      </c>
      <c r="G1590" s="37"/>
      <c r="H1590" s="37"/>
      <c r="I1590" s="194"/>
      <c r="J1590" s="37"/>
      <c r="K1590" s="37"/>
      <c r="L1590" s="40"/>
      <c r="M1590" s="195"/>
      <c r="N1590" s="196"/>
      <c r="O1590" s="65"/>
      <c r="P1590" s="65"/>
      <c r="Q1590" s="65"/>
      <c r="R1590" s="65"/>
      <c r="S1590" s="65"/>
      <c r="T1590" s="66"/>
      <c r="U1590" s="35"/>
      <c r="V1590" s="35"/>
      <c r="W1590" s="35"/>
      <c r="X1590" s="35"/>
      <c r="Y1590" s="35"/>
      <c r="Z1590" s="35"/>
      <c r="AA1590" s="35"/>
      <c r="AB1590" s="35"/>
      <c r="AC1590" s="35"/>
      <c r="AD1590" s="35"/>
      <c r="AE1590" s="35"/>
      <c r="AT1590" s="18" t="s">
        <v>1941</v>
      </c>
      <c r="AU1590" s="18" t="s">
        <v>80</v>
      </c>
    </row>
    <row r="1591" spans="1:65" s="2" customFormat="1" ht="24.2" customHeight="1">
      <c r="A1591" s="35"/>
      <c r="B1591" s="36"/>
      <c r="C1591" s="179" t="s">
        <v>2011</v>
      </c>
      <c r="D1591" s="179" t="s">
        <v>193</v>
      </c>
      <c r="E1591" s="180" t="s">
        <v>2012</v>
      </c>
      <c r="F1591" s="181" t="s">
        <v>2013</v>
      </c>
      <c r="G1591" s="182" t="s">
        <v>265</v>
      </c>
      <c r="H1591" s="183">
        <v>1</v>
      </c>
      <c r="I1591" s="184"/>
      <c r="J1591" s="185">
        <f>ROUND(I1591*H1591,2)</f>
        <v>0</v>
      </c>
      <c r="K1591" s="181" t="s">
        <v>21</v>
      </c>
      <c r="L1591" s="40"/>
      <c r="M1591" s="186" t="s">
        <v>21</v>
      </c>
      <c r="N1591" s="187" t="s">
        <v>43</v>
      </c>
      <c r="O1591" s="65"/>
      <c r="P1591" s="188">
        <f>O1591*H1591</f>
        <v>0</v>
      </c>
      <c r="Q1591" s="188">
        <v>0</v>
      </c>
      <c r="R1591" s="188">
        <f>Q1591*H1591</f>
        <v>0</v>
      </c>
      <c r="S1591" s="188">
        <v>0</v>
      </c>
      <c r="T1591" s="189">
        <f>S1591*H1591</f>
        <v>0</v>
      </c>
      <c r="U1591" s="35"/>
      <c r="V1591" s="35"/>
      <c r="W1591" s="35"/>
      <c r="X1591" s="35"/>
      <c r="Y1591" s="35"/>
      <c r="Z1591" s="35"/>
      <c r="AA1591" s="35"/>
      <c r="AB1591" s="35"/>
      <c r="AC1591" s="35"/>
      <c r="AD1591" s="35"/>
      <c r="AE1591" s="35"/>
      <c r="AR1591" s="190" t="s">
        <v>198</v>
      </c>
      <c r="AT1591" s="190" t="s">
        <v>193</v>
      </c>
      <c r="AU1591" s="190" t="s">
        <v>80</v>
      </c>
      <c r="AY1591" s="18" t="s">
        <v>191</v>
      </c>
      <c r="BE1591" s="191">
        <f>IF(N1591="základní",J1591,0)</f>
        <v>0</v>
      </c>
      <c r="BF1591" s="191">
        <f>IF(N1591="snížená",J1591,0)</f>
        <v>0</v>
      </c>
      <c r="BG1591" s="191">
        <f>IF(N1591="zákl. přenesená",J1591,0)</f>
        <v>0</v>
      </c>
      <c r="BH1591" s="191">
        <f>IF(N1591="sníž. přenesená",J1591,0)</f>
        <v>0</v>
      </c>
      <c r="BI1591" s="191">
        <f>IF(N1591="nulová",J1591,0)</f>
        <v>0</v>
      </c>
      <c r="BJ1591" s="18" t="s">
        <v>80</v>
      </c>
      <c r="BK1591" s="191">
        <f>ROUND(I1591*H1591,2)</f>
        <v>0</v>
      </c>
      <c r="BL1591" s="18" t="s">
        <v>198</v>
      </c>
      <c r="BM1591" s="190" t="s">
        <v>2014</v>
      </c>
    </row>
    <row r="1592" spans="1:47" s="2" customFormat="1" ht="11.25">
      <c r="A1592" s="35"/>
      <c r="B1592" s="36"/>
      <c r="C1592" s="37"/>
      <c r="D1592" s="192" t="s">
        <v>200</v>
      </c>
      <c r="E1592" s="37"/>
      <c r="F1592" s="193" t="s">
        <v>2013</v>
      </c>
      <c r="G1592" s="37"/>
      <c r="H1592" s="37"/>
      <c r="I1592" s="194"/>
      <c r="J1592" s="37"/>
      <c r="K1592" s="37"/>
      <c r="L1592" s="40"/>
      <c r="M1592" s="195"/>
      <c r="N1592" s="196"/>
      <c r="O1592" s="65"/>
      <c r="P1592" s="65"/>
      <c r="Q1592" s="65"/>
      <c r="R1592" s="65"/>
      <c r="S1592" s="65"/>
      <c r="T1592" s="66"/>
      <c r="U1592" s="35"/>
      <c r="V1592" s="35"/>
      <c r="W1592" s="35"/>
      <c r="X1592" s="35"/>
      <c r="Y1592" s="35"/>
      <c r="Z1592" s="35"/>
      <c r="AA1592" s="35"/>
      <c r="AB1592" s="35"/>
      <c r="AC1592" s="35"/>
      <c r="AD1592" s="35"/>
      <c r="AE1592" s="35"/>
      <c r="AT1592" s="18" t="s">
        <v>200</v>
      </c>
      <c r="AU1592" s="18" t="s">
        <v>80</v>
      </c>
    </row>
    <row r="1593" spans="1:47" s="2" customFormat="1" ht="19.5">
      <c r="A1593" s="35"/>
      <c r="B1593" s="36"/>
      <c r="C1593" s="37"/>
      <c r="D1593" s="192" t="s">
        <v>1941</v>
      </c>
      <c r="E1593" s="37"/>
      <c r="F1593" s="231" t="s">
        <v>1942</v>
      </c>
      <c r="G1593" s="37"/>
      <c r="H1593" s="37"/>
      <c r="I1593" s="194"/>
      <c r="J1593" s="37"/>
      <c r="K1593" s="37"/>
      <c r="L1593" s="40"/>
      <c r="M1593" s="195"/>
      <c r="N1593" s="196"/>
      <c r="O1593" s="65"/>
      <c r="P1593" s="65"/>
      <c r="Q1593" s="65"/>
      <c r="R1593" s="65"/>
      <c r="S1593" s="65"/>
      <c r="T1593" s="66"/>
      <c r="U1593" s="35"/>
      <c r="V1593" s="35"/>
      <c r="W1593" s="35"/>
      <c r="X1593" s="35"/>
      <c r="Y1593" s="35"/>
      <c r="Z1593" s="35"/>
      <c r="AA1593" s="35"/>
      <c r="AB1593" s="35"/>
      <c r="AC1593" s="35"/>
      <c r="AD1593" s="35"/>
      <c r="AE1593" s="35"/>
      <c r="AT1593" s="18" t="s">
        <v>1941</v>
      </c>
      <c r="AU1593" s="18" t="s">
        <v>80</v>
      </c>
    </row>
    <row r="1594" spans="1:65" s="2" customFormat="1" ht="24.2" customHeight="1">
      <c r="A1594" s="35"/>
      <c r="B1594" s="36"/>
      <c r="C1594" s="179" t="s">
        <v>2015</v>
      </c>
      <c r="D1594" s="179" t="s">
        <v>193</v>
      </c>
      <c r="E1594" s="180" t="s">
        <v>2016</v>
      </c>
      <c r="F1594" s="181" t="s">
        <v>2017</v>
      </c>
      <c r="G1594" s="182" t="s">
        <v>1018</v>
      </c>
      <c r="H1594" s="230"/>
      <c r="I1594" s="184"/>
      <c r="J1594" s="185">
        <f>ROUND(I1594*H1594,2)</f>
        <v>0</v>
      </c>
      <c r="K1594" s="181" t="s">
        <v>21</v>
      </c>
      <c r="L1594" s="40"/>
      <c r="M1594" s="186" t="s">
        <v>21</v>
      </c>
      <c r="N1594" s="187" t="s">
        <v>43</v>
      </c>
      <c r="O1594" s="65"/>
      <c r="P1594" s="188">
        <f>O1594*H1594</f>
        <v>0</v>
      </c>
      <c r="Q1594" s="188">
        <v>0</v>
      </c>
      <c r="R1594" s="188">
        <f>Q1594*H1594</f>
        <v>0</v>
      </c>
      <c r="S1594" s="188">
        <v>0</v>
      </c>
      <c r="T1594" s="189">
        <f>S1594*H1594</f>
        <v>0</v>
      </c>
      <c r="U1594" s="35"/>
      <c r="V1594" s="35"/>
      <c r="W1594" s="35"/>
      <c r="X1594" s="35"/>
      <c r="Y1594" s="35"/>
      <c r="Z1594" s="35"/>
      <c r="AA1594" s="35"/>
      <c r="AB1594" s="35"/>
      <c r="AC1594" s="35"/>
      <c r="AD1594" s="35"/>
      <c r="AE1594" s="35"/>
      <c r="AR1594" s="190" t="s">
        <v>198</v>
      </c>
      <c r="AT1594" s="190" t="s">
        <v>193</v>
      </c>
      <c r="AU1594" s="190" t="s">
        <v>80</v>
      </c>
      <c r="AY1594" s="18" t="s">
        <v>191</v>
      </c>
      <c r="BE1594" s="191">
        <f>IF(N1594="základní",J1594,0)</f>
        <v>0</v>
      </c>
      <c r="BF1594" s="191">
        <f>IF(N1594="snížená",J1594,0)</f>
        <v>0</v>
      </c>
      <c r="BG1594" s="191">
        <f>IF(N1594="zákl. přenesená",J1594,0)</f>
        <v>0</v>
      </c>
      <c r="BH1594" s="191">
        <f>IF(N1594="sníž. přenesená",J1594,0)</f>
        <v>0</v>
      </c>
      <c r="BI1594" s="191">
        <f>IF(N1594="nulová",J1594,0)</f>
        <v>0</v>
      </c>
      <c r="BJ1594" s="18" t="s">
        <v>80</v>
      </c>
      <c r="BK1594" s="191">
        <f>ROUND(I1594*H1594,2)</f>
        <v>0</v>
      </c>
      <c r="BL1594" s="18" t="s">
        <v>198</v>
      </c>
      <c r="BM1594" s="190" t="s">
        <v>2018</v>
      </c>
    </row>
    <row r="1595" spans="1:47" s="2" customFormat="1" ht="29.25">
      <c r="A1595" s="35"/>
      <c r="B1595" s="36"/>
      <c r="C1595" s="37"/>
      <c r="D1595" s="192" t="s">
        <v>200</v>
      </c>
      <c r="E1595" s="37"/>
      <c r="F1595" s="193" t="s">
        <v>2019</v>
      </c>
      <c r="G1595" s="37"/>
      <c r="H1595" s="37"/>
      <c r="I1595" s="194"/>
      <c r="J1595" s="37"/>
      <c r="K1595" s="37"/>
      <c r="L1595" s="40"/>
      <c r="M1595" s="232"/>
      <c r="N1595" s="233"/>
      <c r="O1595" s="234"/>
      <c r="P1595" s="234"/>
      <c r="Q1595" s="234"/>
      <c r="R1595" s="234"/>
      <c r="S1595" s="234"/>
      <c r="T1595" s="235"/>
      <c r="U1595" s="35"/>
      <c r="V1595" s="35"/>
      <c r="W1595" s="35"/>
      <c r="X1595" s="35"/>
      <c r="Y1595" s="35"/>
      <c r="Z1595" s="35"/>
      <c r="AA1595" s="35"/>
      <c r="AB1595" s="35"/>
      <c r="AC1595" s="35"/>
      <c r="AD1595" s="35"/>
      <c r="AE1595" s="35"/>
      <c r="AT1595" s="18" t="s">
        <v>200</v>
      </c>
      <c r="AU1595" s="18" t="s">
        <v>80</v>
      </c>
    </row>
    <row r="1596" spans="1:31" s="2" customFormat="1" ht="6.95" customHeight="1">
      <c r="A1596" s="35"/>
      <c r="B1596" s="48"/>
      <c r="C1596" s="49"/>
      <c r="D1596" s="49"/>
      <c r="E1596" s="49"/>
      <c r="F1596" s="49"/>
      <c r="G1596" s="49"/>
      <c r="H1596" s="49"/>
      <c r="I1596" s="49"/>
      <c r="J1596" s="49"/>
      <c r="K1596" s="49"/>
      <c r="L1596" s="40"/>
      <c r="M1596" s="35"/>
      <c r="O1596" s="35"/>
      <c r="P1596" s="35"/>
      <c r="Q1596" s="35"/>
      <c r="R1596" s="35"/>
      <c r="S1596" s="35"/>
      <c r="T1596" s="35"/>
      <c r="U1596" s="35"/>
      <c r="V1596" s="35"/>
      <c r="W1596" s="35"/>
      <c r="X1596" s="35"/>
      <c r="Y1596" s="35"/>
      <c r="Z1596" s="35"/>
      <c r="AA1596" s="35"/>
      <c r="AB1596" s="35"/>
      <c r="AC1596" s="35"/>
      <c r="AD1596" s="35"/>
      <c r="AE1596" s="35"/>
    </row>
  </sheetData>
  <sheetProtection algorithmName="SHA-512" hashValue="CsErgMaA4/DC3Xk5pa29keB9cXehqZ122m/a0ZGbLYCz+EU/+1pvMQjIlfAeGdyx+IDiYWvBt/vMnN2JoewVQw==" saltValue="LnufBix5ZI7aEc8dSd1u8L2PeTwVyGkKPcHEHmKDm++NZq5T69xZdRkUO+k8ni1pkIKI4uFceGLZ8YGeQSH+sw==" spinCount="100000" sheet="1" objects="1" scenarios="1" formatColumns="0" formatRows="0" autoFilter="0"/>
  <autoFilter ref="C106:K1595"/>
  <mergeCells count="9">
    <mergeCell ref="E50:H50"/>
    <mergeCell ref="E97:H97"/>
    <mergeCell ref="E99:H99"/>
    <mergeCell ref="L2:V2"/>
    <mergeCell ref="E7:H7"/>
    <mergeCell ref="E9:H9"/>
    <mergeCell ref="E18:H18"/>
    <mergeCell ref="E27:H27"/>
    <mergeCell ref="E48:H48"/>
  </mergeCells>
  <hyperlinks>
    <hyperlink ref="F112" r:id="rId1" display="https://podminky.urs.cz/item/CS_URS_2023_01/139711111"/>
    <hyperlink ref="F117" r:id="rId2" display="https://podminky.urs.cz/item/CS_URS_2023_01/162751117"/>
    <hyperlink ref="F120" r:id="rId3" display="https://podminky.urs.cz/item/CS_URS_2023_01/162751119"/>
    <hyperlink ref="F124" r:id="rId4" display="https://podminky.urs.cz/item/CS_URS_2023_01/171201221"/>
    <hyperlink ref="F129" r:id="rId5" display="https://podminky.urs.cz/item/CS_URS_2023_01/273321411"/>
    <hyperlink ref="F135" r:id="rId6" display="https://podminky.urs.cz/item/CS_URS_2023_01/273362021"/>
    <hyperlink ref="F142" r:id="rId7" display="https://podminky.urs.cz/item/CS_URS_2023_01/310278842"/>
    <hyperlink ref="F150" r:id="rId8" display="https://podminky.urs.cz/item/CS_URS_2023_01/310279842"/>
    <hyperlink ref="F155" r:id="rId9" display="https://podminky.urs.cz/item/CS_URS_2023_01/317142442"/>
    <hyperlink ref="F160" r:id="rId10" display="https://podminky.urs.cz/item/CS_URS_2023_01/317234410"/>
    <hyperlink ref="F166" r:id="rId11" display="https://podminky.urs.cz/item/CS_URS_2023_01/317944323"/>
    <hyperlink ref="F174" r:id="rId12" display="https://podminky.urs.cz/item/CS_URS_2023_01/346244381"/>
    <hyperlink ref="F180" r:id="rId13" display="https://podminky.urs.cz/item/CS_URS_2023_01/346272216"/>
    <hyperlink ref="F185" r:id="rId14" display="https://podminky.urs.cz/item/CS_URS_2023_01/346272256"/>
    <hyperlink ref="F191" r:id="rId15" display="https://podminky.urs.cz/item/CS_URS_2023_01/411388631"/>
    <hyperlink ref="F197" r:id="rId16" display="https://podminky.urs.cz/item/CS_URS_2023_01/611321141"/>
    <hyperlink ref="F207" r:id="rId17" display="https://podminky.urs.cz/item/CS_URS_2023_01/611325417"/>
    <hyperlink ref="F212" r:id="rId18" display="https://podminky.urs.cz/item/CS_URS_2023_01/612321121"/>
    <hyperlink ref="F229" r:id="rId19" display="https://podminky.urs.cz/item/CS_URS_2023_01/612321141"/>
    <hyperlink ref="F247" r:id="rId20" display="https://podminky.urs.cz/item/CS_URS_2023_01/612325301"/>
    <hyperlink ref="F258" r:id="rId21" display="https://podminky.urs.cz/item/CS_URS_2023_01/612325302"/>
    <hyperlink ref="F273" r:id="rId22" display="https://podminky.urs.cz/item/CS_URS_2023_01/612325417"/>
    <hyperlink ref="F283" r:id="rId23" display="https://podminky.urs.cz/item/CS_URS_2023_01/622525105"/>
    <hyperlink ref="F287" r:id="rId24" display="https://podminky.urs.cz/item/CS_URS_2023_01/631311115"/>
    <hyperlink ref="F292" r:id="rId25" display="https://podminky.urs.cz/item/CS_URS_2023_01/631319011"/>
    <hyperlink ref="F297" r:id="rId26" display="https://podminky.urs.cz/item/CS_URS_2023_01/631319195"/>
    <hyperlink ref="F302" r:id="rId27" display="https://podminky.urs.cz/item/CS_URS_2023_01/632450131"/>
    <hyperlink ref="F310" r:id="rId28" display="https://podminky.urs.cz/item/CS_URS_2023_01/890351811"/>
    <hyperlink ref="F320" r:id="rId29" display="https://podminky.urs.cz/item/CS_URS_2023_01/899101211"/>
    <hyperlink ref="F326" r:id="rId30" display="https://podminky.urs.cz/item/CS_URS_2023_01/949101111"/>
    <hyperlink ref="F330" r:id="rId31" display="https://podminky.urs.cz/item/CS_URS_2023_01/952901111"/>
    <hyperlink ref="F334" r:id="rId32" display="https://podminky.urs.cz/item/CS_URS_2023_01/961055111"/>
    <hyperlink ref="F341" r:id="rId33" display="https://podminky.urs.cz/item/CS_URS_2023_01/962031132"/>
    <hyperlink ref="F346" r:id="rId34" display="https://podminky.urs.cz/item/CS_URS_2023_01/962031133"/>
    <hyperlink ref="F351" r:id="rId35" display="https://podminky.urs.cz/item/CS_URS_2023_01/962032231"/>
    <hyperlink ref="F362" r:id="rId36" display="https://podminky.urs.cz/item/CS_URS_2023_01/963015121"/>
    <hyperlink ref="F367" r:id="rId37" display="https://podminky.urs.cz/item/CS_URS_2023_01/965042131"/>
    <hyperlink ref="F376" r:id="rId38" display="https://podminky.urs.cz/item/CS_URS_2023_01/965042141"/>
    <hyperlink ref="F397" r:id="rId39" display="https://podminky.urs.cz/item/CS_URS_2023_01/965042221"/>
    <hyperlink ref="F402" r:id="rId40" display="https://podminky.urs.cz/item/CS_URS_2023_01/965042231"/>
    <hyperlink ref="F407" r:id="rId41" display="https://podminky.urs.cz/item/CS_URS_2023_01/965045111"/>
    <hyperlink ref="F413" r:id="rId42" display="https://podminky.urs.cz/item/CS_URS_2023_01/965045112"/>
    <hyperlink ref="F423" r:id="rId43" display="https://podminky.urs.cz/item/CS_URS_2023_01/965045113"/>
    <hyperlink ref="F444" r:id="rId44" display="https://podminky.urs.cz/item/CS_URS_2023_01/965046111"/>
    <hyperlink ref="F449" r:id="rId45" display="https://podminky.urs.cz/item/CS_URS_2023_01/965082941"/>
    <hyperlink ref="F455" r:id="rId46" display="https://podminky.urs.cz/item/CS_URS_2023_01/967031132"/>
    <hyperlink ref="F461" r:id="rId47" display="https://podminky.urs.cz/item/CS_URS_2023_01/967031732"/>
    <hyperlink ref="F466" r:id="rId48" display="https://podminky.urs.cz/item/CS_URS_2023_01/967031733"/>
    <hyperlink ref="F471" r:id="rId49" display="https://podminky.urs.cz/item/CS_URS_2023_01/967031734"/>
    <hyperlink ref="F476" r:id="rId50" display="https://podminky.urs.cz/item/CS_URS_2023_01/968072455"/>
    <hyperlink ref="F481" r:id="rId51" display="https://podminky.urs.cz/item/CS_URS_2023_01/968072456"/>
    <hyperlink ref="F486" r:id="rId52" display="https://podminky.urs.cz/item/CS_URS_2023_01/968082015"/>
    <hyperlink ref="F491" r:id="rId53" display="https://podminky.urs.cz/item/CS_URS_2023_01/968082022"/>
    <hyperlink ref="F496" r:id="rId54" display="https://podminky.urs.cz/item/CS_URS_2023_01/971033541"/>
    <hyperlink ref="F501" r:id="rId55" display="https://podminky.urs.cz/item/CS_URS_2023_01/971033561"/>
    <hyperlink ref="F506" r:id="rId56" display="https://podminky.urs.cz/item/CS_URS_2023_01/971033641"/>
    <hyperlink ref="F513" r:id="rId57" display="https://podminky.urs.cz/item/CS_URS_2023_01/971033651"/>
    <hyperlink ref="F518" r:id="rId58" display="https://podminky.urs.cz/item/CS_URS_2023_01/971052651"/>
    <hyperlink ref="F523" r:id="rId59" display="https://podminky.urs.cz/item/CS_URS_2023_01/972044451"/>
    <hyperlink ref="F528" r:id="rId60" display="https://podminky.urs.cz/item/CS_URS_2023_01/974031664"/>
    <hyperlink ref="F533" r:id="rId61" display="https://podminky.urs.cz/item/CS_URS_2023_01/974031666"/>
    <hyperlink ref="F538" r:id="rId62" display="https://podminky.urs.cz/item/CS_URS_2023_01/977151127"/>
    <hyperlink ref="F543" r:id="rId63" display="https://podminky.urs.cz/item/CS_URS_2023_01/977211112"/>
    <hyperlink ref="F548" r:id="rId64" display="https://podminky.urs.cz/item/CS_URS_2023_01/977211121"/>
    <hyperlink ref="F556" r:id="rId65" display="https://podminky.urs.cz/item/CS_URS_2023_01/977211123"/>
    <hyperlink ref="F564" r:id="rId66" display="https://podminky.urs.cz/item/CS_URS_2023_01/977311111"/>
    <hyperlink ref="F571" r:id="rId67" display="https://podminky.urs.cz/item/CS_URS_2023_01/977312113"/>
    <hyperlink ref="F582" r:id="rId68" display="https://podminky.urs.cz/item/CS_URS_2023_01/978011141"/>
    <hyperlink ref="F587" r:id="rId69" display="https://podminky.urs.cz/item/CS_URS_2023_01/978011191"/>
    <hyperlink ref="F614" r:id="rId70" display="https://podminky.urs.cz/item/CS_URS_2023_01/978013141"/>
    <hyperlink ref="F621" r:id="rId71" display="https://podminky.urs.cz/item/CS_URS_2023_01/978013191"/>
    <hyperlink ref="F648" r:id="rId72" display="https://podminky.urs.cz/item/CS_URS_2023_01/978059541"/>
    <hyperlink ref="F664" r:id="rId73" display="https://podminky.urs.cz/item/CS_URS_2023_01/985331211"/>
    <hyperlink ref="F679" r:id="rId74" display="https://podminky.urs.cz/item/CS_URS_2023_01/997013212"/>
    <hyperlink ref="F682" r:id="rId75" display="https://podminky.urs.cz/item/CS_URS_2023_01/997013501"/>
    <hyperlink ref="F685" r:id="rId76" display="https://podminky.urs.cz/item/CS_URS_2023_01/997013509"/>
    <hyperlink ref="F689" r:id="rId77" display="https://podminky.urs.cz/item/CS_URS_2023_01/997013601"/>
    <hyperlink ref="F693" r:id="rId78" display="https://podminky.urs.cz/item/CS_URS_2023_01/997013602"/>
    <hyperlink ref="F697" r:id="rId79" display="https://podminky.urs.cz/item/CS_URS_2023_01/997013603"/>
    <hyperlink ref="F701" r:id="rId80" display="https://podminky.urs.cz/item/CS_URS_2023_01/997013607"/>
    <hyperlink ref="F705" r:id="rId81" display="https://podminky.urs.cz/item/CS_URS_2023_01/997013631"/>
    <hyperlink ref="F709" r:id="rId82" display="https://podminky.urs.cz/item/CS_URS_2023_01/997013645"/>
    <hyperlink ref="F713" r:id="rId83" display="https://podminky.urs.cz/item/CS_URS_2023_01/997013804"/>
    <hyperlink ref="F716" r:id="rId84" display="https://podminky.urs.cz/item/CS_URS_2023_01/997013814"/>
    <hyperlink ref="F720" r:id="rId85" display="https://podminky.urs.cz/item/CS_URS_2023_01/998011002"/>
    <hyperlink ref="F725" r:id="rId86" display="https://podminky.urs.cz/item/CS_URS_2023_01/711111001"/>
    <hyperlink ref="F735" r:id="rId87" display="https://podminky.urs.cz/item/CS_URS_2023_01/711131811"/>
    <hyperlink ref="F742" r:id="rId88" display="https://podminky.urs.cz/item/CS_URS_2023_01/711141559"/>
    <hyperlink ref="F750" r:id="rId89" display="https://podminky.urs.cz/item/CS_URS_2023_01/998711202"/>
    <hyperlink ref="F754" r:id="rId90" display="https://podminky.urs.cz/item/CS_URS_2023_01/712311101"/>
    <hyperlink ref="F762" r:id="rId91" display="https://podminky.urs.cz/item/CS_URS_2023_01/712340832"/>
    <hyperlink ref="F767" r:id="rId92" display="https://podminky.urs.cz/item/CS_URS_2023_01/712341559"/>
    <hyperlink ref="F775" r:id="rId93" display="https://podminky.urs.cz/item/CS_URS_2023_01/712341720"/>
    <hyperlink ref="F781" r:id="rId94" display="https://podminky.urs.cz/item/CS_URS_2023_01/712363803"/>
    <hyperlink ref="F786" r:id="rId95" display="https://podminky.urs.cz/item/CS_URS_2023_01/998712202"/>
    <hyperlink ref="F790" r:id="rId96" display="https://podminky.urs.cz/item/CS_URS_2023_01/713140863"/>
    <hyperlink ref="F795" r:id="rId97" display="https://podminky.urs.cz/item/CS_URS_2023_01/713141131"/>
    <hyperlink ref="F810" r:id="rId98" display="https://podminky.urs.cz/item/CS_URS_2023_01/998713202"/>
    <hyperlink ref="F818" r:id="rId99" display="https://podminky.urs.cz/item/CS_URS_2023_01/998725202"/>
    <hyperlink ref="F822" r:id="rId100" display="https://podminky.urs.cz/item/CS_URS_2023_01/751398856"/>
    <hyperlink ref="F826" r:id="rId101" display="https://podminky.urs.cz/item/CS_URS_2023_01/998751201"/>
    <hyperlink ref="F830" r:id="rId102" display="https://podminky.urs.cz/item/CS_URS_2023_01/763111411"/>
    <hyperlink ref="F836" r:id="rId103" display="https://podminky.urs.cz/item/CS_URS_2023_01/763111417"/>
    <hyperlink ref="F842" r:id="rId104" display="https://podminky.urs.cz/item/CS_URS_2023_01/763111437"/>
    <hyperlink ref="F847" r:id="rId105" display="https://podminky.urs.cz/item/CS_URS_2023_01/763111717"/>
    <hyperlink ref="F851" r:id="rId106" display="https://podminky.urs.cz/item/CS_URS_2023_01/763111772"/>
    <hyperlink ref="F855" r:id="rId107" display="https://podminky.urs.cz/item/CS_URS_2023_01/763112315"/>
    <hyperlink ref="F860" r:id="rId108" display="https://podminky.urs.cz/item/CS_URS_2023_01/763113314"/>
    <hyperlink ref="F865" r:id="rId109" display="https://podminky.urs.cz/item/CS_URS_2023_01/763121590"/>
    <hyperlink ref="F870" r:id="rId110" display="https://podminky.urs.cz/item/CS_URS_2023_01/763121623"/>
    <hyperlink ref="F879" r:id="rId111" display="https://podminky.urs.cz/item/CS_URS_2023_01/763121714"/>
    <hyperlink ref="F883" r:id="rId112" display="https://podminky.urs.cz/item/CS_URS_2023_01/763121762"/>
    <hyperlink ref="F887" r:id="rId113" display="https://podminky.urs.cz/item/CS_URS_2023_01/763122423"/>
    <hyperlink ref="F892" r:id="rId114" display="https://podminky.urs.cz/item/CS_URS_2023_01/763431011"/>
    <hyperlink ref="F908" r:id="rId115" display="https://podminky.urs.cz/item/CS_URS_2023_01/763431702"/>
    <hyperlink ref="F919" r:id="rId116" display="https://podminky.urs.cz/item/CS_URS_2023_01/998763402"/>
    <hyperlink ref="F927" r:id="rId117" display="https://podminky.urs.cz/item/CS_URS_2023_01/998764202"/>
    <hyperlink ref="F949" r:id="rId118" display="https://podminky.urs.cz/item/CS_URS_2023_01/766421811"/>
    <hyperlink ref="F954" r:id="rId119" display="https://podminky.urs.cz/item/CS_URS_2023_01/766421822"/>
    <hyperlink ref="F959" r:id="rId120" display="https://podminky.urs.cz/item/CS_URS_2023_01/766691921"/>
    <hyperlink ref="F964" r:id="rId121" display="https://podminky.urs.cz/item/CS_URS_2023_01/998766202"/>
    <hyperlink ref="F1014" r:id="rId122" display="https://podminky.urs.cz/item/CS_URS_2023_01/767661811"/>
    <hyperlink ref="F1035" r:id="rId123" display="https://podminky.urs.cz/item/CS_URS_2023_01/767996701"/>
    <hyperlink ref="F1040" r:id="rId124" display="https://podminky.urs.cz/item/CS_URS_2023_01/998767202"/>
    <hyperlink ref="F1044" r:id="rId125" display="https://podminky.urs.cz/item/CS_URS_2023_01/771111011"/>
    <hyperlink ref="F1049" r:id="rId126" display="https://podminky.urs.cz/item/CS_URS_2023_01/771121011"/>
    <hyperlink ref="F1054" r:id="rId127" display="https://podminky.urs.cz/item/CS_URS_2023_01/771151022"/>
    <hyperlink ref="F1059" r:id="rId128" display="https://podminky.urs.cz/item/CS_URS_2023_01/771473810"/>
    <hyperlink ref="F1072" r:id="rId129" display="https://podminky.urs.cz/item/CS_URS_2023_01/771474142"/>
    <hyperlink ref="F1090" r:id="rId130" display="https://podminky.urs.cz/item/CS_URS_2023_01/771573810"/>
    <hyperlink ref="F1117" r:id="rId131" display="https://podminky.urs.cz/item/CS_URS_2023_01/771574262"/>
    <hyperlink ref="F1125" r:id="rId132" display="https://podminky.urs.cz/item/CS_URS_2023_01/771591112"/>
    <hyperlink ref="F1130" r:id="rId133" display="https://podminky.urs.cz/item/CS_URS_2023_01/998771202"/>
    <hyperlink ref="F1134" r:id="rId134" display="https://podminky.urs.cz/item/CS_URS_2023_01/776111115"/>
    <hyperlink ref="F1139" r:id="rId135" display="https://podminky.urs.cz/item/CS_URS_2023_01/776111311"/>
    <hyperlink ref="F1144" r:id="rId136" display="https://podminky.urs.cz/item/CS_URS_2023_01/776121321"/>
    <hyperlink ref="F1149" r:id="rId137" display="https://podminky.urs.cz/item/CS_URS_2023_01/776141122"/>
    <hyperlink ref="F1154" r:id="rId138" display="https://podminky.urs.cz/item/CS_URS_2023_01/776201812"/>
    <hyperlink ref="F1159" r:id="rId139" display="https://podminky.urs.cz/item/CS_URS_2023_01/776231111"/>
    <hyperlink ref="F1167" r:id="rId140" display="https://podminky.urs.cz/item/CS_URS_2023_01/776410811"/>
    <hyperlink ref="F1172" r:id="rId141" display="https://podminky.urs.cz/item/CS_URS_2023_01/776411212"/>
    <hyperlink ref="F1180" r:id="rId142" display="https://podminky.urs.cz/item/CS_URS_2023_01/776411213"/>
    <hyperlink ref="F1188" r:id="rId143" display="https://podminky.urs.cz/item/CS_URS_2023_01/776411214"/>
    <hyperlink ref="F1196" r:id="rId144" display="https://podminky.urs.cz/item/CS_URS_2023_01/998776202"/>
    <hyperlink ref="F1200" r:id="rId145" display="https://podminky.urs.cz/item/CS_URS_2023_01/781121011"/>
    <hyperlink ref="F1217" r:id="rId146" display="https://podminky.urs.cz/item/CS_URS_2023_01/781131112"/>
    <hyperlink ref="F1231" r:id="rId147" display="https://podminky.urs.cz/item/CS_URS_2023_01/781474154"/>
    <hyperlink ref="F1251" r:id="rId148" display="https://podminky.urs.cz/item/CS_URS_2023_01/998781202"/>
    <hyperlink ref="F1255" r:id="rId149" display="https://podminky.urs.cz/item/CS_URS_2023_01/783301303"/>
    <hyperlink ref="F1260" r:id="rId150" display="https://podminky.urs.cz/item/CS_URS_2023_01/783301313"/>
    <hyperlink ref="F1265" r:id="rId151" display="https://podminky.urs.cz/item/CS_URS_2023_01/783314203"/>
    <hyperlink ref="F1270" r:id="rId152" display="https://podminky.urs.cz/item/CS_URS_2023_01/783317101"/>
    <hyperlink ref="F1275" r:id="rId153" display="https://podminky.urs.cz/item/CS_URS_2023_01/783801203"/>
    <hyperlink ref="F1287" r:id="rId154" display="https://podminky.urs.cz/item/CS_URS_2023_01/783813101"/>
    <hyperlink ref="F1298" r:id="rId155" display="https://podminky.urs.cz/item/CS_URS_2023_01/783813141"/>
    <hyperlink ref="F1306" r:id="rId156" display="https://podminky.urs.cz/item/CS_URS_2023_01/783817201"/>
    <hyperlink ref="F1314" r:id="rId157" display="https://podminky.urs.cz/item/CS_URS_2023_01/783817401"/>
    <hyperlink ref="F1325" r:id="rId158" display="https://podminky.urs.cz/item/CS_URS_2023_01/783822213"/>
    <hyperlink ref="F1337" r:id="rId159" display="https://podminky.urs.cz/item/CS_URS_2023_01/783901453"/>
    <hyperlink ref="F1345" r:id="rId160" display="https://podminky.urs.cz/item/CS_URS_2023_01/783913151"/>
    <hyperlink ref="F1353" r:id="rId161" display="https://podminky.urs.cz/item/CS_URS_2023_01/783917161"/>
    <hyperlink ref="F1361" r:id="rId162" display="https://podminky.urs.cz/item/CS_URS_2023_01/783932163"/>
    <hyperlink ref="F1369" r:id="rId163" display="https://podminky.urs.cz/item/CS_URS_2023_01/783932171"/>
    <hyperlink ref="F1378" r:id="rId164" display="https://podminky.urs.cz/item/CS_URS_2023_01/784111001"/>
    <hyperlink ref="F1413" r:id="rId165" display="https://podminky.urs.cz/item/CS_URS_2023_01/784121001"/>
    <hyperlink ref="F1420" r:id="rId166" display="https://podminky.urs.cz/item/CS_URS_2023_01/784171101"/>
    <hyperlink ref="F1427" r:id="rId167" display="https://podminky.urs.cz/item/CS_URS_2023_01/784171111"/>
    <hyperlink ref="F1437" r:id="rId168" display="https://podminky.urs.cz/item/CS_URS_2023_01/784171121"/>
    <hyperlink ref="F1443" r:id="rId169" display="https://podminky.urs.cz/item/CS_URS_2023_01/784181121"/>
    <hyperlink ref="F1478" r:id="rId170" display="https://podminky.urs.cz/item/CS_URS_2023_01/784191003"/>
    <hyperlink ref="F1482" r:id="rId171" display="https://podminky.urs.cz/item/CS_URS_2023_01/784191005"/>
    <hyperlink ref="F1486" r:id="rId172" display="https://podminky.urs.cz/item/CS_URS_2023_01/784191007"/>
    <hyperlink ref="F1490" r:id="rId173" display="https://podminky.urs.cz/item/CS_URS_2023_01/784211101"/>
    <hyperlink ref="F1526" r:id="rId174" display="https://podminky.urs.cz/item/CS_URS_2023_01/787600831"/>
    <hyperlink ref="F1531" r:id="rId175" display="https://podminky.urs.cz/item/CS_URS_2023_01/787601841"/>
    <hyperlink ref="F1536" r:id="rId176" display="https://podminky.urs.cz/item/CS_URS_2023_01/787616372"/>
    <hyperlink ref="F1541" r:id="rId177" display="https://podminky.urs.cz/item/CS_URS_2023_01/99878720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7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8" t="s">
        <v>89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2:46" s="1" customFormat="1" ht="24.95" customHeight="1">
      <c r="B4" s="21"/>
      <c r="D4" s="111" t="s">
        <v>141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72" t="str">
        <f>'Rekapitulace stavby'!K6</f>
        <v>Rekonstrukce kuchyně v domově pro seniory v Klatovech</v>
      </c>
      <c r="F7" s="373"/>
      <c r="G7" s="373"/>
      <c r="H7" s="373"/>
      <c r="L7" s="21"/>
    </row>
    <row r="8" spans="2:12" s="1" customFormat="1" ht="12" customHeight="1">
      <c r="B8" s="21"/>
      <c r="D8" s="113" t="s">
        <v>142</v>
      </c>
      <c r="L8" s="21"/>
    </row>
    <row r="9" spans="1:31" s="2" customFormat="1" ht="16.5" customHeight="1">
      <c r="A9" s="35"/>
      <c r="B9" s="40"/>
      <c r="C9" s="35"/>
      <c r="D9" s="35"/>
      <c r="E9" s="372" t="s">
        <v>2020</v>
      </c>
      <c r="F9" s="375"/>
      <c r="G9" s="375"/>
      <c r="H9" s="37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3" t="s">
        <v>2021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74" t="s">
        <v>2022</v>
      </c>
      <c r="F11" s="375"/>
      <c r="G11" s="375"/>
      <c r="H11" s="375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3" t="s">
        <v>18</v>
      </c>
      <c r="E13" s="35"/>
      <c r="F13" s="104" t="s">
        <v>21</v>
      </c>
      <c r="G13" s="35"/>
      <c r="H13" s="35"/>
      <c r="I13" s="113" t="s">
        <v>20</v>
      </c>
      <c r="J13" s="104" t="s">
        <v>21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22</v>
      </c>
      <c r="E14" s="35"/>
      <c r="F14" s="104" t="s">
        <v>23</v>
      </c>
      <c r="G14" s="35"/>
      <c r="H14" s="35"/>
      <c r="I14" s="113" t="s">
        <v>24</v>
      </c>
      <c r="J14" s="115" t="str">
        <f>'Rekapitulace stavby'!AN8</f>
        <v>26. 4. 2023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3" t="s">
        <v>26</v>
      </c>
      <c r="E16" s="35"/>
      <c r="F16" s="35"/>
      <c r="G16" s="35"/>
      <c r="H16" s="35"/>
      <c r="I16" s="113" t="s">
        <v>27</v>
      </c>
      <c r="J16" s="104" t="str">
        <f>IF('Rekapitulace stavby'!AN10="","",'Rekapitulace stavby'!AN10)</f>
        <v/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tr">
        <f>IF('Rekapitulace stavby'!E11="","",'Rekapitulace stavby'!E11)</f>
        <v xml:space="preserve"> </v>
      </c>
      <c r="F17" s="35"/>
      <c r="G17" s="35"/>
      <c r="H17" s="35"/>
      <c r="I17" s="113" t="s">
        <v>29</v>
      </c>
      <c r="J17" s="104" t="str">
        <f>IF('Rekapitulace stavby'!AN11="","",'Rekapitulace stavby'!AN11)</f>
        <v/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3" t="s">
        <v>30</v>
      </c>
      <c r="E19" s="35"/>
      <c r="F19" s="35"/>
      <c r="G19" s="35"/>
      <c r="H19" s="35"/>
      <c r="I19" s="113" t="s">
        <v>27</v>
      </c>
      <c r="J19" s="31" t="str">
        <f>'Rekapitulace stavby'!AN13</f>
        <v>Vyplň údaj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76" t="str">
        <f>'Rekapitulace stavby'!E14</f>
        <v>Vyplň údaj</v>
      </c>
      <c r="F20" s="377"/>
      <c r="G20" s="377"/>
      <c r="H20" s="377"/>
      <c r="I20" s="113" t="s">
        <v>29</v>
      </c>
      <c r="J20" s="31" t="str">
        <f>'Rekapitulace stavby'!AN14</f>
        <v>Vyplň údaj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3" t="s">
        <v>32</v>
      </c>
      <c r="E22" s="35"/>
      <c r="F22" s="35"/>
      <c r="G22" s="35"/>
      <c r="H22" s="35"/>
      <c r="I22" s="113" t="s">
        <v>27</v>
      </c>
      <c r="J22" s="104" t="s">
        <v>21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33</v>
      </c>
      <c r="F23" s="35"/>
      <c r="G23" s="35"/>
      <c r="H23" s="35"/>
      <c r="I23" s="113" t="s">
        <v>29</v>
      </c>
      <c r="J23" s="104" t="s">
        <v>21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3" t="s">
        <v>35</v>
      </c>
      <c r="E25" s="35"/>
      <c r="F25" s="35"/>
      <c r="G25" s="35"/>
      <c r="H25" s="35"/>
      <c r="I25" s="113" t="s">
        <v>27</v>
      </c>
      <c r="J25" s="104" t="str">
        <f>IF('Rekapitulace stavby'!AN19="","",'Rekapitulace stavby'!AN19)</f>
        <v/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tr">
        <f>IF('Rekapitulace stavby'!E20="","",'Rekapitulace stavby'!E20)</f>
        <v xml:space="preserve"> </v>
      </c>
      <c r="F26" s="35"/>
      <c r="G26" s="35"/>
      <c r="H26" s="35"/>
      <c r="I26" s="113" t="s">
        <v>29</v>
      </c>
      <c r="J26" s="104" t="str">
        <f>IF('Rekapitulace stavby'!AN20="","",'Rekapitulace stavby'!AN20)</f>
        <v/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3" t="s">
        <v>36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16"/>
      <c r="B29" s="117"/>
      <c r="C29" s="116"/>
      <c r="D29" s="116"/>
      <c r="E29" s="378" t="s">
        <v>21</v>
      </c>
      <c r="F29" s="378"/>
      <c r="G29" s="378"/>
      <c r="H29" s="378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0" t="s">
        <v>38</v>
      </c>
      <c r="E32" s="35"/>
      <c r="F32" s="35"/>
      <c r="G32" s="35"/>
      <c r="H32" s="35"/>
      <c r="I32" s="35"/>
      <c r="J32" s="121">
        <f>ROUND(J89,2)</f>
        <v>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2" t="s">
        <v>40</v>
      </c>
      <c r="G34" s="35"/>
      <c r="H34" s="35"/>
      <c r="I34" s="122" t="s">
        <v>39</v>
      </c>
      <c r="J34" s="122" t="s">
        <v>41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3" t="s">
        <v>42</v>
      </c>
      <c r="E35" s="113" t="s">
        <v>43</v>
      </c>
      <c r="F35" s="124">
        <f>ROUND((SUM(BE89:BE187)),2)</f>
        <v>0</v>
      </c>
      <c r="G35" s="35"/>
      <c r="H35" s="35"/>
      <c r="I35" s="125">
        <v>0.21</v>
      </c>
      <c r="J35" s="124">
        <f>ROUND(((SUM(BE89:BE187))*I35),2)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44</v>
      </c>
      <c r="F36" s="124">
        <f>ROUND((SUM(BF89:BF187)),2)</f>
        <v>0</v>
      </c>
      <c r="G36" s="35"/>
      <c r="H36" s="35"/>
      <c r="I36" s="125">
        <v>0.15</v>
      </c>
      <c r="J36" s="124">
        <f>ROUND(((SUM(BF89:BF187))*I36),2)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ROUND((SUM(BG89:BG187)),2)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46</v>
      </c>
      <c r="F38" s="124">
        <f>ROUND((SUM(BH89:BH187)),2)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47</v>
      </c>
      <c r="F39" s="124">
        <f>ROUND((SUM(BI89:BI187)),2)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6"/>
      <c r="D41" s="127" t="s">
        <v>48</v>
      </c>
      <c r="E41" s="128"/>
      <c r="F41" s="128"/>
      <c r="G41" s="129" t="s">
        <v>49</v>
      </c>
      <c r="H41" s="130" t="s">
        <v>50</v>
      </c>
      <c r="I41" s="128"/>
      <c r="J41" s="131">
        <f>SUM(J32:J39)</f>
        <v>0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144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79" t="str">
        <f>E7</f>
        <v>Rekonstrukce kuchyně v domově pro seniory v Klatovech</v>
      </c>
      <c r="F50" s="380"/>
      <c r="G50" s="380"/>
      <c r="H50" s="380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30" t="s">
        <v>142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5"/>
      <c r="B52" s="36"/>
      <c r="C52" s="37"/>
      <c r="D52" s="37"/>
      <c r="E52" s="379" t="s">
        <v>2020</v>
      </c>
      <c r="F52" s="381"/>
      <c r="G52" s="381"/>
      <c r="H52" s="381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30" t="s">
        <v>2021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333" t="str">
        <f>E11</f>
        <v>D.1.4.1.1 - Vodovod</v>
      </c>
      <c r="F54" s="381"/>
      <c r="G54" s="381"/>
      <c r="H54" s="381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30" t="s">
        <v>22</v>
      </c>
      <c r="D56" s="37"/>
      <c r="E56" s="37"/>
      <c r="F56" s="28" t="str">
        <f>F14</f>
        <v>Podhůrecká 815/3</v>
      </c>
      <c r="G56" s="37"/>
      <c r="H56" s="37"/>
      <c r="I56" s="30" t="s">
        <v>24</v>
      </c>
      <c r="J56" s="60" t="str">
        <f>IF(J14="","",J14)</f>
        <v>26. 4. 2023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5.2" customHeight="1">
      <c r="A58" s="35"/>
      <c r="B58" s="36"/>
      <c r="C58" s="30" t="s">
        <v>26</v>
      </c>
      <c r="D58" s="37"/>
      <c r="E58" s="37"/>
      <c r="F58" s="28" t="str">
        <f>E17</f>
        <v xml:space="preserve"> </v>
      </c>
      <c r="G58" s="37"/>
      <c r="H58" s="37"/>
      <c r="I58" s="30" t="s">
        <v>32</v>
      </c>
      <c r="J58" s="33" t="str">
        <f>E23</f>
        <v>M-PROject CZ s.r.o.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2" customHeight="1">
      <c r="A59" s="35"/>
      <c r="B59" s="36"/>
      <c r="C59" s="30" t="s">
        <v>30</v>
      </c>
      <c r="D59" s="37"/>
      <c r="E59" s="37"/>
      <c r="F59" s="28" t="str">
        <f>IF(E20="","",E20)</f>
        <v>Vyplň údaj</v>
      </c>
      <c r="G59" s="37"/>
      <c r="H59" s="37"/>
      <c r="I59" s="30" t="s">
        <v>35</v>
      </c>
      <c r="J59" s="33" t="str">
        <f>E26</f>
        <v xml:space="preserve"> 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37" t="s">
        <v>145</v>
      </c>
      <c r="D61" s="138"/>
      <c r="E61" s="138"/>
      <c r="F61" s="138"/>
      <c r="G61" s="138"/>
      <c r="H61" s="138"/>
      <c r="I61" s="138"/>
      <c r="J61" s="139" t="s">
        <v>146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40" t="s">
        <v>70</v>
      </c>
      <c r="D63" s="37"/>
      <c r="E63" s="37"/>
      <c r="F63" s="37"/>
      <c r="G63" s="37"/>
      <c r="H63" s="37"/>
      <c r="I63" s="37"/>
      <c r="J63" s="78">
        <f>J89</f>
        <v>0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147</v>
      </c>
    </row>
    <row r="64" spans="2:12" s="9" customFormat="1" ht="24.95" customHeight="1">
      <c r="B64" s="141"/>
      <c r="C64" s="142"/>
      <c r="D64" s="143" t="s">
        <v>148</v>
      </c>
      <c r="E64" s="144"/>
      <c r="F64" s="144"/>
      <c r="G64" s="144"/>
      <c r="H64" s="144"/>
      <c r="I64" s="144"/>
      <c r="J64" s="145">
        <f>J90</f>
        <v>0</v>
      </c>
      <c r="K64" s="142"/>
      <c r="L64" s="146"/>
    </row>
    <row r="65" spans="2:12" s="9" customFormat="1" ht="24.95" customHeight="1">
      <c r="B65" s="141"/>
      <c r="C65" s="142"/>
      <c r="D65" s="143" t="s">
        <v>158</v>
      </c>
      <c r="E65" s="144"/>
      <c r="F65" s="144"/>
      <c r="G65" s="144"/>
      <c r="H65" s="144"/>
      <c r="I65" s="144"/>
      <c r="J65" s="145">
        <f>J91</f>
        <v>0</v>
      </c>
      <c r="K65" s="142"/>
      <c r="L65" s="146"/>
    </row>
    <row r="66" spans="2:12" s="10" customFormat="1" ht="19.9" customHeight="1">
      <c r="B66" s="147"/>
      <c r="C66" s="98"/>
      <c r="D66" s="148" t="s">
        <v>161</v>
      </c>
      <c r="E66" s="149"/>
      <c r="F66" s="149"/>
      <c r="G66" s="149"/>
      <c r="H66" s="149"/>
      <c r="I66" s="149"/>
      <c r="J66" s="150">
        <f>J92</f>
        <v>0</v>
      </c>
      <c r="K66" s="98"/>
      <c r="L66" s="151"/>
    </row>
    <row r="67" spans="2:12" s="10" customFormat="1" ht="19.9" customHeight="1">
      <c r="B67" s="147"/>
      <c r="C67" s="98"/>
      <c r="D67" s="148" t="s">
        <v>2023</v>
      </c>
      <c r="E67" s="149"/>
      <c r="F67" s="149"/>
      <c r="G67" s="149"/>
      <c r="H67" s="149"/>
      <c r="I67" s="149"/>
      <c r="J67" s="150">
        <f>J119</f>
        <v>0</v>
      </c>
      <c r="K67" s="98"/>
      <c r="L67" s="151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14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14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1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4" t="s">
        <v>176</v>
      </c>
      <c r="D74" s="37"/>
      <c r="E74" s="37"/>
      <c r="F74" s="37"/>
      <c r="G74" s="37"/>
      <c r="H74" s="37"/>
      <c r="I74" s="37"/>
      <c r="J74" s="37"/>
      <c r="K74" s="37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1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16</v>
      </c>
      <c r="D76" s="37"/>
      <c r="E76" s="37"/>
      <c r="F76" s="37"/>
      <c r="G76" s="37"/>
      <c r="H76" s="37"/>
      <c r="I76" s="37"/>
      <c r="J76" s="37"/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79" t="str">
        <f>E7</f>
        <v>Rekonstrukce kuchyně v domově pro seniory v Klatovech</v>
      </c>
      <c r="F77" s="380"/>
      <c r="G77" s="380"/>
      <c r="H77" s="380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2:12" s="1" customFormat="1" ht="12" customHeight="1">
      <c r="B78" s="22"/>
      <c r="C78" s="30" t="s">
        <v>142</v>
      </c>
      <c r="D78" s="23"/>
      <c r="E78" s="23"/>
      <c r="F78" s="23"/>
      <c r="G78" s="23"/>
      <c r="H78" s="23"/>
      <c r="I78" s="23"/>
      <c r="J78" s="23"/>
      <c r="K78" s="23"/>
      <c r="L78" s="21"/>
    </row>
    <row r="79" spans="1:31" s="2" customFormat="1" ht="16.5" customHeight="1">
      <c r="A79" s="35"/>
      <c r="B79" s="36"/>
      <c r="C79" s="37"/>
      <c r="D79" s="37"/>
      <c r="E79" s="379" t="s">
        <v>2020</v>
      </c>
      <c r="F79" s="381"/>
      <c r="G79" s="381"/>
      <c r="H79" s="381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2021</v>
      </c>
      <c r="D80" s="37"/>
      <c r="E80" s="37"/>
      <c r="F80" s="37"/>
      <c r="G80" s="37"/>
      <c r="H80" s="37"/>
      <c r="I80" s="37"/>
      <c r="J80" s="37"/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7"/>
      <c r="D81" s="37"/>
      <c r="E81" s="333" t="str">
        <f>E11</f>
        <v>D.1.4.1.1 - Vodovod</v>
      </c>
      <c r="F81" s="381"/>
      <c r="G81" s="381"/>
      <c r="H81" s="381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22</v>
      </c>
      <c r="D83" s="37"/>
      <c r="E83" s="37"/>
      <c r="F83" s="28" t="str">
        <f>F14</f>
        <v>Podhůrecká 815/3</v>
      </c>
      <c r="G83" s="37"/>
      <c r="H83" s="37"/>
      <c r="I83" s="30" t="s">
        <v>24</v>
      </c>
      <c r="J83" s="60" t="str">
        <f>IF(J14="","",J14)</f>
        <v>26. 4. 2023</v>
      </c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5.2" customHeight="1">
      <c r="A85" s="35"/>
      <c r="B85" s="36"/>
      <c r="C85" s="30" t="s">
        <v>26</v>
      </c>
      <c r="D85" s="37"/>
      <c r="E85" s="37"/>
      <c r="F85" s="28" t="str">
        <f>E17</f>
        <v xml:space="preserve"> </v>
      </c>
      <c r="G85" s="37"/>
      <c r="H85" s="37"/>
      <c r="I85" s="30" t="s">
        <v>32</v>
      </c>
      <c r="J85" s="33" t="str">
        <f>E23</f>
        <v>M-PROject CZ s.r.o.</v>
      </c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5.2" customHeight="1">
      <c r="A86" s="35"/>
      <c r="B86" s="36"/>
      <c r="C86" s="30" t="s">
        <v>30</v>
      </c>
      <c r="D86" s="37"/>
      <c r="E86" s="37"/>
      <c r="F86" s="28" t="str">
        <f>IF(E20="","",E20)</f>
        <v>Vyplň údaj</v>
      </c>
      <c r="G86" s="37"/>
      <c r="H86" s="37"/>
      <c r="I86" s="30" t="s">
        <v>35</v>
      </c>
      <c r="J86" s="33" t="str">
        <f>E26</f>
        <v xml:space="preserve"> </v>
      </c>
      <c r="K86" s="37"/>
      <c r="L86" s="114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0.3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14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11" customFormat="1" ht="29.25" customHeight="1">
      <c r="A88" s="152"/>
      <c r="B88" s="153"/>
      <c r="C88" s="154" t="s">
        <v>177</v>
      </c>
      <c r="D88" s="155" t="s">
        <v>57</v>
      </c>
      <c r="E88" s="155" t="s">
        <v>53</v>
      </c>
      <c r="F88" s="155" t="s">
        <v>54</v>
      </c>
      <c r="G88" s="155" t="s">
        <v>178</v>
      </c>
      <c r="H88" s="155" t="s">
        <v>179</v>
      </c>
      <c r="I88" s="155" t="s">
        <v>180</v>
      </c>
      <c r="J88" s="155" t="s">
        <v>146</v>
      </c>
      <c r="K88" s="156" t="s">
        <v>181</v>
      </c>
      <c r="L88" s="157"/>
      <c r="M88" s="69" t="s">
        <v>21</v>
      </c>
      <c r="N88" s="70" t="s">
        <v>42</v>
      </c>
      <c r="O88" s="70" t="s">
        <v>182</v>
      </c>
      <c r="P88" s="70" t="s">
        <v>183</v>
      </c>
      <c r="Q88" s="70" t="s">
        <v>184</v>
      </c>
      <c r="R88" s="70" t="s">
        <v>185</v>
      </c>
      <c r="S88" s="70" t="s">
        <v>186</v>
      </c>
      <c r="T88" s="71" t="s">
        <v>187</v>
      </c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</row>
    <row r="89" spans="1:63" s="2" customFormat="1" ht="22.9" customHeight="1">
      <c r="A89" s="35"/>
      <c r="B89" s="36"/>
      <c r="C89" s="76" t="s">
        <v>188</v>
      </c>
      <c r="D89" s="37"/>
      <c r="E89" s="37"/>
      <c r="F89" s="37"/>
      <c r="G89" s="37"/>
      <c r="H89" s="37"/>
      <c r="I89" s="37"/>
      <c r="J89" s="158">
        <f>BK89</f>
        <v>0</v>
      </c>
      <c r="K89" s="37"/>
      <c r="L89" s="40"/>
      <c r="M89" s="72"/>
      <c r="N89" s="159"/>
      <c r="O89" s="73"/>
      <c r="P89" s="160">
        <f>P90+P91</f>
        <v>0</v>
      </c>
      <c r="Q89" s="73"/>
      <c r="R89" s="160">
        <f>R90+R91</f>
        <v>0.9202100000000002</v>
      </c>
      <c r="S89" s="73"/>
      <c r="T89" s="161">
        <f>T90+T91</f>
        <v>0.00213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71</v>
      </c>
      <c r="AU89" s="18" t="s">
        <v>147</v>
      </c>
      <c r="BK89" s="162">
        <f>BK90+BK91</f>
        <v>0</v>
      </c>
    </row>
    <row r="90" spans="2:63" s="12" customFormat="1" ht="25.9" customHeight="1">
      <c r="B90" s="163"/>
      <c r="C90" s="164"/>
      <c r="D90" s="165" t="s">
        <v>71</v>
      </c>
      <c r="E90" s="166" t="s">
        <v>189</v>
      </c>
      <c r="F90" s="166" t="s">
        <v>190</v>
      </c>
      <c r="G90" s="164"/>
      <c r="H90" s="164"/>
      <c r="I90" s="167"/>
      <c r="J90" s="168">
        <f>BK90</f>
        <v>0</v>
      </c>
      <c r="K90" s="164"/>
      <c r="L90" s="169"/>
      <c r="M90" s="170"/>
      <c r="N90" s="171"/>
      <c r="O90" s="171"/>
      <c r="P90" s="172">
        <v>0</v>
      </c>
      <c r="Q90" s="171"/>
      <c r="R90" s="172">
        <v>0</v>
      </c>
      <c r="S90" s="171"/>
      <c r="T90" s="173">
        <v>0</v>
      </c>
      <c r="AR90" s="174" t="s">
        <v>82</v>
      </c>
      <c r="AT90" s="175" t="s">
        <v>71</v>
      </c>
      <c r="AU90" s="175" t="s">
        <v>72</v>
      </c>
      <c r="AY90" s="174" t="s">
        <v>191</v>
      </c>
      <c r="BK90" s="176">
        <v>0</v>
      </c>
    </row>
    <row r="91" spans="2:63" s="12" customFormat="1" ht="25.9" customHeight="1">
      <c r="B91" s="163"/>
      <c r="C91" s="164"/>
      <c r="D91" s="165" t="s">
        <v>71</v>
      </c>
      <c r="E91" s="166" t="s">
        <v>982</v>
      </c>
      <c r="F91" s="166" t="s">
        <v>983</v>
      </c>
      <c r="G91" s="164"/>
      <c r="H91" s="164"/>
      <c r="I91" s="167"/>
      <c r="J91" s="168">
        <f>BK91</f>
        <v>0</v>
      </c>
      <c r="K91" s="164"/>
      <c r="L91" s="169"/>
      <c r="M91" s="170"/>
      <c r="N91" s="171"/>
      <c r="O91" s="171"/>
      <c r="P91" s="172">
        <f>P92+P119</f>
        <v>0</v>
      </c>
      <c r="Q91" s="171"/>
      <c r="R91" s="172">
        <f>R92+R119</f>
        <v>0.9202100000000002</v>
      </c>
      <c r="S91" s="171"/>
      <c r="T91" s="173">
        <f>T92+T119</f>
        <v>0.00213</v>
      </c>
      <c r="AR91" s="174" t="s">
        <v>82</v>
      </c>
      <c r="AT91" s="175" t="s">
        <v>71</v>
      </c>
      <c r="AU91" s="175" t="s">
        <v>72</v>
      </c>
      <c r="AY91" s="174" t="s">
        <v>191</v>
      </c>
      <c r="BK91" s="176">
        <f>BK92+BK119</f>
        <v>0</v>
      </c>
    </row>
    <row r="92" spans="2:63" s="12" customFormat="1" ht="22.9" customHeight="1">
      <c r="B92" s="163"/>
      <c r="C92" s="164"/>
      <c r="D92" s="165" t="s">
        <v>71</v>
      </c>
      <c r="E92" s="177" t="s">
        <v>1076</v>
      </c>
      <c r="F92" s="177" t="s">
        <v>1077</v>
      </c>
      <c r="G92" s="164"/>
      <c r="H92" s="164"/>
      <c r="I92" s="167"/>
      <c r="J92" s="178">
        <f>BK92</f>
        <v>0</v>
      </c>
      <c r="K92" s="164"/>
      <c r="L92" s="169"/>
      <c r="M92" s="170"/>
      <c r="N92" s="171"/>
      <c r="O92" s="171"/>
      <c r="P92" s="172">
        <f>SUM(P93:P118)</f>
        <v>0</v>
      </c>
      <c r="Q92" s="171"/>
      <c r="R92" s="172">
        <f>SUM(R93:R118)</f>
        <v>0.02034</v>
      </c>
      <c r="S92" s="171"/>
      <c r="T92" s="173">
        <f>SUM(T93:T118)</f>
        <v>0</v>
      </c>
      <c r="AR92" s="174" t="s">
        <v>82</v>
      </c>
      <c r="AT92" s="175" t="s">
        <v>71</v>
      </c>
      <c r="AU92" s="175" t="s">
        <v>80</v>
      </c>
      <c r="AY92" s="174" t="s">
        <v>191</v>
      </c>
      <c r="BK92" s="176">
        <f>SUM(BK93:BK118)</f>
        <v>0</v>
      </c>
    </row>
    <row r="93" spans="1:65" s="2" customFormat="1" ht="24.2" customHeight="1">
      <c r="A93" s="35"/>
      <c r="B93" s="36"/>
      <c r="C93" s="179" t="s">
        <v>80</v>
      </c>
      <c r="D93" s="179" t="s">
        <v>193</v>
      </c>
      <c r="E93" s="180" t="s">
        <v>2024</v>
      </c>
      <c r="F93" s="181" t="s">
        <v>2025</v>
      </c>
      <c r="G93" s="182" t="s">
        <v>745</v>
      </c>
      <c r="H93" s="183">
        <v>269</v>
      </c>
      <c r="I93" s="184"/>
      <c r="J93" s="185">
        <f>ROUND(I93*H93,2)</f>
        <v>0</v>
      </c>
      <c r="K93" s="181" t="s">
        <v>197</v>
      </c>
      <c r="L93" s="40"/>
      <c r="M93" s="186" t="s">
        <v>21</v>
      </c>
      <c r="N93" s="187" t="s">
        <v>43</v>
      </c>
      <c r="O93" s="65"/>
      <c r="P93" s="188">
        <f>O93*H93</f>
        <v>0</v>
      </c>
      <c r="Q93" s="188">
        <v>0</v>
      </c>
      <c r="R93" s="188">
        <f>Q93*H93</f>
        <v>0</v>
      </c>
      <c r="S93" s="188">
        <v>0</v>
      </c>
      <c r="T93" s="189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90" t="s">
        <v>321</v>
      </c>
      <c r="AT93" s="190" t="s">
        <v>193</v>
      </c>
      <c r="AU93" s="190" t="s">
        <v>82</v>
      </c>
      <c r="AY93" s="18" t="s">
        <v>191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8" t="s">
        <v>80</v>
      </c>
      <c r="BK93" s="191">
        <f>ROUND(I93*H93,2)</f>
        <v>0</v>
      </c>
      <c r="BL93" s="18" t="s">
        <v>321</v>
      </c>
      <c r="BM93" s="190" t="s">
        <v>2026</v>
      </c>
    </row>
    <row r="94" spans="1:47" s="2" customFormat="1" ht="29.25">
      <c r="A94" s="35"/>
      <c r="B94" s="36"/>
      <c r="C94" s="37"/>
      <c r="D94" s="192" t="s">
        <v>200</v>
      </c>
      <c r="E94" s="37"/>
      <c r="F94" s="193" t="s">
        <v>2027</v>
      </c>
      <c r="G94" s="37"/>
      <c r="H94" s="37"/>
      <c r="I94" s="194"/>
      <c r="J94" s="37"/>
      <c r="K94" s="37"/>
      <c r="L94" s="40"/>
      <c r="M94" s="195"/>
      <c r="N94" s="196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200</v>
      </c>
      <c r="AU94" s="18" t="s">
        <v>82</v>
      </c>
    </row>
    <row r="95" spans="1:47" s="2" customFormat="1" ht="11.25">
      <c r="A95" s="35"/>
      <c r="B95" s="36"/>
      <c r="C95" s="37"/>
      <c r="D95" s="197" t="s">
        <v>202</v>
      </c>
      <c r="E95" s="37"/>
      <c r="F95" s="198" t="s">
        <v>2028</v>
      </c>
      <c r="G95" s="37"/>
      <c r="H95" s="37"/>
      <c r="I95" s="194"/>
      <c r="J95" s="37"/>
      <c r="K95" s="37"/>
      <c r="L95" s="40"/>
      <c r="M95" s="195"/>
      <c r="N95" s="196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202</v>
      </c>
      <c r="AU95" s="18" t="s">
        <v>82</v>
      </c>
    </row>
    <row r="96" spans="2:51" s="14" customFormat="1" ht="11.25">
      <c r="B96" s="209"/>
      <c r="C96" s="210"/>
      <c r="D96" s="192" t="s">
        <v>204</v>
      </c>
      <c r="E96" s="211" t="s">
        <v>21</v>
      </c>
      <c r="F96" s="212" t="s">
        <v>2029</v>
      </c>
      <c r="G96" s="210"/>
      <c r="H96" s="213">
        <v>166</v>
      </c>
      <c r="I96" s="214"/>
      <c r="J96" s="210"/>
      <c r="K96" s="210"/>
      <c r="L96" s="215"/>
      <c r="M96" s="216"/>
      <c r="N96" s="217"/>
      <c r="O96" s="217"/>
      <c r="P96" s="217"/>
      <c r="Q96" s="217"/>
      <c r="R96" s="217"/>
      <c r="S96" s="217"/>
      <c r="T96" s="218"/>
      <c r="AT96" s="219" t="s">
        <v>204</v>
      </c>
      <c r="AU96" s="219" t="s">
        <v>82</v>
      </c>
      <c r="AV96" s="14" t="s">
        <v>82</v>
      </c>
      <c r="AW96" s="14" t="s">
        <v>34</v>
      </c>
      <c r="AX96" s="14" t="s">
        <v>72</v>
      </c>
      <c r="AY96" s="219" t="s">
        <v>191</v>
      </c>
    </row>
    <row r="97" spans="2:51" s="14" customFormat="1" ht="11.25">
      <c r="B97" s="209"/>
      <c r="C97" s="210"/>
      <c r="D97" s="192" t="s">
        <v>204</v>
      </c>
      <c r="E97" s="211" t="s">
        <v>21</v>
      </c>
      <c r="F97" s="212" t="s">
        <v>2030</v>
      </c>
      <c r="G97" s="210"/>
      <c r="H97" s="213">
        <v>103</v>
      </c>
      <c r="I97" s="214"/>
      <c r="J97" s="210"/>
      <c r="K97" s="210"/>
      <c r="L97" s="215"/>
      <c r="M97" s="216"/>
      <c r="N97" s="217"/>
      <c r="O97" s="217"/>
      <c r="P97" s="217"/>
      <c r="Q97" s="217"/>
      <c r="R97" s="217"/>
      <c r="S97" s="217"/>
      <c r="T97" s="218"/>
      <c r="AT97" s="219" t="s">
        <v>204</v>
      </c>
      <c r="AU97" s="219" t="s">
        <v>82</v>
      </c>
      <c r="AV97" s="14" t="s">
        <v>82</v>
      </c>
      <c r="AW97" s="14" t="s">
        <v>34</v>
      </c>
      <c r="AX97" s="14" t="s">
        <v>72</v>
      </c>
      <c r="AY97" s="219" t="s">
        <v>191</v>
      </c>
    </row>
    <row r="98" spans="2:51" s="15" customFormat="1" ht="11.25">
      <c r="B98" s="236"/>
      <c r="C98" s="237"/>
      <c r="D98" s="192" t="s">
        <v>204</v>
      </c>
      <c r="E98" s="238" t="s">
        <v>21</v>
      </c>
      <c r="F98" s="239" t="s">
        <v>2031</v>
      </c>
      <c r="G98" s="237"/>
      <c r="H98" s="240">
        <v>269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AT98" s="246" t="s">
        <v>204</v>
      </c>
      <c r="AU98" s="246" t="s">
        <v>82</v>
      </c>
      <c r="AV98" s="15" t="s">
        <v>198</v>
      </c>
      <c r="AW98" s="15" t="s">
        <v>34</v>
      </c>
      <c r="AX98" s="15" t="s">
        <v>80</v>
      </c>
      <c r="AY98" s="246" t="s">
        <v>191</v>
      </c>
    </row>
    <row r="99" spans="1:65" s="2" customFormat="1" ht="24.2" customHeight="1">
      <c r="A99" s="35"/>
      <c r="B99" s="36"/>
      <c r="C99" s="220" t="s">
        <v>82</v>
      </c>
      <c r="D99" s="220" t="s">
        <v>893</v>
      </c>
      <c r="E99" s="221" t="s">
        <v>2032</v>
      </c>
      <c r="F99" s="222" t="s">
        <v>2033</v>
      </c>
      <c r="G99" s="223" t="s">
        <v>745</v>
      </c>
      <c r="H99" s="224">
        <v>80</v>
      </c>
      <c r="I99" s="225"/>
      <c r="J99" s="226">
        <f>ROUND(I99*H99,2)</f>
        <v>0</v>
      </c>
      <c r="K99" s="222" t="s">
        <v>197</v>
      </c>
      <c r="L99" s="227"/>
      <c r="M99" s="228" t="s">
        <v>21</v>
      </c>
      <c r="N99" s="229" t="s">
        <v>43</v>
      </c>
      <c r="O99" s="65"/>
      <c r="P99" s="188">
        <f>O99*H99</f>
        <v>0</v>
      </c>
      <c r="Q99" s="188">
        <v>4E-05</v>
      </c>
      <c r="R99" s="188">
        <f>Q99*H99</f>
        <v>0.0032</v>
      </c>
      <c r="S99" s="188">
        <v>0</v>
      </c>
      <c r="T99" s="189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90" t="s">
        <v>480</v>
      </c>
      <c r="AT99" s="190" t="s">
        <v>893</v>
      </c>
      <c r="AU99" s="190" t="s">
        <v>82</v>
      </c>
      <c r="AY99" s="18" t="s">
        <v>191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18" t="s">
        <v>80</v>
      </c>
      <c r="BK99" s="191">
        <f>ROUND(I99*H99,2)</f>
        <v>0</v>
      </c>
      <c r="BL99" s="18" t="s">
        <v>321</v>
      </c>
      <c r="BM99" s="190" t="s">
        <v>2034</v>
      </c>
    </row>
    <row r="100" spans="1:47" s="2" customFormat="1" ht="11.25">
      <c r="A100" s="35"/>
      <c r="B100" s="36"/>
      <c r="C100" s="37"/>
      <c r="D100" s="192" t="s">
        <v>200</v>
      </c>
      <c r="E100" s="37"/>
      <c r="F100" s="193" t="s">
        <v>2033</v>
      </c>
      <c r="G100" s="37"/>
      <c r="H100" s="37"/>
      <c r="I100" s="194"/>
      <c r="J100" s="37"/>
      <c r="K100" s="37"/>
      <c r="L100" s="40"/>
      <c r="M100" s="195"/>
      <c r="N100" s="196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200</v>
      </c>
      <c r="AU100" s="18" t="s">
        <v>82</v>
      </c>
    </row>
    <row r="101" spans="1:65" s="2" customFormat="1" ht="24.2" customHeight="1">
      <c r="A101" s="35"/>
      <c r="B101" s="36"/>
      <c r="C101" s="220" t="s">
        <v>212</v>
      </c>
      <c r="D101" s="220" t="s">
        <v>893</v>
      </c>
      <c r="E101" s="221" t="s">
        <v>2035</v>
      </c>
      <c r="F101" s="222" t="s">
        <v>2036</v>
      </c>
      <c r="G101" s="223" t="s">
        <v>745</v>
      </c>
      <c r="H101" s="224">
        <v>50</v>
      </c>
      <c r="I101" s="225"/>
      <c r="J101" s="226">
        <f>ROUND(I101*H101,2)</f>
        <v>0</v>
      </c>
      <c r="K101" s="222" t="s">
        <v>197</v>
      </c>
      <c r="L101" s="227"/>
      <c r="M101" s="228" t="s">
        <v>21</v>
      </c>
      <c r="N101" s="229" t="s">
        <v>43</v>
      </c>
      <c r="O101" s="65"/>
      <c r="P101" s="188">
        <f>O101*H101</f>
        <v>0</v>
      </c>
      <c r="Q101" s="188">
        <v>5E-05</v>
      </c>
      <c r="R101" s="188">
        <f>Q101*H101</f>
        <v>0.0025</v>
      </c>
      <c r="S101" s="188">
        <v>0</v>
      </c>
      <c r="T101" s="189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90" t="s">
        <v>480</v>
      </c>
      <c r="AT101" s="190" t="s">
        <v>893</v>
      </c>
      <c r="AU101" s="190" t="s">
        <v>82</v>
      </c>
      <c r="AY101" s="18" t="s">
        <v>191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18" t="s">
        <v>80</v>
      </c>
      <c r="BK101" s="191">
        <f>ROUND(I101*H101,2)</f>
        <v>0</v>
      </c>
      <c r="BL101" s="18" t="s">
        <v>321</v>
      </c>
      <c r="BM101" s="190" t="s">
        <v>2037</v>
      </c>
    </row>
    <row r="102" spans="1:47" s="2" customFormat="1" ht="11.25">
      <c r="A102" s="35"/>
      <c r="B102" s="36"/>
      <c r="C102" s="37"/>
      <c r="D102" s="192" t="s">
        <v>200</v>
      </c>
      <c r="E102" s="37"/>
      <c r="F102" s="193" t="s">
        <v>2036</v>
      </c>
      <c r="G102" s="37"/>
      <c r="H102" s="37"/>
      <c r="I102" s="194"/>
      <c r="J102" s="37"/>
      <c r="K102" s="37"/>
      <c r="L102" s="40"/>
      <c r="M102" s="195"/>
      <c r="N102" s="196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200</v>
      </c>
      <c r="AU102" s="18" t="s">
        <v>82</v>
      </c>
    </row>
    <row r="103" spans="1:65" s="2" customFormat="1" ht="24.2" customHeight="1">
      <c r="A103" s="35"/>
      <c r="B103" s="36"/>
      <c r="C103" s="220" t="s">
        <v>198</v>
      </c>
      <c r="D103" s="220" t="s">
        <v>893</v>
      </c>
      <c r="E103" s="221" t="s">
        <v>2038</v>
      </c>
      <c r="F103" s="222" t="s">
        <v>2039</v>
      </c>
      <c r="G103" s="223" t="s">
        <v>745</v>
      </c>
      <c r="H103" s="224">
        <v>16</v>
      </c>
      <c r="I103" s="225"/>
      <c r="J103" s="226">
        <f>ROUND(I103*H103,2)</f>
        <v>0</v>
      </c>
      <c r="K103" s="222" t="s">
        <v>197</v>
      </c>
      <c r="L103" s="227"/>
      <c r="M103" s="228" t="s">
        <v>21</v>
      </c>
      <c r="N103" s="229" t="s">
        <v>43</v>
      </c>
      <c r="O103" s="65"/>
      <c r="P103" s="188">
        <f>O103*H103</f>
        <v>0</v>
      </c>
      <c r="Q103" s="188">
        <v>6E-05</v>
      </c>
      <c r="R103" s="188">
        <f>Q103*H103</f>
        <v>0.00096</v>
      </c>
      <c r="S103" s="188">
        <v>0</v>
      </c>
      <c r="T103" s="189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90" t="s">
        <v>480</v>
      </c>
      <c r="AT103" s="190" t="s">
        <v>893</v>
      </c>
      <c r="AU103" s="190" t="s">
        <v>82</v>
      </c>
      <c r="AY103" s="18" t="s">
        <v>191</v>
      </c>
      <c r="BE103" s="191">
        <f>IF(N103="základní",J103,0)</f>
        <v>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18" t="s">
        <v>80</v>
      </c>
      <c r="BK103" s="191">
        <f>ROUND(I103*H103,2)</f>
        <v>0</v>
      </c>
      <c r="BL103" s="18" t="s">
        <v>321</v>
      </c>
      <c r="BM103" s="190" t="s">
        <v>2040</v>
      </c>
    </row>
    <row r="104" spans="1:47" s="2" customFormat="1" ht="11.25">
      <c r="A104" s="35"/>
      <c r="B104" s="36"/>
      <c r="C104" s="37"/>
      <c r="D104" s="192" t="s">
        <v>200</v>
      </c>
      <c r="E104" s="37"/>
      <c r="F104" s="193" t="s">
        <v>2039</v>
      </c>
      <c r="G104" s="37"/>
      <c r="H104" s="37"/>
      <c r="I104" s="194"/>
      <c r="J104" s="37"/>
      <c r="K104" s="37"/>
      <c r="L104" s="40"/>
      <c r="M104" s="195"/>
      <c r="N104" s="196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200</v>
      </c>
      <c r="AU104" s="18" t="s">
        <v>82</v>
      </c>
    </row>
    <row r="105" spans="1:65" s="2" customFormat="1" ht="24.2" customHeight="1">
      <c r="A105" s="35"/>
      <c r="B105" s="36"/>
      <c r="C105" s="220" t="s">
        <v>227</v>
      </c>
      <c r="D105" s="220" t="s">
        <v>893</v>
      </c>
      <c r="E105" s="221" t="s">
        <v>2041</v>
      </c>
      <c r="F105" s="222" t="s">
        <v>2042</v>
      </c>
      <c r="G105" s="223" t="s">
        <v>745</v>
      </c>
      <c r="H105" s="224">
        <v>14</v>
      </c>
      <c r="I105" s="225"/>
      <c r="J105" s="226">
        <f>ROUND(I105*H105,2)</f>
        <v>0</v>
      </c>
      <c r="K105" s="222" t="s">
        <v>197</v>
      </c>
      <c r="L105" s="227"/>
      <c r="M105" s="228" t="s">
        <v>21</v>
      </c>
      <c r="N105" s="229" t="s">
        <v>43</v>
      </c>
      <c r="O105" s="65"/>
      <c r="P105" s="188">
        <f>O105*H105</f>
        <v>0</v>
      </c>
      <c r="Q105" s="188">
        <v>6E-05</v>
      </c>
      <c r="R105" s="188">
        <f>Q105*H105</f>
        <v>0.00084</v>
      </c>
      <c r="S105" s="188">
        <v>0</v>
      </c>
      <c r="T105" s="189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90" t="s">
        <v>480</v>
      </c>
      <c r="AT105" s="190" t="s">
        <v>893</v>
      </c>
      <c r="AU105" s="190" t="s">
        <v>82</v>
      </c>
      <c r="AY105" s="18" t="s">
        <v>191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18" t="s">
        <v>80</v>
      </c>
      <c r="BK105" s="191">
        <f>ROUND(I105*H105,2)</f>
        <v>0</v>
      </c>
      <c r="BL105" s="18" t="s">
        <v>321</v>
      </c>
      <c r="BM105" s="190" t="s">
        <v>2043</v>
      </c>
    </row>
    <row r="106" spans="1:47" s="2" customFormat="1" ht="11.25">
      <c r="A106" s="35"/>
      <c r="B106" s="36"/>
      <c r="C106" s="37"/>
      <c r="D106" s="192" t="s">
        <v>200</v>
      </c>
      <c r="E106" s="37"/>
      <c r="F106" s="193" t="s">
        <v>2042</v>
      </c>
      <c r="G106" s="37"/>
      <c r="H106" s="37"/>
      <c r="I106" s="194"/>
      <c r="J106" s="37"/>
      <c r="K106" s="37"/>
      <c r="L106" s="40"/>
      <c r="M106" s="195"/>
      <c r="N106" s="196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200</v>
      </c>
      <c r="AU106" s="18" t="s">
        <v>82</v>
      </c>
    </row>
    <row r="107" spans="1:65" s="2" customFormat="1" ht="24.2" customHeight="1">
      <c r="A107" s="35"/>
      <c r="B107" s="36"/>
      <c r="C107" s="220" t="s">
        <v>236</v>
      </c>
      <c r="D107" s="220" t="s">
        <v>893</v>
      </c>
      <c r="E107" s="221" t="s">
        <v>2044</v>
      </c>
      <c r="F107" s="222" t="s">
        <v>2045</v>
      </c>
      <c r="G107" s="223" t="s">
        <v>745</v>
      </c>
      <c r="H107" s="224">
        <v>6</v>
      </c>
      <c r="I107" s="225"/>
      <c r="J107" s="226">
        <f>ROUND(I107*H107,2)</f>
        <v>0</v>
      </c>
      <c r="K107" s="222" t="s">
        <v>197</v>
      </c>
      <c r="L107" s="227"/>
      <c r="M107" s="228" t="s">
        <v>21</v>
      </c>
      <c r="N107" s="229" t="s">
        <v>43</v>
      </c>
      <c r="O107" s="65"/>
      <c r="P107" s="188">
        <f>O107*H107</f>
        <v>0</v>
      </c>
      <c r="Q107" s="188">
        <v>9E-05</v>
      </c>
      <c r="R107" s="188">
        <f>Q107*H107</f>
        <v>0.00054</v>
      </c>
      <c r="S107" s="188">
        <v>0</v>
      </c>
      <c r="T107" s="189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90" t="s">
        <v>480</v>
      </c>
      <c r="AT107" s="190" t="s">
        <v>893</v>
      </c>
      <c r="AU107" s="190" t="s">
        <v>82</v>
      </c>
      <c r="AY107" s="18" t="s">
        <v>191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18" t="s">
        <v>80</v>
      </c>
      <c r="BK107" s="191">
        <f>ROUND(I107*H107,2)</f>
        <v>0</v>
      </c>
      <c r="BL107" s="18" t="s">
        <v>321</v>
      </c>
      <c r="BM107" s="190" t="s">
        <v>2046</v>
      </c>
    </row>
    <row r="108" spans="1:47" s="2" customFormat="1" ht="11.25">
      <c r="A108" s="35"/>
      <c r="B108" s="36"/>
      <c r="C108" s="37"/>
      <c r="D108" s="192" t="s">
        <v>200</v>
      </c>
      <c r="E108" s="37"/>
      <c r="F108" s="193" t="s">
        <v>2045</v>
      </c>
      <c r="G108" s="37"/>
      <c r="H108" s="37"/>
      <c r="I108" s="194"/>
      <c r="J108" s="37"/>
      <c r="K108" s="37"/>
      <c r="L108" s="40"/>
      <c r="M108" s="195"/>
      <c r="N108" s="196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200</v>
      </c>
      <c r="AU108" s="18" t="s">
        <v>82</v>
      </c>
    </row>
    <row r="109" spans="1:65" s="2" customFormat="1" ht="24.2" customHeight="1">
      <c r="A109" s="35"/>
      <c r="B109" s="36"/>
      <c r="C109" s="220" t="s">
        <v>244</v>
      </c>
      <c r="D109" s="220" t="s">
        <v>893</v>
      </c>
      <c r="E109" s="221" t="s">
        <v>2047</v>
      </c>
      <c r="F109" s="222" t="s">
        <v>2048</v>
      </c>
      <c r="G109" s="223" t="s">
        <v>745</v>
      </c>
      <c r="H109" s="224">
        <v>5</v>
      </c>
      <c r="I109" s="225"/>
      <c r="J109" s="226">
        <f>ROUND(I109*H109,2)</f>
        <v>0</v>
      </c>
      <c r="K109" s="222" t="s">
        <v>197</v>
      </c>
      <c r="L109" s="227"/>
      <c r="M109" s="228" t="s">
        <v>21</v>
      </c>
      <c r="N109" s="229" t="s">
        <v>43</v>
      </c>
      <c r="O109" s="65"/>
      <c r="P109" s="188">
        <f>O109*H109</f>
        <v>0</v>
      </c>
      <c r="Q109" s="188">
        <v>7E-05</v>
      </c>
      <c r="R109" s="188">
        <f>Q109*H109</f>
        <v>0.00034999999999999994</v>
      </c>
      <c r="S109" s="188">
        <v>0</v>
      </c>
      <c r="T109" s="189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90" t="s">
        <v>480</v>
      </c>
      <c r="AT109" s="190" t="s">
        <v>893</v>
      </c>
      <c r="AU109" s="190" t="s">
        <v>82</v>
      </c>
      <c r="AY109" s="18" t="s">
        <v>191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18" t="s">
        <v>80</v>
      </c>
      <c r="BK109" s="191">
        <f>ROUND(I109*H109,2)</f>
        <v>0</v>
      </c>
      <c r="BL109" s="18" t="s">
        <v>321</v>
      </c>
      <c r="BM109" s="190" t="s">
        <v>2049</v>
      </c>
    </row>
    <row r="110" spans="1:47" s="2" customFormat="1" ht="11.25">
      <c r="A110" s="35"/>
      <c r="B110" s="36"/>
      <c r="C110" s="37"/>
      <c r="D110" s="192" t="s">
        <v>200</v>
      </c>
      <c r="E110" s="37"/>
      <c r="F110" s="193" t="s">
        <v>2048</v>
      </c>
      <c r="G110" s="37"/>
      <c r="H110" s="37"/>
      <c r="I110" s="194"/>
      <c r="J110" s="37"/>
      <c r="K110" s="37"/>
      <c r="L110" s="40"/>
      <c r="M110" s="195"/>
      <c r="N110" s="196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200</v>
      </c>
      <c r="AU110" s="18" t="s">
        <v>82</v>
      </c>
    </row>
    <row r="111" spans="1:65" s="2" customFormat="1" ht="24.2" customHeight="1">
      <c r="A111" s="35"/>
      <c r="B111" s="36"/>
      <c r="C111" s="220" t="s">
        <v>255</v>
      </c>
      <c r="D111" s="220" t="s">
        <v>893</v>
      </c>
      <c r="E111" s="221" t="s">
        <v>2050</v>
      </c>
      <c r="F111" s="222" t="s">
        <v>2051</v>
      </c>
      <c r="G111" s="223" t="s">
        <v>745</v>
      </c>
      <c r="H111" s="224">
        <v>55</v>
      </c>
      <c r="I111" s="225"/>
      <c r="J111" s="226">
        <f>ROUND(I111*H111,2)</f>
        <v>0</v>
      </c>
      <c r="K111" s="222" t="s">
        <v>197</v>
      </c>
      <c r="L111" s="227"/>
      <c r="M111" s="228" t="s">
        <v>21</v>
      </c>
      <c r="N111" s="229" t="s">
        <v>43</v>
      </c>
      <c r="O111" s="65"/>
      <c r="P111" s="188">
        <f>O111*H111</f>
        <v>0</v>
      </c>
      <c r="Q111" s="188">
        <v>0.00011</v>
      </c>
      <c r="R111" s="188">
        <f>Q111*H111</f>
        <v>0.00605</v>
      </c>
      <c r="S111" s="188">
        <v>0</v>
      </c>
      <c r="T111" s="189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90" t="s">
        <v>480</v>
      </c>
      <c r="AT111" s="190" t="s">
        <v>893</v>
      </c>
      <c r="AU111" s="190" t="s">
        <v>82</v>
      </c>
      <c r="AY111" s="18" t="s">
        <v>191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18" t="s">
        <v>80</v>
      </c>
      <c r="BK111" s="191">
        <f>ROUND(I111*H111,2)</f>
        <v>0</v>
      </c>
      <c r="BL111" s="18" t="s">
        <v>321</v>
      </c>
      <c r="BM111" s="190" t="s">
        <v>2052</v>
      </c>
    </row>
    <row r="112" spans="1:47" s="2" customFormat="1" ht="11.25">
      <c r="A112" s="35"/>
      <c r="B112" s="36"/>
      <c r="C112" s="37"/>
      <c r="D112" s="192" t="s">
        <v>200</v>
      </c>
      <c r="E112" s="37"/>
      <c r="F112" s="193" t="s">
        <v>2051</v>
      </c>
      <c r="G112" s="37"/>
      <c r="H112" s="37"/>
      <c r="I112" s="194"/>
      <c r="J112" s="37"/>
      <c r="K112" s="37"/>
      <c r="L112" s="40"/>
      <c r="M112" s="195"/>
      <c r="N112" s="196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200</v>
      </c>
      <c r="AU112" s="18" t="s">
        <v>82</v>
      </c>
    </row>
    <row r="113" spans="1:65" s="2" customFormat="1" ht="24.2" customHeight="1">
      <c r="A113" s="35"/>
      <c r="B113" s="36"/>
      <c r="C113" s="220" t="s">
        <v>262</v>
      </c>
      <c r="D113" s="220" t="s">
        <v>893</v>
      </c>
      <c r="E113" s="221" t="s">
        <v>2053</v>
      </c>
      <c r="F113" s="222" t="s">
        <v>2054</v>
      </c>
      <c r="G113" s="223" t="s">
        <v>745</v>
      </c>
      <c r="H113" s="224">
        <v>10</v>
      </c>
      <c r="I113" s="225"/>
      <c r="J113" s="226">
        <f>ROUND(I113*H113,2)</f>
        <v>0</v>
      </c>
      <c r="K113" s="222" t="s">
        <v>197</v>
      </c>
      <c r="L113" s="227"/>
      <c r="M113" s="228" t="s">
        <v>21</v>
      </c>
      <c r="N113" s="229" t="s">
        <v>43</v>
      </c>
      <c r="O113" s="65"/>
      <c r="P113" s="188">
        <f>O113*H113</f>
        <v>0</v>
      </c>
      <c r="Q113" s="188">
        <v>0.00012</v>
      </c>
      <c r="R113" s="188">
        <f>Q113*H113</f>
        <v>0.0012000000000000001</v>
      </c>
      <c r="S113" s="188">
        <v>0</v>
      </c>
      <c r="T113" s="189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90" t="s">
        <v>480</v>
      </c>
      <c r="AT113" s="190" t="s">
        <v>893</v>
      </c>
      <c r="AU113" s="190" t="s">
        <v>82</v>
      </c>
      <c r="AY113" s="18" t="s">
        <v>191</v>
      </c>
      <c r="BE113" s="191">
        <f>IF(N113="základní",J113,0)</f>
        <v>0</v>
      </c>
      <c r="BF113" s="191">
        <f>IF(N113="snížená",J113,0)</f>
        <v>0</v>
      </c>
      <c r="BG113" s="191">
        <f>IF(N113="zákl. přenesená",J113,0)</f>
        <v>0</v>
      </c>
      <c r="BH113" s="191">
        <f>IF(N113="sníž. přenesená",J113,0)</f>
        <v>0</v>
      </c>
      <c r="BI113" s="191">
        <f>IF(N113="nulová",J113,0)</f>
        <v>0</v>
      </c>
      <c r="BJ113" s="18" t="s">
        <v>80</v>
      </c>
      <c r="BK113" s="191">
        <f>ROUND(I113*H113,2)</f>
        <v>0</v>
      </c>
      <c r="BL113" s="18" t="s">
        <v>321</v>
      </c>
      <c r="BM113" s="190" t="s">
        <v>2055</v>
      </c>
    </row>
    <row r="114" spans="1:47" s="2" customFormat="1" ht="11.25">
      <c r="A114" s="35"/>
      <c r="B114" s="36"/>
      <c r="C114" s="37"/>
      <c r="D114" s="192" t="s">
        <v>200</v>
      </c>
      <c r="E114" s="37"/>
      <c r="F114" s="193" t="s">
        <v>2054</v>
      </c>
      <c r="G114" s="37"/>
      <c r="H114" s="37"/>
      <c r="I114" s="194"/>
      <c r="J114" s="37"/>
      <c r="K114" s="37"/>
      <c r="L114" s="40"/>
      <c r="M114" s="195"/>
      <c r="N114" s="196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200</v>
      </c>
      <c r="AU114" s="18" t="s">
        <v>82</v>
      </c>
    </row>
    <row r="115" spans="1:65" s="2" customFormat="1" ht="24.2" customHeight="1">
      <c r="A115" s="35"/>
      <c r="B115" s="36"/>
      <c r="C115" s="220" t="s">
        <v>271</v>
      </c>
      <c r="D115" s="220" t="s">
        <v>893</v>
      </c>
      <c r="E115" s="221" t="s">
        <v>2056</v>
      </c>
      <c r="F115" s="222" t="s">
        <v>2057</v>
      </c>
      <c r="G115" s="223" t="s">
        <v>745</v>
      </c>
      <c r="H115" s="224">
        <v>25</v>
      </c>
      <c r="I115" s="225"/>
      <c r="J115" s="226">
        <f>ROUND(I115*H115,2)</f>
        <v>0</v>
      </c>
      <c r="K115" s="222" t="s">
        <v>197</v>
      </c>
      <c r="L115" s="227"/>
      <c r="M115" s="228" t="s">
        <v>21</v>
      </c>
      <c r="N115" s="229" t="s">
        <v>43</v>
      </c>
      <c r="O115" s="65"/>
      <c r="P115" s="188">
        <f>O115*H115</f>
        <v>0</v>
      </c>
      <c r="Q115" s="188">
        <v>0.00014</v>
      </c>
      <c r="R115" s="188">
        <f>Q115*H115</f>
        <v>0.0034999999999999996</v>
      </c>
      <c r="S115" s="188">
        <v>0</v>
      </c>
      <c r="T115" s="189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90" t="s">
        <v>480</v>
      </c>
      <c r="AT115" s="190" t="s">
        <v>893</v>
      </c>
      <c r="AU115" s="190" t="s">
        <v>82</v>
      </c>
      <c r="AY115" s="18" t="s">
        <v>191</v>
      </c>
      <c r="BE115" s="191">
        <f>IF(N115="základní",J115,0)</f>
        <v>0</v>
      </c>
      <c r="BF115" s="191">
        <f>IF(N115="snížená",J115,0)</f>
        <v>0</v>
      </c>
      <c r="BG115" s="191">
        <f>IF(N115="zákl. přenesená",J115,0)</f>
        <v>0</v>
      </c>
      <c r="BH115" s="191">
        <f>IF(N115="sníž. přenesená",J115,0)</f>
        <v>0</v>
      </c>
      <c r="BI115" s="191">
        <f>IF(N115="nulová",J115,0)</f>
        <v>0</v>
      </c>
      <c r="BJ115" s="18" t="s">
        <v>80</v>
      </c>
      <c r="BK115" s="191">
        <f>ROUND(I115*H115,2)</f>
        <v>0</v>
      </c>
      <c r="BL115" s="18" t="s">
        <v>321</v>
      </c>
      <c r="BM115" s="190" t="s">
        <v>2058</v>
      </c>
    </row>
    <row r="116" spans="1:47" s="2" customFormat="1" ht="11.25">
      <c r="A116" s="35"/>
      <c r="B116" s="36"/>
      <c r="C116" s="37"/>
      <c r="D116" s="192" t="s">
        <v>200</v>
      </c>
      <c r="E116" s="37"/>
      <c r="F116" s="193" t="s">
        <v>2057</v>
      </c>
      <c r="G116" s="37"/>
      <c r="H116" s="37"/>
      <c r="I116" s="194"/>
      <c r="J116" s="37"/>
      <c r="K116" s="37"/>
      <c r="L116" s="40"/>
      <c r="M116" s="195"/>
      <c r="N116" s="196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200</v>
      </c>
      <c r="AU116" s="18" t="s">
        <v>82</v>
      </c>
    </row>
    <row r="117" spans="1:65" s="2" customFormat="1" ht="24.2" customHeight="1">
      <c r="A117" s="35"/>
      <c r="B117" s="36"/>
      <c r="C117" s="220" t="s">
        <v>280</v>
      </c>
      <c r="D117" s="220" t="s">
        <v>893</v>
      </c>
      <c r="E117" s="221" t="s">
        <v>2059</v>
      </c>
      <c r="F117" s="222" t="s">
        <v>2060</v>
      </c>
      <c r="G117" s="223" t="s">
        <v>745</v>
      </c>
      <c r="H117" s="224">
        <v>8</v>
      </c>
      <c r="I117" s="225"/>
      <c r="J117" s="226">
        <f>ROUND(I117*H117,2)</f>
        <v>0</v>
      </c>
      <c r="K117" s="222" t="s">
        <v>197</v>
      </c>
      <c r="L117" s="227"/>
      <c r="M117" s="228" t="s">
        <v>21</v>
      </c>
      <c r="N117" s="229" t="s">
        <v>43</v>
      </c>
      <c r="O117" s="65"/>
      <c r="P117" s="188">
        <f>O117*H117</f>
        <v>0</v>
      </c>
      <c r="Q117" s="188">
        <v>0.00015</v>
      </c>
      <c r="R117" s="188">
        <f>Q117*H117</f>
        <v>0.0012</v>
      </c>
      <c r="S117" s="188">
        <v>0</v>
      </c>
      <c r="T117" s="189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90" t="s">
        <v>480</v>
      </c>
      <c r="AT117" s="190" t="s">
        <v>893</v>
      </c>
      <c r="AU117" s="190" t="s">
        <v>82</v>
      </c>
      <c r="AY117" s="18" t="s">
        <v>191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18" t="s">
        <v>80</v>
      </c>
      <c r="BK117" s="191">
        <f>ROUND(I117*H117,2)</f>
        <v>0</v>
      </c>
      <c r="BL117" s="18" t="s">
        <v>321</v>
      </c>
      <c r="BM117" s="190" t="s">
        <v>2061</v>
      </c>
    </row>
    <row r="118" spans="1:47" s="2" customFormat="1" ht="11.25">
      <c r="A118" s="35"/>
      <c r="B118" s="36"/>
      <c r="C118" s="37"/>
      <c r="D118" s="192" t="s">
        <v>200</v>
      </c>
      <c r="E118" s="37"/>
      <c r="F118" s="193" t="s">
        <v>2060</v>
      </c>
      <c r="G118" s="37"/>
      <c r="H118" s="37"/>
      <c r="I118" s="194"/>
      <c r="J118" s="37"/>
      <c r="K118" s="37"/>
      <c r="L118" s="40"/>
      <c r="M118" s="195"/>
      <c r="N118" s="196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200</v>
      </c>
      <c r="AU118" s="18" t="s">
        <v>82</v>
      </c>
    </row>
    <row r="119" spans="2:63" s="12" customFormat="1" ht="22.9" customHeight="1">
      <c r="B119" s="163"/>
      <c r="C119" s="164"/>
      <c r="D119" s="165" t="s">
        <v>71</v>
      </c>
      <c r="E119" s="177" t="s">
        <v>2062</v>
      </c>
      <c r="F119" s="177" t="s">
        <v>2063</v>
      </c>
      <c r="G119" s="164"/>
      <c r="H119" s="164"/>
      <c r="I119" s="167"/>
      <c r="J119" s="178">
        <f>BK119</f>
        <v>0</v>
      </c>
      <c r="K119" s="164"/>
      <c r="L119" s="169"/>
      <c r="M119" s="170"/>
      <c r="N119" s="171"/>
      <c r="O119" s="171"/>
      <c r="P119" s="172">
        <f>SUM(P120:P187)</f>
        <v>0</v>
      </c>
      <c r="Q119" s="171"/>
      <c r="R119" s="172">
        <f>SUM(R120:R187)</f>
        <v>0.8998700000000002</v>
      </c>
      <c r="S119" s="171"/>
      <c r="T119" s="173">
        <f>SUM(T120:T187)</f>
        <v>0.00213</v>
      </c>
      <c r="AR119" s="174" t="s">
        <v>82</v>
      </c>
      <c r="AT119" s="175" t="s">
        <v>71</v>
      </c>
      <c r="AU119" s="175" t="s">
        <v>80</v>
      </c>
      <c r="AY119" s="174" t="s">
        <v>191</v>
      </c>
      <c r="BK119" s="176">
        <f>SUM(BK120:BK187)</f>
        <v>0</v>
      </c>
    </row>
    <row r="120" spans="1:65" s="2" customFormat="1" ht="24.2" customHeight="1">
      <c r="A120" s="35"/>
      <c r="B120" s="36"/>
      <c r="C120" s="179" t="s">
        <v>290</v>
      </c>
      <c r="D120" s="179" t="s">
        <v>193</v>
      </c>
      <c r="E120" s="180" t="s">
        <v>2064</v>
      </c>
      <c r="F120" s="181" t="s">
        <v>2065</v>
      </c>
      <c r="G120" s="182" t="s">
        <v>745</v>
      </c>
      <c r="H120" s="183">
        <v>30</v>
      </c>
      <c r="I120" s="184"/>
      <c r="J120" s="185">
        <f>ROUND(I120*H120,2)</f>
        <v>0</v>
      </c>
      <c r="K120" s="181" t="s">
        <v>197</v>
      </c>
      <c r="L120" s="40"/>
      <c r="M120" s="186" t="s">
        <v>21</v>
      </c>
      <c r="N120" s="187" t="s">
        <v>43</v>
      </c>
      <c r="O120" s="65"/>
      <c r="P120" s="188">
        <f>O120*H120</f>
        <v>0</v>
      </c>
      <c r="Q120" s="188">
        <v>0.00518</v>
      </c>
      <c r="R120" s="188">
        <f>Q120*H120</f>
        <v>0.15539999999999998</v>
      </c>
      <c r="S120" s="188">
        <v>0</v>
      </c>
      <c r="T120" s="189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0" t="s">
        <v>321</v>
      </c>
      <c r="AT120" s="190" t="s">
        <v>193</v>
      </c>
      <c r="AU120" s="190" t="s">
        <v>82</v>
      </c>
      <c r="AY120" s="18" t="s">
        <v>191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18" t="s">
        <v>80</v>
      </c>
      <c r="BK120" s="191">
        <f>ROUND(I120*H120,2)</f>
        <v>0</v>
      </c>
      <c r="BL120" s="18" t="s">
        <v>321</v>
      </c>
      <c r="BM120" s="190" t="s">
        <v>2066</v>
      </c>
    </row>
    <row r="121" spans="1:47" s="2" customFormat="1" ht="19.5">
      <c r="A121" s="35"/>
      <c r="B121" s="36"/>
      <c r="C121" s="37"/>
      <c r="D121" s="192" t="s">
        <v>200</v>
      </c>
      <c r="E121" s="37"/>
      <c r="F121" s="193" t="s">
        <v>2067</v>
      </c>
      <c r="G121" s="37"/>
      <c r="H121" s="37"/>
      <c r="I121" s="194"/>
      <c r="J121" s="37"/>
      <c r="K121" s="37"/>
      <c r="L121" s="40"/>
      <c r="M121" s="195"/>
      <c r="N121" s="196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200</v>
      </c>
      <c r="AU121" s="18" t="s">
        <v>82</v>
      </c>
    </row>
    <row r="122" spans="1:47" s="2" customFormat="1" ht="11.25">
      <c r="A122" s="35"/>
      <c r="B122" s="36"/>
      <c r="C122" s="37"/>
      <c r="D122" s="197" t="s">
        <v>202</v>
      </c>
      <c r="E122" s="37"/>
      <c r="F122" s="198" t="s">
        <v>2068</v>
      </c>
      <c r="G122" s="37"/>
      <c r="H122" s="37"/>
      <c r="I122" s="194"/>
      <c r="J122" s="37"/>
      <c r="K122" s="37"/>
      <c r="L122" s="40"/>
      <c r="M122" s="195"/>
      <c r="N122" s="196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202</v>
      </c>
      <c r="AU122" s="18" t="s">
        <v>82</v>
      </c>
    </row>
    <row r="123" spans="1:65" s="2" customFormat="1" ht="24.2" customHeight="1">
      <c r="A123" s="35"/>
      <c r="B123" s="36"/>
      <c r="C123" s="179" t="s">
        <v>299</v>
      </c>
      <c r="D123" s="179" t="s">
        <v>193</v>
      </c>
      <c r="E123" s="180" t="s">
        <v>2069</v>
      </c>
      <c r="F123" s="181" t="s">
        <v>2070</v>
      </c>
      <c r="G123" s="182" t="s">
        <v>745</v>
      </c>
      <c r="H123" s="183">
        <v>55</v>
      </c>
      <c r="I123" s="184"/>
      <c r="J123" s="185">
        <f>ROUND(I123*H123,2)</f>
        <v>0</v>
      </c>
      <c r="K123" s="181" t="s">
        <v>197</v>
      </c>
      <c r="L123" s="40"/>
      <c r="M123" s="186" t="s">
        <v>21</v>
      </c>
      <c r="N123" s="187" t="s">
        <v>43</v>
      </c>
      <c r="O123" s="65"/>
      <c r="P123" s="188">
        <f>O123*H123</f>
        <v>0</v>
      </c>
      <c r="Q123" s="188">
        <v>0.0064</v>
      </c>
      <c r="R123" s="188">
        <f>Q123*H123</f>
        <v>0.35200000000000004</v>
      </c>
      <c r="S123" s="188">
        <v>0</v>
      </c>
      <c r="T123" s="189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0" t="s">
        <v>321</v>
      </c>
      <c r="AT123" s="190" t="s">
        <v>193</v>
      </c>
      <c r="AU123" s="190" t="s">
        <v>82</v>
      </c>
      <c r="AY123" s="18" t="s">
        <v>191</v>
      </c>
      <c r="BE123" s="191">
        <f>IF(N123="základní",J123,0)</f>
        <v>0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18" t="s">
        <v>80</v>
      </c>
      <c r="BK123" s="191">
        <f>ROUND(I123*H123,2)</f>
        <v>0</v>
      </c>
      <c r="BL123" s="18" t="s">
        <v>321</v>
      </c>
      <c r="BM123" s="190" t="s">
        <v>2071</v>
      </c>
    </row>
    <row r="124" spans="1:47" s="2" customFormat="1" ht="19.5">
      <c r="A124" s="35"/>
      <c r="B124" s="36"/>
      <c r="C124" s="37"/>
      <c r="D124" s="192" t="s">
        <v>200</v>
      </c>
      <c r="E124" s="37"/>
      <c r="F124" s="193" t="s">
        <v>2072</v>
      </c>
      <c r="G124" s="37"/>
      <c r="H124" s="37"/>
      <c r="I124" s="194"/>
      <c r="J124" s="37"/>
      <c r="K124" s="37"/>
      <c r="L124" s="40"/>
      <c r="M124" s="195"/>
      <c r="N124" s="196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200</v>
      </c>
      <c r="AU124" s="18" t="s">
        <v>82</v>
      </c>
    </row>
    <row r="125" spans="1:47" s="2" customFormat="1" ht="11.25">
      <c r="A125" s="35"/>
      <c r="B125" s="36"/>
      <c r="C125" s="37"/>
      <c r="D125" s="197" t="s">
        <v>202</v>
      </c>
      <c r="E125" s="37"/>
      <c r="F125" s="198" t="s">
        <v>2073</v>
      </c>
      <c r="G125" s="37"/>
      <c r="H125" s="37"/>
      <c r="I125" s="194"/>
      <c r="J125" s="37"/>
      <c r="K125" s="37"/>
      <c r="L125" s="40"/>
      <c r="M125" s="195"/>
      <c r="N125" s="196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202</v>
      </c>
      <c r="AU125" s="18" t="s">
        <v>82</v>
      </c>
    </row>
    <row r="126" spans="1:65" s="2" customFormat="1" ht="24.2" customHeight="1">
      <c r="A126" s="35"/>
      <c r="B126" s="36"/>
      <c r="C126" s="179" t="s">
        <v>306</v>
      </c>
      <c r="D126" s="179" t="s">
        <v>193</v>
      </c>
      <c r="E126" s="180" t="s">
        <v>2074</v>
      </c>
      <c r="F126" s="181" t="s">
        <v>2075</v>
      </c>
      <c r="G126" s="182" t="s">
        <v>745</v>
      </c>
      <c r="H126" s="183">
        <v>1</v>
      </c>
      <c r="I126" s="184"/>
      <c r="J126" s="185">
        <f>ROUND(I126*H126,2)</f>
        <v>0</v>
      </c>
      <c r="K126" s="181" t="s">
        <v>197</v>
      </c>
      <c r="L126" s="40"/>
      <c r="M126" s="186" t="s">
        <v>21</v>
      </c>
      <c r="N126" s="187" t="s">
        <v>43</v>
      </c>
      <c r="O126" s="65"/>
      <c r="P126" s="188">
        <f>O126*H126</f>
        <v>0</v>
      </c>
      <c r="Q126" s="188">
        <v>0</v>
      </c>
      <c r="R126" s="188">
        <f>Q126*H126</f>
        <v>0</v>
      </c>
      <c r="S126" s="188">
        <v>0.00213</v>
      </c>
      <c r="T126" s="189">
        <f>S126*H126</f>
        <v>0.00213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0" t="s">
        <v>321</v>
      </c>
      <c r="AT126" s="190" t="s">
        <v>193</v>
      </c>
      <c r="AU126" s="190" t="s">
        <v>82</v>
      </c>
      <c r="AY126" s="18" t="s">
        <v>191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18" t="s">
        <v>80</v>
      </c>
      <c r="BK126" s="191">
        <f>ROUND(I126*H126,2)</f>
        <v>0</v>
      </c>
      <c r="BL126" s="18" t="s">
        <v>321</v>
      </c>
      <c r="BM126" s="190" t="s">
        <v>2076</v>
      </c>
    </row>
    <row r="127" spans="1:47" s="2" customFormat="1" ht="19.5">
      <c r="A127" s="35"/>
      <c r="B127" s="36"/>
      <c r="C127" s="37"/>
      <c r="D127" s="192" t="s">
        <v>200</v>
      </c>
      <c r="E127" s="37"/>
      <c r="F127" s="193" t="s">
        <v>2077</v>
      </c>
      <c r="G127" s="37"/>
      <c r="H127" s="37"/>
      <c r="I127" s="194"/>
      <c r="J127" s="37"/>
      <c r="K127" s="37"/>
      <c r="L127" s="40"/>
      <c r="M127" s="195"/>
      <c r="N127" s="196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200</v>
      </c>
      <c r="AU127" s="18" t="s">
        <v>82</v>
      </c>
    </row>
    <row r="128" spans="1:47" s="2" customFormat="1" ht="11.25">
      <c r="A128" s="35"/>
      <c r="B128" s="36"/>
      <c r="C128" s="37"/>
      <c r="D128" s="197" t="s">
        <v>202</v>
      </c>
      <c r="E128" s="37"/>
      <c r="F128" s="198" t="s">
        <v>2078</v>
      </c>
      <c r="G128" s="37"/>
      <c r="H128" s="37"/>
      <c r="I128" s="194"/>
      <c r="J128" s="37"/>
      <c r="K128" s="37"/>
      <c r="L128" s="40"/>
      <c r="M128" s="195"/>
      <c r="N128" s="196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202</v>
      </c>
      <c r="AU128" s="18" t="s">
        <v>82</v>
      </c>
    </row>
    <row r="129" spans="1:65" s="2" customFormat="1" ht="24.2" customHeight="1">
      <c r="A129" s="35"/>
      <c r="B129" s="36"/>
      <c r="C129" s="179" t="s">
        <v>8</v>
      </c>
      <c r="D129" s="179" t="s">
        <v>193</v>
      </c>
      <c r="E129" s="180" t="s">
        <v>2079</v>
      </c>
      <c r="F129" s="181" t="s">
        <v>2080</v>
      </c>
      <c r="G129" s="182" t="s">
        <v>265</v>
      </c>
      <c r="H129" s="183">
        <v>5</v>
      </c>
      <c r="I129" s="184"/>
      <c r="J129" s="185">
        <f>ROUND(I129*H129,2)</f>
        <v>0</v>
      </c>
      <c r="K129" s="181" t="s">
        <v>197</v>
      </c>
      <c r="L129" s="40"/>
      <c r="M129" s="186" t="s">
        <v>21</v>
      </c>
      <c r="N129" s="187" t="s">
        <v>43</v>
      </c>
      <c r="O129" s="65"/>
      <c r="P129" s="188">
        <f>O129*H129</f>
        <v>0</v>
      </c>
      <c r="Q129" s="188">
        <v>0.00062</v>
      </c>
      <c r="R129" s="188">
        <f>Q129*H129</f>
        <v>0.0031</v>
      </c>
      <c r="S129" s="188">
        <v>0</v>
      </c>
      <c r="T129" s="189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0" t="s">
        <v>321</v>
      </c>
      <c r="AT129" s="190" t="s">
        <v>193</v>
      </c>
      <c r="AU129" s="190" t="s">
        <v>82</v>
      </c>
      <c r="AY129" s="18" t="s">
        <v>191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18" t="s">
        <v>80</v>
      </c>
      <c r="BK129" s="191">
        <f>ROUND(I129*H129,2)</f>
        <v>0</v>
      </c>
      <c r="BL129" s="18" t="s">
        <v>321</v>
      </c>
      <c r="BM129" s="190" t="s">
        <v>2081</v>
      </c>
    </row>
    <row r="130" spans="1:47" s="2" customFormat="1" ht="19.5">
      <c r="A130" s="35"/>
      <c r="B130" s="36"/>
      <c r="C130" s="37"/>
      <c r="D130" s="192" t="s">
        <v>200</v>
      </c>
      <c r="E130" s="37"/>
      <c r="F130" s="193" t="s">
        <v>2082</v>
      </c>
      <c r="G130" s="37"/>
      <c r="H130" s="37"/>
      <c r="I130" s="194"/>
      <c r="J130" s="37"/>
      <c r="K130" s="37"/>
      <c r="L130" s="40"/>
      <c r="M130" s="195"/>
      <c r="N130" s="196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200</v>
      </c>
      <c r="AU130" s="18" t="s">
        <v>82</v>
      </c>
    </row>
    <row r="131" spans="1:47" s="2" customFormat="1" ht="11.25">
      <c r="A131" s="35"/>
      <c r="B131" s="36"/>
      <c r="C131" s="37"/>
      <c r="D131" s="197" t="s">
        <v>202</v>
      </c>
      <c r="E131" s="37"/>
      <c r="F131" s="198" t="s">
        <v>2083</v>
      </c>
      <c r="G131" s="37"/>
      <c r="H131" s="37"/>
      <c r="I131" s="194"/>
      <c r="J131" s="37"/>
      <c r="K131" s="37"/>
      <c r="L131" s="40"/>
      <c r="M131" s="195"/>
      <c r="N131" s="196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202</v>
      </c>
      <c r="AU131" s="18" t="s">
        <v>82</v>
      </c>
    </row>
    <row r="132" spans="1:65" s="2" customFormat="1" ht="24.2" customHeight="1">
      <c r="A132" s="35"/>
      <c r="B132" s="36"/>
      <c r="C132" s="179" t="s">
        <v>321</v>
      </c>
      <c r="D132" s="179" t="s">
        <v>193</v>
      </c>
      <c r="E132" s="180" t="s">
        <v>2084</v>
      </c>
      <c r="F132" s="181" t="s">
        <v>2085</v>
      </c>
      <c r="G132" s="182" t="s">
        <v>265</v>
      </c>
      <c r="H132" s="183">
        <v>55</v>
      </c>
      <c r="I132" s="184"/>
      <c r="J132" s="185">
        <f>ROUND(I132*H132,2)</f>
        <v>0</v>
      </c>
      <c r="K132" s="181" t="s">
        <v>197</v>
      </c>
      <c r="L132" s="40"/>
      <c r="M132" s="186" t="s">
        <v>21</v>
      </c>
      <c r="N132" s="187" t="s">
        <v>43</v>
      </c>
      <c r="O132" s="65"/>
      <c r="P132" s="188">
        <f>O132*H132</f>
        <v>0</v>
      </c>
      <c r="Q132" s="188">
        <v>0.00078</v>
      </c>
      <c r="R132" s="188">
        <f>Q132*H132</f>
        <v>0.0429</v>
      </c>
      <c r="S132" s="188">
        <v>0</v>
      </c>
      <c r="T132" s="18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0" t="s">
        <v>321</v>
      </c>
      <c r="AT132" s="190" t="s">
        <v>193</v>
      </c>
      <c r="AU132" s="190" t="s">
        <v>82</v>
      </c>
      <c r="AY132" s="18" t="s">
        <v>191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18" t="s">
        <v>80</v>
      </c>
      <c r="BK132" s="191">
        <f>ROUND(I132*H132,2)</f>
        <v>0</v>
      </c>
      <c r="BL132" s="18" t="s">
        <v>321</v>
      </c>
      <c r="BM132" s="190" t="s">
        <v>2086</v>
      </c>
    </row>
    <row r="133" spans="1:47" s="2" customFormat="1" ht="19.5">
      <c r="A133" s="35"/>
      <c r="B133" s="36"/>
      <c r="C133" s="37"/>
      <c r="D133" s="192" t="s">
        <v>200</v>
      </c>
      <c r="E133" s="37"/>
      <c r="F133" s="193" t="s">
        <v>2087</v>
      </c>
      <c r="G133" s="37"/>
      <c r="H133" s="37"/>
      <c r="I133" s="194"/>
      <c r="J133" s="37"/>
      <c r="K133" s="37"/>
      <c r="L133" s="40"/>
      <c r="M133" s="195"/>
      <c r="N133" s="196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200</v>
      </c>
      <c r="AU133" s="18" t="s">
        <v>82</v>
      </c>
    </row>
    <row r="134" spans="1:47" s="2" customFormat="1" ht="11.25">
      <c r="A134" s="35"/>
      <c r="B134" s="36"/>
      <c r="C134" s="37"/>
      <c r="D134" s="197" t="s">
        <v>202</v>
      </c>
      <c r="E134" s="37"/>
      <c r="F134" s="198" t="s">
        <v>2088</v>
      </c>
      <c r="G134" s="37"/>
      <c r="H134" s="37"/>
      <c r="I134" s="194"/>
      <c r="J134" s="37"/>
      <c r="K134" s="37"/>
      <c r="L134" s="40"/>
      <c r="M134" s="195"/>
      <c r="N134" s="196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202</v>
      </c>
      <c r="AU134" s="18" t="s">
        <v>82</v>
      </c>
    </row>
    <row r="135" spans="1:65" s="2" customFormat="1" ht="24.2" customHeight="1">
      <c r="A135" s="35"/>
      <c r="B135" s="36"/>
      <c r="C135" s="179" t="s">
        <v>333</v>
      </c>
      <c r="D135" s="179" t="s">
        <v>193</v>
      </c>
      <c r="E135" s="180" t="s">
        <v>2089</v>
      </c>
      <c r="F135" s="181" t="s">
        <v>2090</v>
      </c>
      <c r="G135" s="182" t="s">
        <v>265</v>
      </c>
      <c r="H135" s="183">
        <v>10</v>
      </c>
      <c r="I135" s="184"/>
      <c r="J135" s="185">
        <f>ROUND(I135*H135,2)</f>
        <v>0</v>
      </c>
      <c r="K135" s="181" t="s">
        <v>197</v>
      </c>
      <c r="L135" s="40"/>
      <c r="M135" s="186" t="s">
        <v>21</v>
      </c>
      <c r="N135" s="187" t="s">
        <v>43</v>
      </c>
      <c r="O135" s="65"/>
      <c r="P135" s="188">
        <f>O135*H135</f>
        <v>0</v>
      </c>
      <c r="Q135" s="188">
        <v>0.00147</v>
      </c>
      <c r="R135" s="188">
        <f>Q135*H135</f>
        <v>0.0147</v>
      </c>
      <c r="S135" s="188">
        <v>0</v>
      </c>
      <c r="T135" s="189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0" t="s">
        <v>321</v>
      </c>
      <c r="AT135" s="190" t="s">
        <v>193</v>
      </c>
      <c r="AU135" s="190" t="s">
        <v>82</v>
      </c>
      <c r="AY135" s="18" t="s">
        <v>191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18" t="s">
        <v>80</v>
      </c>
      <c r="BK135" s="191">
        <f>ROUND(I135*H135,2)</f>
        <v>0</v>
      </c>
      <c r="BL135" s="18" t="s">
        <v>321</v>
      </c>
      <c r="BM135" s="190" t="s">
        <v>2091</v>
      </c>
    </row>
    <row r="136" spans="1:47" s="2" customFormat="1" ht="19.5">
      <c r="A136" s="35"/>
      <c r="B136" s="36"/>
      <c r="C136" s="37"/>
      <c r="D136" s="192" t="s">
        <v>200</v>
      </c>
      <c r="E136" s="37"/>
      <c r="F136" s="193" t="s">
        <v>2092</v>
      </c>
      <c r="G136" s="37"/>
      <c r="H136" s="37"/>
      <c r="I136" s="194"/>
      <c r="J136" s="37"/>
      <c r="K136" s="37"/>
      <c r="L136" s="40"/>
      <c r="M136" s="195"/>
      <c r="N136" s="196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200</v>
      </c>
      <c r="AU136" s="18" t="s">
        <v>82</v>
      </c>
    </row>
    <row r="137" spans="1:47" s="2" customFormat="1" ht="11.25">
      <c r="A137" s="35"/>
      <c r="B137" s="36"/>
      <c r="C137" s="37"/>
      <c r="D137" s="197" t="s">
        <v>202</v>
      </c>
      <c r="E137" s="37"/>
      <c r="F137" s="198" t="s">
        <v>2093</v>
      </c>
      <c r="G137" s="37"/>
      <c r="H137" s="37"/>
      <c r="I137" s="194"/>
      <c r="J137" s="37"/>
      <c r="K137" s="37"/>
      <c r="L137" s="40"/>
      <c r="M137" s="195"/>
      <c r="N137" s="196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202</v>
      </c>
      <c r="AU137" s="18" t="s">
        <v>82</v>
      </c>
    </row>
    <row r="138" spans="1:65" s="2" customFormat="1" ht="24.2" customHeight="1">
      <c r="A138" s="35"/>
      <c r="B138" s="36"/>
      <c r="C138" s="179" t="s">
        <v>341</v>
      </c>
      <c r="D138" s="179" t="s">
        <v>193</v>
      </c>
      <c r="E138" s="180" t="s">
        <v>2094</v>
      </c>
      <c r="F138" s="181" t="s">
        <v>2095</v>
      </c>
      <c r="G138" s="182" t="s">
        <v>265</v>
      </c>
      <c r="H138" s="183">
        <v>25</v>
      </c>
      <c r="I138" s="184"/>
      <c r="J138" s="185">
        <f>ROUND(I138*H138,2)</f>
        <v>0</v>
      </c>
      <c r="K138" s="181" t="s">
        <v>197</v>
      </c>
      <c r="L138" s="40"/>
      <c r="M138" s="186" t="s">
        <v>21</v>
      </c>
      <c r="N138" s="187" t="s">
        <v>43</v>
      </c>
      <c r="O138" s="65"/>
      <c r="P138" s="188">
        <f>O138*H138</f>
        <v>0</v>
      </c>
      <c r="Q138" s="188">
        <v>0.00203</v>
      </c>
      <c r="R138" s="188">
        <f>Q138*H138</f>
        <v>0.05075</v>
      </c>
      <c r="S138" s="188">
        <v>0</v>
      </c>
      <c r="T138" s="18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0" t="s">
        <v>321</v>
      </c>
      <c r="AT138" s="190" t="s">
        <v>193</v>
      </c>
      <c r="AU138" s="190" t="s">
        <v>82</v>
      </c>
      <c r="AY138" s="18" t="s">
        <v>191</v>
      </c>
      <c r="BE138" s="191">
        <f>IF(N138="základní",J138,0)</f>
        <v>0</v>
      </c>
      <c r="BF138" s="191">
        <f>IF(N138="snížená",J138,0)</f>
        <v>0</v>
      </c>
      <c r="BG138" s="191">
        <f>IF(N138="zákl. přenesená",J138,0)</f>
        <v>0</v>
      </c>
      <c r="BH138" s="191">
        <f>IF(N138="sníž. přenesená",J138,0)</f>
        <v>0</v>
      </c>
      <c r="BI138" s="191">
        <f>IF(N138="nulová",J138,0)</f>
        <v>0</v>
      </c>
      <c r="BJ138" s="18" t="s">
        <v>80</v>
      </c>
      <c r="BK138" s="191">
        <f>ROUND(I138*H138,2)</f>
        <v>0</v>
      </c>
      <c r="BL138" s="18" t="s">
        <v>321</v>
      </c>
      <c r="BM138" s="190" t="s">
        <v>2096</v>
      </c>
    </row>
    <row r="139" spans="1:47" s="2" customFormat="1" ht="19.5">
      <c r="A139" s="35"/>
      <c r="B139" s="36"/>
      <c r="C139" s="37"/>
      <c r="D139" s="192" t="s">
        <v>200</v>
      </c>
      <c r="E139" s="37"/>
      <c r="F139" s="193" t="s">
        <v>2097</v>
      </c>
      <c r="G139" s="37"/>
      <c r="H139" s="37"/>
      <c r="I139" s="194"/>
      <c r="J139" s="37"/>
      <c r="K139" s="37"/>
      <c r="L139" s="40"/>
      <c r="M139" s="195"/>
      <c r="N139" s="196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200</v>
      </c>
      <c r="AU139" s="18" t="s">
        <v>82</v>
      </c>
    </row>
    <row r="140" spans="1:47" s="2" customFormat="1" ht="11.25">
      <c r="A140" s="35"/>
      <c r="B140" s="36"/>
      <c r="C140" s="37"/>
      <c r="D140" s="197" t="s">
        <v>202</v>
      </c>
      <c r="E140" s="37"/>
      <c r="F140" s="198" t="s">
        <v>2098</v>
      </c>
      <c r="G140" s="37"/>
      <c r="H140" s="37"/>
      <c r="I140" s="194"/>
      <c r="J140" s="37"/>
      <c r="K140" s="37"/>
      <c r="L140" s="40"/>
      <c r="M140" s="195"/>
      <c r="N140" s="196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202</v>
      </c>
      <c r="AU140" s="18" t="s">
        <v>82</v>
      </c>
    </row>
    <row r="141" spans="1:65" s="2" customFormat="1" ht="24.2" customHeight="1">
      <c r="A141" s="35"/>
      <c r="B141" s="36"/>
      <c r="C141" s="179" t="s">
        <v>360</v>
      </c>
      <c r="D141" s="179" t="s">
        <v>193</v>
      </c>
      <c r="E141" s="180" t="s">
        <v>2099</v>
      </c>
      <c r="F141" s="181" t="s">
        <v>2100</v>
      </c>
      <c r="G141" s="182" t="s">
        <v>265</v>
      </c>
      <c r="H141" s="183">
        <v>8</v>
      </c>
      <c r="I141" s="184"/>
      <c r="J141" s="185">
        <f>ROUND(I141*H141,2)</f>
        <v>0</v>
      </c>
      <c r="K141" s="181" t="s">
        <v>197</v>
      </c>
      <c r="L141" s="40"/>
      <c r="M141" s="186" t="s">
        <v>21</v>
      </c>
      <c r="N141" s="187" t="s">
        <v>43</v>
      </c>
      <c r="O141" s="65"/>
      <c r="P141" s="188">
        <f>O141*H141</f>
        <v>0</v>
      </c>
      <c r="Q141" s="188">
        <v>0.00206</v>
      </c>
      <c r="R141" s="188">
        <f>Q141*H141</f>
        <v>0.01648</v>
      </c>
      <c r="S141" s="188">
        <v>0</v>
      </c>
      <c r="T141" s="18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0" t="s">
        <v>321</v>
      </c>
      <c r="AT141" s="190" t="s">
        <v>193</v>
      </c>
      <c r="AU141" s="190" t="s">
        <v>82</v>
      </c>
      <c r="AY141" s="18" t="s">
        <v>191</v>
      </c>
      <c r="BE141" s="191">
        <f>IF(N141="základní",J141,0)</f>
        <v>0</v>
      </c>
      <c r="BF141" s="191">
        <f>IF(N141="snížená",J141,0)</f>
        <v>0</v>
      </c>
      <c r="BG141" s="191">
        <f>IF(N141="zákl. přenesená",J141,0)</f>
        <v>0</v>
      </c>
      <c r="BH141" s="191">
        <f>IF(N141="sníž. přenesená",J141,0)</f>
        <v>0</v>
      </c>
      <c r="BI141" s="191">
        <f>IF(N141="nulová",J141,0)</f>
        <v>0</v>
      </c>
      <c r="BJ141" s="18" t="s">
        <v>80</v>
      </c>
      <c r="BK141" s="191">
        <f>ROUND(I141*H141,2)</f>
        <v>0</v>
      </c>
      <c r="BL141" s="18" t="s">
        <v>321</v>
      </c>
      <c r="BM141" s="190" t="s">
        <v>2101</v>
      </c>
    </row>
    <row r="142" spans="1:47" s="2" customFormat="1" ht="19.5">
      <c r="A142" s="35"/>
      <c r="B142" s="36"/>
      <c r="C142" s="37"/>
      <c r="D142" s="192" t="s">
        <v>200</v>
      </c>
      <c r="E142" s="37"/>
      <c r="F142" s="193" t="s">
        <v>2102</v>
      </c>
      <c r="G142" s="37"/>
      <c r="H142" s="37"/>
      <c r="I142" s="194"/>
      <c r="J142" s="37"/>
      <c r="K142" s="37"/>
      <c r="L142" s="40"/>
      <c r="M142" s="195"/>
      <c r="N142" s="196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200</v>
      </c>
      <c r="AU142" s="18" t="s">
        <v>82</v>
      </c>
    </row>
    <row r="143" spans="1:47" s="2" customFormat="1" ht="11.25">
      <c r="A143" s="35"/>
      <c r="B143" s="36"/>
      <c r="C143" s="37"/>
      <c r="D143" s="197" t="s">
        <v>202</v>
      </c>
      <c r="E143" s="37"/>
      <c r="F143" s="198" t="s">
        <v>2103</v>
      </c>
      <c r="G143" s="37"/>
      <c r="H143" s="37"/>
      <c r="I143" s="194"/>
      <c r="J143" s="37"/>
      <c r="K143" s="37"/>
      <c r="L143" s="40"/>
      <c r="M143" s="195"/>
      <c r="N143" s="196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202</v>
      </c>
      <c r="AU143" s="18" t="s">
        <v>82</v>
      </c>
    </row>
    <row r="144" spans="1:65" s="2" customFormat="1" ht="24.2" customHeight="1">
      <c r="A144" s="35"/>
      <c r="B144" s="36"/>
      <c r="C144" s="179" t="s">
        <v>379</v>
      </c>
      <c r="D144" s="179" t="s">
        <v>193</v>
      </c>
      <c r="E144" s="180" t="s">
        <v>2104</v>
      </c>
      <c r="F144" s="181" t="s">
        <v>2105</v>
      </c>
      <c r="G144" s="182" t="s">
        <v>745</v>
      </c>
      <c r="H144" s="183">
        <v>80</v>
      </c>
      <c r="I144" s="184"/>
      <c r="J144" s="185">
        <f>ROUND(I144*H144,2)</f>
        <v>0</v>
      </c>
      <c r="K144" s="181" t="s">
        <v>197</v>
      </c>
      <c r="L144" s="40"/>
      <c r="M144" s="186" t="s">
        <v>21</v>
      </c>
      <c r="N144" s="187" t="s">
        <v>43</v>
      </c>
      <c r="O144" s="65"/>
      <c r="P144" s="188">
        <f>O144*H144</f>
        <v>0</v>
      </c>
      <c r="Q144" s="188">
        <v>0.00073</v>
      </c>
      <c r="R144" s="188">
        <f>Q144*H144</f>
        <v>0.058399999999999994</v>
      </c>
      <c r="S144" s="188">
        <v>0</v>
      </c>
      <c r="T144" s="189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0" t="s">
        <v>321</v>
      </c>
      <c r="AT144" s="190" t="s">
        <v>193</v>
      </c>
      <c r="AU144" s="190" t="s">
        <v>82</v>
      </c>
      <c r="AY144" s="18" t="s">
        <v>191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18" t="s">
        <v>80</v>
      </c>
      <c r="BK144" s="191">
        <f>ROUND(I144*H144,2)</f>
        <v>0</v>
      </c>
      <c r="BL144" s="18" t="s">
        <v>321</v>
      </c>
      <c r="BM144" s="190" t="s">
        <v>2106</v>
      </c>
    </row>
    <row r="145" spans="1:47" s="2" customFormat="1" ht="19.5">
      <c r="A145" s="35"/>
      <c r="B145" s="36"/>
      <c r="C145" s="37"/>
      <c r="D145" s="192" t="s">
        <v>200</v>
      </c>
      <c r="E145" s="37"/>
      <c r="F145" s="193" t="s">
        <v>2107</v>
      </c>
      <c r="G145" s="37"/>
      <c r="H145" s="37"/>
      <c r="I145" s="194"/>
      <c r="J145" s="37"/>
      <c r="K145" s="37"/>
      <c r="L145" s="40"/>
      <c r="M145" s="195"/>
      <c r="N145" s="196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200</v>
      </c>
      <c r="AU145" s="18" t="s">
        <v>82</v>
      </c>
    </row>
    <row r="146" spans="1:47" s="2" customFormat="1" ht="11.25">
      <c r="A146" s="35"/>
      <c r="B146" s="36"/>
      <c r="C146" s="37"/>
      <c r="D146" s="197" t="s">
        <v>202</v>
      </c>
      <c r="E146" s="37"/>
      <c r="F146" s="198" t="s">
        <v>2108</v>
      </c>
      <c r="G146" s="37"/>
      <c r="H146" s="37"/>
      <c r="I146" s="194"/>
      <c r="J146" s="37"/>
      <c r="K146" s="37"/>
      <c r="L146" s="40"/>
      <c r="M146" s="195"/>
      <c r="N146" s="196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202</v>
      </c>
      <c r="AU146" s="18" t="s">
        <v>82</v>
      </c>
    </row>
    <row r="147" spans="1:65" s="2" customFormat="1" ht="24.2" customHeight="1">
      <c r="A147" s="35"/>
      <c r="B147" s="36"/>
      <c r="C147" s="179" t="s">
        <v>7</v>
      </c>
      <c r="D147" s="179" t="s">
        <v>193</v>
      </c>
      <c r="E147" s="180" t="s">
        <v>2109</v>
      </c>
      <c r="F147" s="181" t="s">
        <v>2110</v>
      </c>
      <c r="G147" s="182" t="s">
        <v>745</v>
      </c>
      <c r="H147" s="183">
        <v>50</v>
      </c>
      <c r="I147" s="184"/>
      <c r="J147" s="185">
        <f>ROUND(I147*H147,2)</f>
        <v>0</v>
      </c>
      <c r="K147" s="181" t="s">
        <v>197</v>
      </c>
      <c r="L147" s="40"/>
      <c r="M147" s="186" t="s">
        <v>21</v>
      </c>
      <c r="N147" s="187" t="s">
        <v>43</v>
      </c>
      <c r="O147" s="65"/>
      <c r="P147" s="188">
        <f>O147*H147</f>
        <v>0</v>
      </c>
      <c r="Q147" s="188">
        <v>0.00098</v>
      </c>
      <c r="R147" s="188">
        <f>Q147*H147</f>
        <v>0.049</v>
      </c>
      <c r="S147" s="188">
        <v>0</v>
      </c>
      <c r="T147" s="189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0" t="s">
        <v>321</v>
      </c>
      <c r="AT147" s="190" t="s">
        <v>193</v>
      </c>
      <c r="AU147" s="190" t="s">
        <v>82</v>
      </c>
      <c r="AY147" s="18" t="s">
        <v>191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18" t="s">
        <v>80</v>
      </c>
      <c r="BK147" s="191">
        <f>ROUND(I147*H147,2)</f>
        <v>0</v>
      </c>
      <c r="BL147" s="18" t="s">
        <v>321</v>
      </c>
      <c r="BM147" s="190" t="s">
        <v>2111</v>
      </c>
    </row>
    <row r="148" spans="1:47" s="2" customFormat="1" ht="19.5">
      <c r="A148" s="35"/>
      <c r="B148" s="36"/>
      <c r="C148" s="37"/>
      <c r="D148" s="192" t="s">
        <v>200</v>
      </c>
      <c r="E148" s="37"/>
      <c r="F148" s="193" t="s">
        <v>2112</v>
      </c>
      <c r="G148" s="37"/>
      <c r="H148" s="37"/>
      <c r="I148" s="194"/>
      <c r="J148" s="37"/>
      <c r="K148" s="37"/>
      <c r="L148" s="40"/>
      <c r="M148" s="195"/>
      <c r="N148" s="196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200</v>
      </c>
      <c r="AU148" s="18" t="s">
        <v>82</v>
      </c>
    </row>
    <row r="149" spans="1:47" s="2" customFormat="1" ht="11.25">
      <c r="A149" s="35"/>
      <c r="B149" s="36"/>
      <c r="C149" s="37"/>
      <c r="D149" s="197" t="s">
        <v>202</v>
      </c>
      <c r="E149" s="37"/>
      <c r="F149" s="198" t="s">
        <v>2113</v>
      </c>
      <c r="G149" s="37"/>
      <c r="H149" s="37"/>
      <c r="I149" s="194"/>
      <c r="J149" s="37"/>
      <c r="K149" s="37"/>
      <c r="L149" s="40"/>
      <c r="M149" s="195"/>
      <c r="N149" s="196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202</v>
      </c>
      <c r="AU149" s="18" t="s">
        <v>82</v>
      </c>
    </row>
    <row r="150" spans="1:65" s="2" customFormat="1" ht="24.2" customHeight="1">
      <c r="A150" s="35"/>
      <c r="B150" s="36"/>
      <c r="C150" s="179" t="s">
        <v>406</v>
      </c>
      <c r="D150" s="179" t="s">
        <v>193</v>
      </c>
      <c r="E150" s="180" t="s">
        <v>2114</v>
      </c>
      <c r="F150" s="181" t="s">
        <v>2115</v>
      </c>
      <c r="G150" s="182" t="s">
        <v>745</v>
      </c>
      <c r="H150" s="183">
        <v>16</v>
      </c>
      <c r="I150" s="184"/>
      <c r="J150" s="185">
        <f>ROUND(I150*H150,2)</f>
        <v>0</v>
      </c>
      <c r="K150" s="181" t="s">
        <v>197</v>
      </c>
      <c r="L150" s="40"/>
      <c r="M150" s="186" t="s">
        <v>21</v>
      </c>
      <c r="N150" s="187" t="s">
        <v>43</v>
      </c>
      <c r="O150" s="65"/>
      <c r="P150" s="188">
        <f>O150*H150</f>
        <v>0</v>
      </c>
      <c r="Q150" s="188">
        <v>0.0013</v>
      </c>
      <c r="R150" s="188">
        <f>Q150*H150</f>
        <v>0.0208</v>
      </c>
      <c r="S150" s="188">
        <v>0</v>
      </c>
      <c r="T150" s="189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0" t="s">
        <v>321</v>
      </c>
      <c r="AT150" s="190" t="s">
        <v>193</v>
      </c>
      <c r="AU150" s="190" t="s">
        <v>82</v>
      </c>
      <c r="AY150" s="18" t="s">
        <v>191</v>
      </c>
      <c r="BE150" s="191">
        <f>IF(N150="základní",J150,0)</f>
        <v>0</v>
      </c>
      <c r="BF150" s="191">
        <f>IF(N150="snížená",J150,0)</f>
        <v>0</v>
      </c>
      <c r="BG150" s="191">
        <f>IF(N150="zákl. přenesená",J150,0)</f>
        <v>0</v>
      </c>
      <c r="BH150" s="191">
        <f>IF(N150="sníž. přenesená",J150,0)</f>
        <v>0</v>
      </c>
      <c r="BI150" s="191">
        <f>IF(N150="nulová",J150,0)</f>
        <v>0</v>
      </c>
      <c r="BJ150" s="18" t="s">
        <v>80</v>
      </c>
      <c r="BK150" s="191">
        <f>ROUND(I150*H150,2)</f>
        <v>0</v>
      </c>
      <c r="BL150" s="18" t="s">
        <v>321</v>
      </c>
      <c r="BM150" s="190" t="s">
        <v>2116</v>
      </c>
    </row>
    <row r="151" spans="1:47" s="2" customFormat="1" ht="19.5">
      <c r="A151" s="35"/>
      <c r="B151" s="36"/>
      <c r="C151" s="37"/>
      <c r="D151" s="192" t="s">
        <v>200</v>
      </c>
      <c r="E151" s="37"/>
      <c r="F151" s="193" t="s">
        <v>2117</v>
      </c>
      <c r="G151" s="37"/>
      <c r="H151" s="37"/>
      <c r="I151" s="194"/>
      <c r="J151" s="37"/>
      <c r="K151" s="37"/>
      <c r="L151" s="40"/>
      <c r="M151" s="195"/>
      <c r="N151" s="196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200</v>
      </c>
      <c r="AU151" s="18" t="s">
        <v>82</v>
      </c>
    </row>
    <row r="152" spans="1:47" s="2" customFormat="1" ht="11.25">
      <c r="A152" s="35"/>
      <c r="B152" s="36"/>
      <c r="C152" s="37"/>
      <c r="D152" s="197" t="s">
        <v>202</v>
      </c>
      <c r="E152" s="37"/>
      <c r="F152" s="198" t="s">
        <v>2118</v>
      </c>
      <c r="G152" s="37"/>
      <c r="H152" s="37"/>
      <c r="I152" s="194"/>
      <c r="J152" s="37"/>
      <c r="K152" s="37"/>
      <c r="L152" s="40"/>
      <c r="M152" s="195"/>
      <c r="N152" s="196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202</v>
      </c>
      <c r="AU152" s="18" t="s">
        <v>82</v>
      </c>
    </row>
    <row r="153" spans="1:65" s="2" customFormat="1" ht="24.2" customHeight="1">
      <c r="A153" s="35"/>
      <c r="B153" s="36"/>
      <c r="C153" s="179" t="s">
        <v>414</v>
      </c>
      <c r="D153" s="179" t="s">
        <v>193</v>
      </c>
      <c r="E153" s="180" t="s">
        <v>2119</v>
      </c>
      <c r="F153" s="181" t="s">
        <v>2120</v>
      </c>
      <c r="G153" s="182" t="s">
        <v>745</v>
      </c>
      <c r="H153" s="183">
        <v>14</v>
      </c>
      <c r="I153" s="184"/>
      <c r="J153" s="185">
        <f>ROUND(I153*H153,2)</f>
        <v>0</v>
      </c>
      <c r="K153" s="181" t="s">
        <v>197</v>
      </c>
      <c r="L153" s="40"/>
      <c r="M153" s="186" t="s">
        <v>21</v>
      </c>
      <c r="N153" s="187" t="s">
        <v>43</v>
      </c>
      <c r="O153" s="65"/>
      <c r="P153" s="188">
        <f>O153*H153</f>
        <v>0</v>
      </c>
      <c r="Q153" s="188">
        <v>0.00263</v>
      </c>
      <c r="R153" s="188">
        <f>Q153*H153</f>
        <v>0.03682</v>
      </c>
      <c r="S153" s="188">
        <v>0</v>
      </c>
      <c r="T153" s="18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0" t="s">
        <v>321</v>
      </c>
      <c r="AT153" s="190" t="s">
        <v>193</v>
      </c>
      <c r="AU153" s="190" t="s">
        <v>82</v>
      </c>
      <c r="AY153" s="18" t="s">
        <v>191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18" t="s">
        <v>80</v>
      </c>
      <c r="BK153" s="191">
        <f>ROUND(I153*H153,2)</f>
        <v>0</v>
      </c>
      <c r="BL153" s="18" t="s">
        <v>321</v>
      </c>
      <c r="BM153" s="190" t="s">
        <v>2121</v>
      </c>
    </row>
    <row r="154" spans="1:47" s="2" customFormat="1" ht="19.5">
      <c r="A154" s="35"/>
      <c r="B154" s="36"/>
      <c r="C154" s="37"/>
      <c r="D154" s="192" t="s">
        <v>200</v>
      </c>
      <c r="E154" s="37"/>
      <c r="F154" s="193" t="s">
        <v>2122</v>
      </c>
      <c r="G154" s="37"/>
      <c r="H154" s="37"/>
      <c r="I154" s="194"/>
      <c r="J154" s="37"/>
      <c r="K154" s="37"/>
      <c r="L154" s="40"/>
      <c r="M154" s="195"/>
      <c r="N154" s="196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200</v>
      </c>
      <c r="AU154" s="18" t="s">
        <v>82</v>
      </c>
    </row>
    <row r="155" spans="1:47" s="2" customFormat="1" ht="11.25">
      <c r="A155" s="35"/>
      <c r="B155" s="36"/>
      <c r="C155" s="37"/>
      <c r="D155" s="197" t="s">
        <v>202</v>
      </c>
      <c r="E155" s="37"/>
      <c r="F155" s="198" t="s">
        <v>2123</v>
      </c>
      <c r="G155" s="37"/>
      <c r="H155" s="37"/>
      <c r="I155" s="194"/>
      <c r="J155" s="37"/>
      <c r="K155" s="37"/>
      <c r="L155" s="40"/>
      <c r="M155" s="195"/>
      <c r="N155" s="196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202</v>
      </c>
      <c r="AU155" s="18" t="s">
        <v>82</v>
      </c>
    </row>
    <row r="156" spans="1:65" s="2" customFormat="1" ht="24.2" customHeight="1">
      <c r="A156" s="35"/>
      <c r="B156" s="36"/>
      <c r="C156" s="179" t="s">
        <v>420</v>
      </c>
      <c r="D156" s="179" t="s">
        <v>193</v>
      </c>
      <c r="E156" s="180" t="s">
        <v>2124</v>
      </c>
      <c r="F156" s="181" t="s">
        <v>2125</v>
      </c>
      <c r="G156" s="182" t="s">
        <v>745</v>
      </c>
      <c r="H156" s="183">
        <v>6</v>
      </c>
      <c r="I156" s="184"/>
      <c r="J156" s="185">
        <f>ROUND(I156*H156,2)</f>
        <v>0</v>
      </c>
      <c r="K156" s="181" t="s">
        <v>197</v>
      </c>
      <c r="L156" s="40"/>
      <c r="M156" s="186" t="s">
        <v>21</v>
      </c>
      <c r="N156" s="187" t="s">
        <v>43</v>
      </c>
      <c r="O156" s="65"/>
      <c r="P156" s="188">
        <f>O156*H156</f>
        <v>0</v>
      </c>
      <c r="Q156" s="188">
        <v>0.00364</v>
      </c>
      <c r="R156" s="188">
        <f>Q156*H156</f>
        <v>0.02184</v>
      </c>
      <c r="S156" s="188">
        <v>0</v>
      </c>
      <c r="T156" s="189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0" t="s">
        <v>321</v>
      </c>
      <c r="AT156" s="190" t="s">
        <v>193</v>
      </c>
      <c r="AU156" s="190" t="s">
        <v>82</v>
      </c>
      <c r="AY156" s="18" t="s">
        <v>191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18" t="s">
        <v>80</v>
      </c>
      <c r="BK156" s="191">
        <f>ROUND(I156*H156,2)</f>
        <v>0</v>
      </c>
      <c r="BL156" s="18" t="s">
        <v>321</v>
      </c>
      <c r="BM156" s="190" t="s">
        <v>2126</v>
      </c>
    </row>
    <row r="157" spans="1:47" s="2" customFormat="1" ht="19.5">
      <c r="A157" s="35"/>
      <c r="B157" s="36"/>
      <c r="C157" s="37"/>
      <c r="D157" s="192" t="s">
        <v>200</v>
      </c>
      <c r="E157" s="37"/>
      <c r="F157" s="193" t="s">
        <v>2127</v>
      </c>
      <c r="G157" s="37"/>
      <c r="H157" s="37"/>
      <c r="I157" s="194"/>
      <c r="J157" s="37"/>
      <c r="K157" s="37"/>
      <c r="L157" s="40"/>
      <c r="M157" s="195"/>
      <c r="N157" s="196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200</v>
      </c>
      <c r="AU157" s="18" t="s">
        <v>82</v>
      </c>
    </row>
    <row r="158" spans="1:47" s="2" customFormat="1" ht="11.25">
      <c r="A158" s="35"/>
      <c r="B158" s="36"/>
      <c r="C158" s="37"/>
      <c r="D158" s="197" t="s">
        <v>202</v>
      </c>
      <c r="E158" s="37"/>
      <c r="F158" s="198" t="s">
        <v>2128</v>
      </c>
      <c r="G158" s="37"/>
      <c r="H158" s="37"/>
      <c r="I158" s="194"/>
      <c r="J158" s="37"/>
      <c r="K158" s="37"/>
      <c r="L158" s="40"/>
      <c r="M158" s="195"/>
      <c r="N158" s="196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202</v>
      </c>
      <c r="AU158" s="18" t="s">
        <v>82</v>
      </c>
    </row>
    <row r="159" spans="1:65" s="2" customFormat="1" ht="24.2" customHeight="1">
      <c r="A159" s="35"/>
      <c r="B159" s="36"/>
      <c r="C159" s="179" t="s">
        <v>426</v>
      </c>
      <c r="D159" s="179" t="s">
        <v>193</v>
      </c>
      <c r="E159" s="180" t="s">
        <v>2129</v>
      </c>
      <c r="F159" s="181" t="s">
        <v>2130</v>
      </c>
      <c r="G159" s="182" t="s">
        <v>2131</v>
      </c>
      <c r="H159" s="183">
        <v>1</v>
      </c>
      <c r="I159" s="184"/>
      <c r="J159" s="185">
        <f>ROUND(I159*H159,2)</f>
        <v>0</v>
      </c>
      <c r="K159" s="181" t="s">
        <v>21</v>
      </c>
      <c r="L159" s="40"/>
      <c r="M159" s="186" t="s">
        <v>21</v>
      </c>
      <c r="N159" s="187" t="s">
        <v>43</v>
      </c>
      <c r="O159" s="65"/>
      <c r="P159" s="188">
        <f>O159*H159</f>
        <v>0</v>
      </c>
      <c r="Q159" s="188">
        <v>0</v>
      </c>
      <c r="R159" s="188">
        <f>Q159*H159</f>
        <v>0</v>
      </c>
      <c r="S159" s="188">
        <v>0</v>
      </c>
      <c r="T159" s="189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0" t="s">
        <v>321</v>
      </c>
      <c r="AT159" s="190" t="s">
        <v>193</v>
      </c>
      <c r="AU159" s="190" t="s">
        <v>82</v>
      </c>
      <c r="AY159" s="18" t="s">
        <v>191</v>
      </c>
      <c r="BE159" s="191">
        <f>IF(N159="základní",J159,0)</f>
        <v>0</v>
      </c>
      <c r="BF159" s="191">
        <f>IF(N159="snížená",J159,0)</f>
        <v>0</v>
      </c>
      <c r="BG159" s="191">
        <f>IF(N159="zákl. přenesená",J159,0)</f>
        <v>0</v>
      </c>
      <c r="BH159" s="191">
        <f>IF(N159="sníž. přenesená",J159,0)</f>
        <v>0</v>
      </c>
      <c r="BI159" s="191">
        <f>IF(N159="nulová",J159,0)</f>
        <v>0</v>
      </c>
      <c r="BJ159" s="18" t="s">
        <v>80</v>
      </c>
      <c r="BK159" s="191">
        <f>ROUND(I159*H159,2)</f>
        <v>0</v>
      </c>
      <c r="BL159" s="18" t="s">
        <v>321</v>
      </c>
      <c r="BM159" s="190" t="s">
        <v>2132</v>
      </c>
    </row>
    <row r="160" spans="1:47" s="2" customFormat="1" ht="11.25">
      <c r="A160" s="35"/>
      <c r="B160" s="36"/>
      <c r="C160" s="37"/>
      <c r="D160" s="192" t="s">
        <v>200</v>
      </c>
      <c r="E160" s="37"/>
      <c r="F160" s="193" t="s">
        <v>2130</v>
      </c>
      <c r="G160" s="37"/>
      <c r="H160" s="37"/>
      <c r="I160" s="194"/>
      <c r="J160" s="37"/>
      <c r="K160" s="37"/>
      <c r="L160" s="40"/>
      <c r="M160" s="195"/>
      <c r="N160" s="196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200</v>
      </c>
      <c r="AU160" s="18" t="s">
        <v>82</v>
      </c>
    </row>
    <row r="161" spans="1:65" s="2" customFormat="1" ht="16.5" customHeight="1">
      <c r="A161" s="35"/>
      <c r="B161" s="36"/>
      <c r="C161" s="179" t="s">
        <v>434</v>
      </c>
      <c r="D161" s="179" t="s">
        <v>193</v>
      </c>
      <c r="E161" s="180" t="s">
        <v>2133</v>
      </c>
      <c r="F161" s="181" t="s">
        <v>2134</v>
      </c>
      <c r="G161" s="182" t="s">
        <v>265</v>
      </c>
      <c r="H161" s="183">
        <v>14</v>
      </c>
      <c r="I161" s="184"/>
      <c r="J161" s="185">
        <f>ROUND(I161*H161,2)</f>
        <v>0</v>
      </c>
      <c r="K161" s="181" t="s">
        <v>197</v>
      </c>
      <c r="L161" s="40"/>
      <c r="M161" s="186" t="s">
        <v>21</v>
      </c>
      <c r="N161" s="187" t="s">
        <v>43</v>
      </c>
      <c r="O161" s="65"/>
      <c r="P161" s="188">
        <f>O161*H161</f>
        <v>0</v>
      </c>
      <c r="Q161" s="188">
        <v>0.00035</v>
      </c>
      <c r="R161" s="188">
        <f>Q161*H161</f>
        <v>0.0049</v>
      </c>
      <c r="S161" s="188">
        <v>0</v>
      </c>
      <c r="T161" s="189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0" t="s">
        <v>321</v>
      </c>
      <c r="AT161" s="190" t="s">
        <v>193</v>
      </c>
      <c r="AU161" s="190" t="s">
        <v>82</v>
      </c>
      <c r="AY161" s="18" t="s">
        <v>191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18" t="s">
        <v>80</v>
      </c>
      <c r="BK161" s="191">
        <f>ROUND(I161*H161,2)</f>
        <v>0</v>
      </c>
      <c r="BL161" s="18" t="s">
        <v>321</v>
      </c>
      <c r="BM161" s="190" t="s">
        <v>2135</v>
      </c>
    </row>
    <row r="162" spans="1:47" s="2" customFormat="1" ht="11.25">
      <c r="A162" s="35"/>
      <c r="B162" s="36"/>
      <c r="C162" s="37"/>
      <c r="D162" s="192" t="s">
        <v>200</v>
      </c>
      <c r="E162" s="37"/>
      <c r="F162" s="193" t="s">
        <v>2136</v>
      </c>
      <c r="G162" s="37"/>
      <c r="H162" s="37"/>
      <c r="I162" s="194"/>
      <c r="J162" s="37"/>
      <c r="K162" s="37"/>
      <c r="L162" s="40"/>
      <c r="M162" s="195"/>
      <c r="N162" s="196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200</v>
      </c>
      <c r="AU162" s="18" t="s">
        <v>82</v>
      </c>
    </row>
    <row r="163" spans="1:47" s="2" customFormat="1" ht="11.25">
      <c r="A163" s="35"/>
      <c r="B163" s="36"/>
      <c r="C163" s="37"/>
      <c r="D163" s="197" t="s">
        <v>202</v>
      </c>
      <c r="E163" s="37"/>
      <c r="F163" s="198" t="s">
        <v>2137</v>
      </c>
      <c r="G163" s="37"/>
      <c r="H163" s="37"/>
      <c r="I163" s="194"/>
      <c r="J163" s="37"/>
      <c r="K163" s="37"/>
      <c r="L163" s="40"/>
      <c r="M163" s="195"/>
      <c r="N163" s="196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202</v>
      </c>
      <c r="AU163" s="18" t="s">
        <v>82</v>
      </c>
    </row>
    <row r="164" spans="1:65" s="2" customFormat="1" ht="16.5" customHeight="1">
      <c r="A164" s="35"/>
      <c r="B164" s="36"/>
      <c r="C164" s="220" t="s">
        <v>440</v>
      </c>
      <c r="D164" s="220" t="s">
        <v>893</v>
      </c>
      <c r="E164" s="221" t="s">
        <v>2138</v>
      </c>
      <c r="F164" s="222" t="s">
        <v>2139</v>
      </c>
      <c r="G164" s="223" t="s">
        <v>265</v>
      </c>
      <c r="H164" s="224">
        <v>22</v>
      </c>
      <c r="I164" s="225"/>
      <c r="J164" s="226">
        <f>ROUND(I164*H164,2)</f>
        <v>0</v>
      </c>
      <c r="K164" s="222" t="s">
        <v>197</v>
      </c>
      <c r="L164" s="227"/>
      <c r="M164" s="228" t="s">
        <v>21</v>
      </c>
      <c r="N164" s="229" t="s">
        <v>43</v>
      </c>
      <c r="O164" s="65"/>
      <c r="P164" s="188">
        <f>O164*H164</f>
        <v>0</v>
      </c>
      <c r="Q164" s="188">
        <v>3E-05</v>
      </c>
      <c r="R164" s="188">
        <f>Q164*H164</f>
        <v>0.00066</v>
      </c>
      <c r="S164" s="188">
        <v>0</v>
      </c>
      <c r="T164" s="18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0" t="s">
        <v>480</v>
      </c>
      <c r="AT164" s="190" t="s">
        <v>893</v>
      </c>
      <c r="AU164" s="190" t="s">
        <v>82</v>
      </c>
      <c r="AY164" s="18" t="s">
        <v>191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18" t="s">
        <v>80</v>
      </c>
      <c r="BK164" s="191">
        <f>ROUND(I164*H164,2)</f>
        <v>0</v>
      </c>
      <c r="BL164" s="18" t="s">
        <v>321</v>
      </c>
      <c r="BM164" s="190" t="s">
        <v>2140</v>
      </c>
    </row>
    <row r="165" spans="1:47" s="2" customFormat="1" ht="11.25">
      <c r="A165" s="35"/>
      <c r="B165" s="36"/>
      <c r="C165" s="37"/>
      <c r="D165" s="192" t="s">
        <v>200</v>
      </c>
      <c r="E165" s="37"/>
      <c r="F165" s="193" t="s">
        <v>2139</v>
      </c>
      <c r="G165" s="37"/>
      <c r="H165" s="37"/>
      <c r="I165" s="194"/>
      <c r="J165" s="37"/>
      <c r="K165" s="37"/>
      <c r="L165" s="40"/>
      <c r="M165" s="195"/>
      <c r="N165" s="196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200</v>
      </c>
      <c r="AU165" s="18" t="s">
        <v>82</v>
      </c>
    </row>
    <row r="166" spans="1:65" s="2" customFormat="1" ht="16.5" customHeight="1">
      <c r="A166" s="35"/>
      <c r="B166" s="36"/>
      <c r="C166" s="220" t="s">
        <v>447</v>
      </c>
      <c r="D166" s="220" t="s">
        <v>893</v>
      </c>
      <c r="E166" s="221" t="s">
        <v>2141</v>
      </c>
      <c r="F166" s="222" t="s">
        <v>2142</v>
      </c>
      <c r="G166" s="223" t="s">
        <v>265</v>
      </c>
      <c r="H166" s="224">
        <v>17</v>
      </c>
      <c r="I166" s="225"/>
      <c r="J166" s="226">
        <f>ROUND(I166*H166,2)</f>
        <v>0</v>
      </c>
      <c r="K166" s="222" t="s">
        <v>197</v>
      </c>
      <c r="L166" s="227"/>
      <c r="M166" s="228" t="s">
        <v>21</v>
      </c>
      <c r="N166" s="229" t="s">
        <v>43</v>
      </c>
      <c r="O166" s="65"/>
      <c r="P166" s="188">
        <f>O166*H166</f>
        <v>0</v>
      </c>
      <c r="Q166" s="188">
        <v>0.001</v>
      </c>
      <c r="R166" s="188">
        <f>Q166*H166</f>
        <v>0.017</v>
      </c>
      <c r="S166" s="188">
        <v>0</v>
      </c>
      <c r="T166" s="189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0" t="s">
        <v>480</v>
      </c>
      <c r="AT166" s="190" t="s">
        <v>893</v>
      </c>
      <c r="AU166" s="190" t="s">
        <v>82</v>
      </c>
      <c r="AY166" s="18" t="s">
        <v>191</v>
      </c>
      <c r="BE166" s="191">
        <f>IF(N166="základní",J166,0)</f>
        <v>0</v>
      </c>
      <c r="BF166" s="191">
        <f>IF(N166="snížená",J166,0)</f>
        <v>0</v>
      </c>
      <c r="BG166" s="191">
        <f>IF(N166="zákl. přenesená",J166,0)</f>
        <v>0</v>
      </c>
      <c r="BH166" s="191">
        <f>IF(N166="sníž. přenesená",J166,0)</f>
        <v>0</v>
      </c>
      <c r="BI166" s="191">
        <f>IF(N166="nulová",J166,0)</f>
        <v>0</v>
      </c>
      <c r="BJ166" s="18" t="s">
        <v>80</v>
      </c>
      <c r="BK166" s="191">
        <f>ROUND(I166*H166,2)</f>
        <v>0</v>
      </c>
      <c r="BL166" s="18" t="s">
        <v>321</v>
      </c>
      <c r="BM166" s="190" t="s">
        <v>2143</v>
      </c>
    </row>
    <row r="167" spans="1:47" s="2" customFormat="1" ht="11.25">
      <c r="A167" s="35"/>
      <c r="B167" s="36"/>
      <c r="C167" s="37"/>
      <c r="D167" s="192" t="s">
        <v>200</v>
      </c>
      <c r="E167" s="37"/>
      <c r="F167" s="193" t="s">
        <v>2142</v>
      </c>
      <c r="G167" s="37"/>
      <c r="H167" s="37"/>
      <c r="I167" s="194"/>
      <c r="J167" s="37"/>
      <c r="K167" s="37"/>
      <c r="L167" s="40"/>
      <c r="M167" s="195"/>
      <c r="N167" s="196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200</v>
      </c>
      <c r="AU167" s="18" t="s">
        <v>82</v>
      </c>
    </row>
    <row r="168" spans="1:65" s="2" customFormat="1" ht="16.5" customHeight="1">
      <c r="A168" s="35"/>
      <c r="B168" s="36"/>
      <c r="C168" s="179" t="s">
        <v>457</v>
      </c>
      <c r="D168" s="179" t="s">
        <v>193</v>
      </c>
      <c r="E168" s="180" t="s">
        <v>2144</v>
      </c>
      <c r="F168" s="181" t="s">
        <v>2145</v>
      </c>
      <c r="G168" s="182" t="s">
        <v>265</v>
      </c>
      <c r="H168" s="183">
        <v>2</v>
      </c>
      <c r="I168" s="184"/>
      <c r="J168" s="185">
        <f>ROUND(I168*H168,2)</f>
        <v>0</v>
      </c>
      <c r="K168" s="181" t="s">
        <v>197</v>
      </c>
      <c r="L168" s="40"/>
      <c r="M168" s="186" t="s">
        <v>21</v>
      </c>
      <c r="N168" s="187" t="s">
        <v>43</v>
      </c>
      <c r="O168" s="65"/>
      <c r="P168" s="188">
        <f>O168*H168</f>
        <v>0</v>
      </c>
      <c r="Q168" s="188">
        <v>0.00057</v>
      </c>
      <c r="R168" s="188">
        <f>Q168*H168</f>
        <v>0.00114</v>
      </c>
      <c r="S168" s="188">
        <v>0</v>
      </c>
      <c r="T168" s="18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0" t="s">
        <v>321</v>
      </c>
      <c r="AT168" s="190" t="s">
        <v>193</v>
      </c>
      <c r="AU168" s="190" t="s">
        <v>82</v>
      </c>
      <c r="AY168" s="18" t="s">
        <v>191</v>
      </c>
      <c r="BE168" s="191">
        <f>IF(N168="základní",J168,0)</f>
        <v>0</v>
      </c>
      <c r="BF168" s="191">
        <f>IF(N168="snížená",J168,0)</f>
        <v>0</v>
      </c>
      <c r="BG168" s="191">
        <f>IF(N168="zákl. přenesená",J168,0)</f>
        <v>0</v>
      </c>
      <c r="BH168" s="191">
        <f>IF(N168="sníž. přenesená",J168,0)</f>
        <v>0</v>
      </c>
      <c r="BI168" s="191">
        <f>IF(N168="nulová",J168,0)</f>
        <v>0</v>
      </c>
      <c r="BJ168" s="18" t="s">
        <v>80</v>
      </c>
      <c r="BK168" s="191">
        <f>ROUND(I168*H168,2)</f>
        <v>0</v>
      </c>
      <c r="BL168" s="18" t="s">
        <v>321</v>
      </c>
      <c r="BM168" s="190" t="s">
        <v>2146</v>
      </c>
    </row>
    <row r="169" spans="1:47" s="2" customFormat="1" ht="11.25">
      <c r="A169" s="35"/>
      <c r="B169" s="36"/>
      <c r="C169" s="37"/>
      <c r="D169" s="192" t="s">
        <v>200</v>
      </c>
      <c r="E169" s="37"/>
      <c r="F169" s="193" t="s">
        <v>2147</v>
      </c>
      <c r="G169" s="37"/>
      <c r="H169" s="37"/>
      <c r="I169" s="194"/>
      <c r="J169" s="37"/>
      <c r="K169" s="37"/>
      <c r="L169" s="40"/>
      <c r="M169" s="195"/>
      <c r="N169" s="196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200</v>
      </c>
      <c r="AU169" s="18" t="s">
        <v>82</v>
      </c>
    </row>
    <row r="170" spans="1:47" s="2" customFormat="1" ht="11.25">
      <c r="A170" s="35"/>
      <c r="B170" s="36"/>
      <c r="C170" s="37"/>
      <c r="D170" s="197" t="s">
        <v>202</v>
      </c>
      <c r="E170" s="37"/>
      <c r="F170" s="198" t="s">
        <v>2148</v>
      </c>
      <c r="G170" s="37"/>
      <c r="H170" s="37"/>
      <c r="I170" s="194"/>
      <c r="J170" s="37"/>
      <c r="K170" s="37"/>
      <c r="L170" s="40"/>
      <c r="M170" s="195"/>
      <c r="N170" s="196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202</v>
      </c>
      <c r="AU170" s="18" t="s">
        <v>82</v>
      </c>
    </row>
    <row r="171" spans="1:65" s="2" customFormat="1" ht="24.2" customHeight="1">
      <c r="A171" s="35"/>
      <c r="B171" s="36"/>
      <c r="C171" s="179" t="s">
        <v>465</v>
      </c>
      <c r="D171" s="179" t="s">
        <v>193</v>
      </c>
      <c r="E171" s="180" t="s">
        <v>2149</v>
      </c>
      <c r="F171" s="181" t="s">
        <v>2150</v>
      </c>
      <c r="G171" s="182" t="s">
        <v>1111</v>
      </c>
      <c r="H171" s="183">
        <v>1</v>
      </c>
      <c r="I171" s="184"/>
      <c r="J171" s="185">
        <f>ROUND(I171*H171,2)</f>
        <v>0</v>
      </c>
      <c r="K171" s="181" t="s">
        <v>197</v>
      </c>
      <c r="L171" s="40"/>
      <c r="M171" s="186" t="s">
        <v>21</v>
      </c>
      <c r="N171" s="187" t="s">
        <v>43</v>
      </c>
      <c r="O171" s="65"/>
      <c r="P171" s="188">
        <f>O171*H171</f>
        <v>0</v>
      </c>
      <c r="Q171" s="188">
        <v>0.0302</v>
      </c>
      <c r="R171" s="188">
        <f>Q171*H171</f>
        <v>0.0302</v>
      </c>
      <c r="S171" s="188">
        <v>0</v>
      </c>
      <c r="T171" s="189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0" t="s">
        <v>321</v>
      </c>
      <c r="AT171" s="190" t="s">
        <v>193</v>
      </c>
      <c r="AU171" s="190" t="s">
        <v>82</v>
      </c>
      <c r="AY171" s="18" t="s">
        <v>191</v>
      </c>
      <c r="BE171" s="191">
        <f>IF(N171="základní",J171,0)</f>
        <v>0</v>
      </c>
      <c r="BF171" s="191">
        <f>IF(N171="snížená",J171,0)</f>
        <v>0</v>
      </c>
      <c r="BG171" s="191">
        <f>IF(N171="zákl. přenesená",J171,0)</f>
        <v>0</v>
      </c>
      <c r="BH171" s="191">
        <f>IF(N171="sníž. přenesená",J171,0)</f>
        <v>0</v>
      </c>
      <c r="BI171" s="191">
        <f>IF(N171="nulová",J171,0)</f>
        <v>0</v>
      </c>
      <c r="BJ171" s="18" t="s">
        <v>80</v>
      </c>
      <c r="BK171" s="191">
        <f>ROUND(I171*H171,2)</f>
        <v>0</v>
      </c>
      <c r="BL171" s="18" t="s">
        <v>321</v>
      </c>
      <c r="BM171" s="190" t="s">
        <v>2151</v>
      </c>
    </row>
    <row r="172" spans="1:47" s="2" customFormat="1" ht="19.5">
      <c r="A172" s="35"/>
      <c r="B172" s="36"/>
      <c r="C172" s="37"/>
      <c r="D172" s="192" t="s">
        <v>200</v>
      </c>
      <c r="E172" s="37"/>
      <c r="F172" s="193" t="s">
        <v>2152</v>
      </c>
      <c r="G172" s="37"/>
      <c r="H172" s="37"/>
      <c r="I172" s="194"/>
      <c r="J172" s="37"/>
      <c r="K172" s="37"/>
      <c r="L172" s="40"/>
      <c r="M172" s="195"/>
      <c r="N172" s="196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200</v>
      </c>
      <c r="AU172" s="18" t="s">
        <v>82</v>
      </c>
    </row>
    <row r="173" spans="1:47" s="2" customFormat="1" ht="11.25">
      <c r="A173" s="35"/>
      <c r="B173" s="36"/>
      <c r="C173" s="37"/>
      <c r="D173" s="197" t="s">
        <v>202</v>
      </c>
      <c r="E173" s="37"/>
      <c r="F173" s="198" t="s">
        <v>2153</v>
      </c>
      <c r="G173" s="37"/>
      <c r="H173" s="37"/>
      <c r="I173" s="194"/>
      <c r="J173" s="37"/>
      <c r="K173" s="37"/>
      <c r="L173" s="40"/>
      <c r="M173" s="195"/>
      <c r="N173" s="196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202</v>
      </c>
      <c r="AU173" s="18" t="s">
        <v>82</v>
      </c>
    </row>
    <row r="174" spans="1:65" s="2" customFormat="1" ht="33" customHeight="1">
      <c r="A174" s="35"/>
      <c r="B174" s="36"/>
      <c r="C174" s="179" t="s">
        <v>472</v>
      </c>
      <c r="D174" s="179" t="s">
        <v>193</v>
      </c>
      <c r="E174" s="180" t="s">
        <v>2154</v>
      </c>
      <c r="F174" s="181" t="s">
        <v>2155</v>
      </c>
      <c r="G174" s="182" t="s">
        <v>265</v>
      </c>
      <c r="H174" s="183">
        <v>7</v>
      </c>
      <c r="I174" s="184"/>
      <c r="J174" s="185">
        <f>ROUND(I174*H174,2)</f>
        <v>0</v>
      </c>
      <c r="K174" s="181" t="s">
        <v>197</v>
      </c>
      <c r="L174" s="40"/>
      <c r="M174" s="186" t="s">
        <v>21</v>
      </c>
      <c r="N174" s="187" t="s">
        <v>43</v>
      </c>
      <c r="O174" s="65"/>
      <c r="P174" s="188">
        <f>O174*H174</f>
        <v>0</v>
      </c>
      <c r="Q174" s="188">
        <v>0.00296</v>
      </c>
      <c r="R174" s="188">
        <f>Q174*H174</f>
        <v>0.02072</v>
      </c>
      <c r="S174" s="188">
        <v>0</v>
      </c>
      <c r="T174" s="189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0" t="s">
        <v>321</v>
      </c>
      <c r="AT174" s="190" t="s">
        <v>193</v>
      </c>
      <c r="AU174" s="190" t="s">
        <v>82</v>
      </c>
      <c r="AY174" s="18" t="s">
        <v>191</v>
      </c>
      <c r="BE174" s="191">
        <f>IF(N174="základní",J174,0)</f>
        <v>0</v>
      </c>
      <c r="BF174" s="191">
        <f>IF(N174="snížená",J174,0)</f>
        <v>0</v>
      </c>
      <c r="BG174" s="191">
        <f>IF(N174="zákl. přenesená",J174,0)</f>
        <v>0</v>
      </c>
      <c r="BH174" s="191">
        <f>IF(N174="sníž. přenesená",J174,0)</f>
        <v>0</v>
      </c>
      <c r="BI174" s="191">
        <f>IF(N174="nulová",J174,0)</f>
        <v>0</v>
      </c>
      <c r="BJ174" s="18" t="s">
        <v>80</v>
      </c>
      <c r="BK174" s="191">
        <f>ROUND(I174*H174,2)</f>
        <v>0</v>
      </c>
      <c r="BL174" s="18" t="s">
        <v>321</v>
      </c>
      <c r="BM174" s="190" t="s">
        <v>2156</v>
      </c>
    </row>
    <row r="175" spans="1:47" s="2" customFormat="1" ht="19.5">
      <c r="A175" s="35"/>
      <c r="B175" s="36"/>
      <c r="C175" s="37"/>
      <c r="D175" s="192" t="s">
        <v>200</v>
      </c>
      <c r="E175" s="37"/>
      <c r="F175" s="193" t="s">
        <v>2157</v>
      </c>
      <c r="G175" s="37"/>
      <c r="H175" s="37"/>
      <c r="I175" s="194"/>
      <c r="J175" s="37"/>
      <c r="K175" s="37"/>
      <c r="L175" s="40"/>
      <c r="M175" s="195"/>
      <c r="N175" s="196"/>
      <c r="O175" s="65"/>
      <c r="P175" s="65"/>
      <c r="Q175" s="65"/>
      <c r="R175" s="65"/>
      <c r="S175" s="65"/>
      <c r="T175" s="66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200</v>
      </c>
      <c r="AU175" s="18" t="s">
        <v>82</v>
      </c>
    </row>
    <row r="176" spans="1:47" s="2" customFormat="1" ht="11.25">
      <c r="A176" s="35"/>
      <c r="B176" s="36"/>
      <c r="C176" s="37"/>
      <c r="D176" s="197" t="s">
        <v>202</v>
      </c>
      <c r="E176" s="37"/>
      <c r="F176" s="198" t="s">
        <v>2158</v>
      </c>
      <c r="G176" s="37"/>
      <c r="H176" s="37"/>
      <c r="I176" s="194"/>
      <c r="J176" s="37"/>
      <c r="K176" s="37"/>
      <c r="L176" s="40"/>
      <c r="M176" s="195"/>
      <c r="N176" s="196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202</v>
      </c>
      <c r="AU176" s="18" t="s">
        <v>82</v>
      </c>
    </row>
    <row r="177" spans="1:65" s="2" customFormat="1" ht="33" customHeight="1">
      <c r="A177" s="35"/>
      <c r="B177" s="36"/>
      <c r="C177" s="179" t="s">
        <v>480</v>
      </c>
      <c r="D177" s="179" t="s">
        <v>193</v>
      </c>
      <c r="E177" s="180" t="s">
        <v>2159</v>
      </c>
      <c r="F177" s="181" t="s">
        <v>2160</v>
      </c>
      <c r="G177" s="182" t="s">
        <v>265</v>
      </c>
      <c r="H177" s="183">
        <v>1</v>
      </c>
      <c r="I177" s="184"/>
      <c r="J177" s="185">
        <f>ROUND(I177*H177,2)</f>
        <v>0</v>
      </c>
      <c r="K177" s="181" t="s">
        <v>197</v>
      </c>
      <c r="L177" s="40"/>
      <c r="M177" s="186" t="s">
        <v>21</v>
      </c>
      <c r="N177" s="187" t="s">
        <v>43</v>
      </c>
      <c r="O177" s="65"/>
      <c r="P177" s="188">
        <f>O177*H177</f>
        <v>0</v>
      </c>
      <c r="Q177" s="188">
        <v>0.00306</v>
      </c>
      <c r="R177" s="188">
        <f>Q177*H177</f>
        <v>0.00306</v>
      </c>
      <c r="S177" s="188">
        <v>0</v>
      </c>
      <c r="T177" s="189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0" t="s">
        <v>321</v>
      </c>
      <c r="AT177" s="190" t="s">
        <v>193</v>
      </c>
      <c r="AU177" s="190" t="s">
        <v>82</v>
      </c>
      <c r="AY177" s="18" t="s">
        <v>191</v>
      </c>
      <c r="BE177" s="191">
        <f>IF(N177="základní",J177,0)</f>
        <v>0</v>
      </c>
      <c r="BF177" s="191">
        <f>IF(N177="snížená",J177,0)</f>
        <v>0</v>
      </c>
      <c r="BG177" s="191">
        <f>IF(N177="zákl. přenesená",J177,0)</f>
        <v>0</v>
      </c>
      <c r="BH177" s="191">
        <f>IF(N177="sníž. přenesená",J177,0)</f>
        <v>0</v>
      </c>
      <c r="BI177" s="191">
        <f>IF(N177="nulová",J177,0)</f>
        <v>0</v>
      </c>
      <c r="BJ177" s="18" t="s">
        <v>80</v>
      </c>
      <c r="BK177" s="191">
        <f>ROUND(I177*H177,2)</f>
        <v>0</v>
      </c>
      <c r="BL177" s="18" t="s">
        <v>321</v>
      </c>
      <c r="BM177" s="190" t="s">
        <v>2161</v>
      </c>
    </row>
    <row r="178" spans="1:47" s="2" customFormat="1" ht="19.5">
      <c r="A178" s="35"/>
      <c r="B178" s="36"/>
      <c r="C178" s="37"/>
      <c r="D178" s="192" t="s">
        <v>200</v>
      </c>
      <c r="E178" s="37"/>
      <c r="F178" s="193" t="s">
        <v>2162</v>
      </c>
      <c r="G178" s="37"/>
      <c r="H178" s="37"/>
      <c r="I178" s="194"/>
      <c r="J178" s="37"/>
      <c r="K178" s="37"/>
      <c r="L178" s="40"/>
      <c r="M178" s="195"/>
      <c r="N178" s="196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200</v>
      </c>
      <c r="AU178" s="18" t="s">
        <v>82</v>
      </c>
    </row>
    <row r="179" spans="1:47" s="2" customFormat="1" ht="11.25">
      <c r="A179" s="35"/>
      <c r="B179" s="36"/>
      <c r="C179" s="37"/>
      <c r="D179" s="197" t="s">
        <v>202</v>
      </c>
      <c r="E179" s="37"/>
      <c r="F179" s="198" t="s">
        <v>2163</v>
      </c>
      <c r="G179" s="37"/>
      <c r="H179" s="37"/>
      <c r="I179" s="194"/>
      <c r="J179" s="37"/>
      <c r="K179" s="37"/>
      <c r="L179" s="40"/>
      <c r="M179" s="195"/>
      <c r="N179" s="196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202</v>
      </c>
      <c r="AU179" s="18" t="s">
        <v>82</v>
      </c>
    </row>
    <row r="180" spans="1:65" s="2" customFormat="1" ht="16.5" customHeight="1">
      <c r="A180" s="35"/>
      <c r="B180" s="36"/>
      <c r="C180" s="179" t="s">
        <v>487</v>
      </c>
      <c r="D180" s="179" t="s">
        <v>193</v>
      </c>
      <c r="E180" s="180" t="s">
        <v>2164</v>
      </c>
      <c r="F180" s="181" t="s">
        <v>2165</v>
      </c>
      <c r="G180" s="182" t="s">
        <v>2131</v>
      </c>
      <c r="H180" s="183">
        <v>1</v>
      </c>
      <c r="I180" s="184"/>
      <c r="J180" s="185">
        <f>ROUND(I180*H180,2)</f>
        <v>0</v>
      </c>
      <c r="K180" s="181" t="s">
        <v>21</v>
      </c>
      <c r="L180" s="40"/>
      <c r="M180" s="186" t="s">
        <v>21</v>
      </c>
      <c r="N180" s="187" t="s">
        <v>43</v>
      </c>
      <c r="O180" s="65"/>
      <c r="P180" s="188">
        <f>O180*H180</f>
        <v>0</v>
      </c>
      <c r="Q180" s="188">
        <v>0</v>
      </c>
      <c r="R180" s="188">
        <f>Q180*H180</f>
        <v>0</v>
      </c>
      <c r="S180" s="188">
        <v>0</v>
      </c>
      <c r="T180" s="189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0" t="s">
        <v>321</v>
      </c>
      <c r="AT180" s="190" t="s">
        <v>193</v>
      </c>
      <c r="AU180" s="190" t="s">
        <v>82</v>
      </c>
      <c r="AY180" s="18" t="s">
        <v>191</v>
      </c>
      <c r="BE180" s="191">
        <f>IF(N180="základní",J180,0)</f>
        <v>0</v>
      </c>
      <c r="BF180" s="191">
        <f>IF(N180="snížená",J180,0)</f>
        <v>0</v>
      </c>
      <c r="BG180" s="191">
        <f>IF(N180="zákl. přenesená",J180,0)</f>
        <v>0</v>
      </c>
      <c r="BH180" s="191">
        <f>IF(N180="sníž. přenesená",J180,0)</f>
        <v>0</v>
      </c>
      <c r="BI180" s="191">
        <f>IF(N180="nulová",J180,0)</f>
        <v>0</v>
      </c>
      <c r="BJ180" s="18" t="s">
        <v>80</v>
      </c>
      <c r="BK180" s="191">
        <f>ROUND(I180*H180,2)</f>
        <v>0</v>
      </c>
      <c r="BL180" s="18" t="s">
        <v>321</v>
      </c>
      <c r="BM180" s="190" t="s">
        <v>2166</v>
      </c>
    </row>
    <row r="181" spans="1:47" s="2" customFormat="1" ht="11.25">
      <c r="A181" s="35"/>
      <c r="B181" s="36"/>
      <c r="C181" s="37"/>
      <c r="D181" s="192" t="s">
        <v>200</v>
      </c>
      <c r="E181" s="37"/>
      <c r="F181" s="193" t="s">
        <v>2165</v>
      </c>
      <c r="G181" s="37"/>
      <c r="H181" s="37"/>
      <c r="I181" s="194"/>
      <c r="J181" s="37"/>
      <c r="K181" s="37"/>
      <c r="L181" s="40"/>
      <c r="M181" s="195"/>
      <c r="N181" s="196"/>
      <c r="O181" s="65"/>
      <c r="P181" s="65"/>
      <c r="Q181" s="65"/>
      <c r="R181" s="65"/>
      <c r="S181" s="65"/>
      <c r="T181" s="66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200</v>
      </c>
      <c r="AU181" s="18" t="s">
        <v>82</v>
      </c>
    </row>
    <row r="182" spans="1:65" s="2" customFormat="1" ht="16.5" customHeight="1">
      <c r="A182" s="35"/>
      <c r="B182" s="36"/>
      <c r="C182" s="179" t="s">
        <v>493</v>
      </c>
      <c r="D182" s="179" t="s">
        <v>193</v>
      </c>
      <c r="E182" s="180" t="s">
        <v>2167</v>
      </c>
      <c r="F182" s="181" t="s">
        <v>2168</v>
      </c>
      <c r="G182" s="182" t="s">
        <v>2131</v>
      </c>
      <c r="H182" s="183">
        <v>1</v>
      </c>
      <c r="I182" s="184"/>
      <c r="J182" s="185">
        <f>ROUND(I182*H182,2)</f>
        <v>0</v>
      </c>
      <c r="K182" s="181" t="s">
        <v>21</v>
      </c>
      <c r="L182" s="40"/>
      <c r="M182" s="186" t="s">
        <v>21</v>
      </c>
      <c r="N182" s="187" t="s">
        <v>43</v>
      </c>
      <c r="O182" s="65"/>
      <c r="P182" s="188">
        <f>O182*H182</f>
        <v>0</v>
      </c>
      <c r="Q182" s="188">
        <v>0</v>
      </c>
      <c r="R182" s="188">
        <f>Q182*H182</f>
        <v>0</v>
      </c>
      <c r="S182" s="188">
        <v>0</v>
      </c>
      <c r="T182" s="189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0" t="s">
        <v>321</v>
      </c>
      <c r="AT182" s="190" t="s">
        <v>193</v>
      </c>
      <c r="AU182" s="190" t="s">
        <v>82</v>
      </c>
      <c r="AY182" s="18" t="s">
        <v>191</v>
      </c>
      <c r="BE182" s="191">
        <f>IF(N182="základní",J182,0)</f>
        <v>0</v>
      </c>
      <c r="BF182" s="191">
        <f>IF(N182="snížená",J182,0)</f>
        <v>0</v>
      </c>
      <c r="BG182" s="191">
        <f>IF(N182="zákl. přenesená",J182,0)</f>
        <v>0</v>
      </c>
      <c r="BH182" s="191">
        <f>IF(N182="sníž. přenesená",J182,0)</f>
        <v>0</v>
      </c>
      <c r="BI182" s="191">
        <f>IF(N182="nulová",J182,0)</f>
        <v>0</v>
      </c>
      <c r="BJ182" s="18" t="s">
        <v>80</v>
      </c>
      <c r="BK182" s="191">
        <f>ROUND(I182*H182,2)</f>
        <v>0</v>
      </c>
      <c r="BL182" s="18" t="s">
        <v>321</v>
      </c>
      <c r="BM182" s="190" t="s">
        <v>2169</v>
      </c>
    </row>
    <row r="183" spans="1:47" s="2" customFormat="1" ht="11.25">
      <c r="A183" s="35"/>
      <c r="B183" s="36"/>
      <c r="C183" s="37"/>
      <c r="D183" s="192" t="s">
        <v>200</v>
      </c>
      <c r="E183" s="37"/>
      <c r="F183" s="193" t="s">
        <v>2168</v>
      </c>
      <c r="G183" s="37"/>
      <c r="H183" s="37"/>
      <c r="I183" s="194"/>
      <c r="J183" s="37"/>
      <c r="K183" s="37"/>
      <c r="L183" s="40"/>
      <c r="M183" s="195"/>
      <c r="N183" s="196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200</v>
      </c>
      <c r="AU183" s="18" t="s">
        <v>82</v>
      </c>
    </row>
    <row r="184" spans="1:65" s="2" customFormat="1" ht="24.2" customHeight="1">
      <c r="A184" s="35"/>
      <c r="B184" s="36"/>
      <c r="C184" s="179" t="s">
        <v>501</v>
      </c>
      <c r="D184" s="179" t="s">
        <v>193</v>
      </c>
      <c r="E184" s="180" t="s">
        <v>2170</v>
      </c>
      <c r="F184" s="181" t="s">
        <v>2171</v>
      </c>
      <c r="G184" s="182" t="s">
        <v>265</v>
      </c>
      <c r="H184" s="183">
        <v>8</v>
      </c>
      <c r="I184" s="184"/>
      <c r="J184" s="185">
        <f>ROUND(I184*H184,2)</f>
        <v>0</v>
      </c>
      <c r="K184" s="181" t="s">
        <v>21</v>
      </c>
      <c r="L184" s="40"/>
      <c r="M184" s="186" t="s">
        <v>21</v>
      </c>
      <c r="N184" s="187" t="s">
        <v>43</v>
      </c>
      <c r="O184" s="65"/>
      <c r="P184" s="188">
        <f>O184*H184</f>
        <v>0</v>
      </c>
      <c r="Q184" s="188">
        <v>0</v>
      </c>
      <c r="R184" s="188">
        <f>Q184*H184</f>
        <v>0</v>
      </c>
      <c r="S184" s="188">
        <v>0</v>
      </c>
      <c r="T184" s="189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0" t="s">
        <v>321</v>
      </c>
      <c r="AT184" s="190" t="s">
        <v>193</v>
      </c>
      <c r="AU184" s="190" t="s">
        <v>82</v>
      </c>
      <c r="AY184" s="18" t="s">
        <v>191</v>
      </c>
      <c r="BE184" s="191">
        <f>IF(N184="základní",J184,0)</f>
        <v>0</v>
      </c>
      <c r="BF184" s="191">
        <f>IF(N184="snížená",J184,0)</f>
        <v>0</v>
      </c>
      <c r="BG184" s="191">
        <f>IF(N184="zákl. přenesená",J184,0)</f>
        <v>0</v>
      </c>
      <c r="BH184" s="191">
        <f>IF(N184="sníž. přenesená",J184,0)</f>
        <v>0</v>
      </c>
      <c r="BI184" s="191">
        <f>IF(N184="nulová",J184,0)</f>
        <v>0</v>
      </c>
      <c r="BJ184" s="18" t="s">
        <v>80</v>
      </c>
      <c r="BK184" s="191">
        <f>ROUND(I184*H184,2)</f>
        <v>0</v>
      </c>
      <c r="BL184" s="18" t="s">
        <v>321</v>
      </c>
      <c r="BM184" s="190" t="s">
        <v>2172</v>
      </c>
    </row>
    <row r="185" spans="1:47" s="2" customFormat="1" ht="11.25">
      <c r="A185" s="35"/>
      <c r="B185" s="36"/>
      <c r="C185" s="37"/>
      <c r="D185" s="192" t="s">
        <v>200</v>
      </c>
      <c r="E185" s="37"/>
      <c r="F185" s="193" t="s">
        <v>2171</v>
      </c>
      <c r="G185" s="37"/>
      <c r="H185" s="37"/>
      <c r="I185" s="194"/>
      <c r="J185" s="37"/>
      <c r="K185" s="37"/>
      <c r="L185" s="40"/>
      <c r="M185" s="195"/>
      <c r="N185" s="196"/>
      <c r="O185" s="65"/>
      <c r="P185" s="65"/>
      <c r="Q185" s="65"/>
      <c r="R185" s="65"/>
      <c r="S185" s="65"/>
      <c r="T185" s="66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200</v>
      </c>
      <c r="AU185" s="18" t="s">
        <v>82</v>
      </c>
    </row>
    <row r="186" spans="1:65" s="2" customFormat="1" ht="16.5" customHeight="1">
      <c r="A186" s="35"/>
      <c r="B186" s="36"/>
      <c r="C186" s="179" t="s">
        <v>508</v>
      </c>
      <c r="D186" s="179" t="s">
        <v>193</v>
      </c>
      <c r="E186" s="180" t="s">
        <v>2173</v>
      </c>
      <c r="F186" s="181" t="s">
        <v>2174</v>
      </c>
      <c r="G186" s="182" t="s">
        <v>2131</v>
      </c>
      <c r="H186" s="183">
        <v>1</v>
      </c>
      <c r="I186" s="184"/>
      <c r="J186" s="185">
        <f>ROUND(I186*H186,2)</f>
        <v>0</v>
      </c>
      <c r="K186" s="181" t="s">
        <v>21</v>
      </c>
      <c r="L186" s="40"/>
      <c r="M186" s="186" t="s">
        <v>21</v>
      </c>
      <c r="N186" s="187" t="s">
        <v>43</v>
      </c>
      <c r="O186" s="65"/>
      <c r="P186" s="188">
        <f>O186*H186</f>
        <v>0</v>
      </c>
      <c r="Q186" s="188">
        <v>0</v>
      </c>
      <c r="R186" s="188">
        <f>Q186*H186</f>
        <v>0</v>
      </c>
      <c r="S186" s="188">
        <v>0</v>
      </c>
      <c r="T186" s="189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0" t="s">
        <v>321</v>
      </c>
      <c r="AT186" s="190" t="s">
        <v>193</v>
      </c>
      <c r="AU186" s="190" t="s">
        <v>82</v>
      </c>
      <c r="AY186" s="18" t="s">
        <v>191</v>
      </c>
      <c r="BE186" s="191">
        <f>IF(N186="základní",J186,0)</f>
        <v>0</v>
      </c>
      <c r="BF186" s="191">
        <f>IF(N186="snížená",J186,0)</f>
        <v>0</v>
      </c>
      <c r="BG186" s="191">
        <f>IF(N186="zákl. přenesená",J186,0)</f>
        <v>0</v>
      </c>
      <c r="BH186" s="191">
        <f>IF(N186="sníž. přenesená",J186,0)</f>
        <v>0</v>
      </c>
      <c r="BI186" s="191">
        <f>IF(N186="nulová",J186,0)</f>
        <v>0</v>
      </c>
      <c r="BJ186" s="18" t="s">
        <v>80</v>
      </c>
      <c r="BK186" s="191">
        <f>ROUND(I186*H186,2)</f>
        <v>0</v>
      </c>
      <c r="BL186" s="18" t="s">
        <v>321</v>
      </c>
      <c r="BM186" s="190" t="s">
        <v>2175</v>
      </c>
    </row>
    <row r="187" spans="1:47" s="2" customFormat="1" ht="11.25">
      <c r="A187" s="35"/>
      <c r="B187" s="36"/>
      <c r="C187" s="37"/>
      <c r="D187" s="192" t="s">
        <v>200</v>
      </c>
      <c r="E187" s="37"/>
      <c r="F187" s="193" t="s">
        <v>2174</v>
      </c>
      <c r="G187" s="37"/>
      <c r="H187" s="37"/>
      <c r="I187" s="194"/>
      <c r="J187" s="37"/>
      <c r="K187" s="37"/>
      <c r="L187" s="40"/>
      <c r="M187" s="232"/>
      <c r="N187" s="233"/>
      <c r="O187" s="234"/>
      <c r="P187" s="234"/>
      <c r="Q187" s="234"/>
      <c r="R187" s="234"/>
      <c r="S187" s="234"/>
      <c r="T187" s="2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200</v>
      </c>
      <c r="AU187" s="18" t="s">
        <v>82</v>
      </c>
    </row>
    <row r="188" spans="1:31" s="2" customFormat="1" ht="6.95" customHeight="1">
      <c r="A188" s="35"/>
      <c r="B188" s="48"/>
      <c r="C188" s="49"/>
      <c r="D188" s="49"/>
      <c r="E188" s="49"/>
      <c r="F188" s="49"/>
      <c r="G188" s="49"/>
      <c r="H188" s="49"/>
      <c r="I188" s="49"/>
      <c r="J188" s="49"/>
      <c r="K188" s="49"/>
      <c r="L188" s="40"/>
      <c r="M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</row>
  </sheetData>
  <sheetProtection algorithmName="SHA-512" hashValue="kOjTiqRJu/13oSUTdAJmdHOkfpXn55ISFhJO+xUqNOHUCgIGuKxVzzp3sNvVAGX75z5lAQIN9QcU3xz0AqnEZA==" saltValue="CHnEv3Ymf6Ur251+02oCvC1KNjs0/6KPEH0JAh68vJ0LxBTcB3k03jbKCQNb5eY9yY+Pv0tEpLqBHH/1oI3zCA==" spinCount="100000" sheet="1" objects="1" scenarios="1" formatColumns="0" formatRows="0" autoFilter="0"/>
  <autoFilter ref="C88:K187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hyperlinks>
    <hyperlink ref="F95" r:id="rId1" display="https://podminky.urs.cz/item/CS_URS_2023_01/713463411"/>
    <hyperlink ref="F122" r:id="rId2" display="https://podminky.urs.cz/item/CS_URS_2023_01/722130235"/>
    <hyperlink ref="F125" r:id="rId3" display="https://podminky.urs.cz/item/CS_URS_2023_01/722130236"/>
    <hyperlink ref="F128" r:id="rId4" display="https://podminky.urs.cz/item/CS_URS_2023_01/722130801"/>
    <hyperlink ref="F131" r:id="rId5" display="https://podminky.urs.cz/item/CS_URS_2023_01/722174071"/>
    <hyperlink ref="F134" r:id="rId6" display="https://podminky.urs.cz/item/CS_URS_2023_01/722174072"/>
    <hyperlink ref="F137" r:id="rId7" display="https://podminky.urs.cz/item/CS_URS_2023_01/722174073"/>
    <hyperlink ref="F140" r:id="rId8" display="https://podminky.urs.cz/item/CS_URS_2023_01/722174074"/>
    <hyperlink ref="F143" r:id="rId9" display="https://podminky.urs.cz/item/CS_URS_2023_01/722174075"/>
    <hyperlink ref="F146" r:id="rId10" display="https://podminky.urs.cz/item/CS_URS_2023_01/722175002"/>
    <hyperlink ref="F149" r:id="rId11" display="https://podminky.urs.cz/item/CS_URS_2023_01/722175003"/>
    <hyperlink ref="F152" r:id="rId12" display="https://podminky.urs.cz/item/CS_URS_2023_01/722175004"/>
    <hyperlink ref="F155" r:id="rId13" display="https://podminky.urs.cz/item/CS_URS_2023_01/722175005"/>
    <hyperlink ref="F158" r:id="rId14" display="https://podminky.urs.cz/item/CS_URS_2023_01/722175006"/>
    <hyperlink ref="F163" r:id="rId15" display="https://podminky.urs.cz/item/CS_URS_2023_01/722230101"/>
    <hyperlink ref="F170" r:id="rId16" display="https://podminky.urs.cz/item/CS_URS_2023_01/722230102"/>
    <hyperlink ref="F173" r:id="rId17" display="https://podminky.urs.cz/item/CS_URS_2023_01/722250143"/>
    <hyperlink ref="F176" r:id="rId18" display="https://podminky.urs.cz/item/CS_URS_2023_01/722263211"/>
    <hyperlink ref="F179" r:id="rId19" display="https://podminky.urs.cz/item/CS_URS_2023_01/7222632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8" t="s">
        <v>92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2:46" s="1" customFormat="1" ht="24.95" customHeight="1">
      <c r="B4" s="21"/>
      <c r="D4" s="111" t="s">
        <v>141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72" t="str">
        <f>'Rekapitulace stavby'!K6</f>
        <v>Rekonstrukce kuchyně v domově pro seniory v Klatovech</v>
      </c>
      <c r="F7" s="373"/>
      <c r="G7" s="373"/>
      <c r="H7" s="373"/>
      <c r="L7" s="21"/>
    </row>
    <row r="8" spans="2:12" s="1" customFormat="1" ht="12" customHeight="1">
      <c r="B8" s="21"/>
      <c r="D8" s="113" t="s">
        <v>142</v>
      </c>
      <c r="L8" s="21"/>
    </row>
    <row r="9" spans="1:31" s="2" customFormat="1" ht="16.5" customHeight="1">
      <c r="A9" s="35"/>
      <c r="B9" s="40"/>
      <c r="C9" s="35"/>
      <c r="D9" s="35"/>
      <c r="E9" s="372" t="s">
        <v>2020</v>
      </c>
      <c r="F9" s="375"/>
      <c r="G9" s="375"/>
      <c r="H9" s="37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3" t="s">
        <v>2021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74" t="s">
        <v>2176</v>
      </c>
      <c r="F11" s="375"/>
      <c r="G11" s="375"/>
      <c r="H11" s="375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3" t="s">
        <v>18</v>
      </c>
      <c r="E13" s="35"/>
      <c r="F13" s="104" t="s">
        <v>21</v>
      </c>
      <c r="G13" s="35"/>
      <c r="H13" s="35"/>
      <c r="I13" s="113" t="s">
        <v>20</v>
      </c>
      <c r="J13" s="104" t="s">
        <v>21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22</v>
      </c>
      <c r="E14" s="35"/>
      <c r="F14" s="104" t="s">
        <v>23</v>
      </c>
      <c r="G14" s="35"/>
      <c r="H14" s="35"/>
      <c r="I14" s="113" t="s">
        <v>24</v>
      </c>
      <c r="J14" s="115" t="str">
        <f>'Rekapitulace stavby'!AN8</f>
        <v>26. 4. 2023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3" t="s">
        <v>26</v>
      </c>
      <c r="E16" s="35"/>
      <c r="F16" s="35"/>
      <c r="G16" s="35"/>
      <c r="H16" s="35"/>
      <c r="I16" s="113" t="s">
        <v>27</v>
      </c>
      <c r="J16" s="104" t="str">
        <f>IF('Rekapitulace stavby'!AN10="","",'Rekapitulace stavby'!AN10)</f>
        <v/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tr">
        <f>IF('Rekapitulace stavby'!E11="","",'Rekapitulace stavby'!E11)</f>
        <v xml:space="preserve"> </v>
      </c>
      <c r="F17" s="35"/>
      <c r="G17" s="35"/>
      <c r="H17" s="35"/>
      <c r="I17" s="113" t="s">
        <v>29</v>
      </c>
      <c r="J17" s="104" t="str">
        <f>IF('Rekapitulace stavby'!AN11="","",'Rekapitulace stavby'!AN11)</f>
        <v/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3" t="s">
        <v>30</v>
      </c>
      <c r="E19" s="35"/>
      <c r="F19" s="35"/>
      <c r="G19" s="35"/>
      <c r="H19" s="35"/>
      <c r="I19" s="113" t="s">
        <v>27</v>
      </c>
      <c r="J19" s="31" t="str">
        <f>'Rekapitulace stavby'!AN13</f>
        <v>Vyplň údaj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76" t="str">
        <f>'Rekapitulace stavby'!E14</f>
        <v>Vyplň údaj</v>
      </c>
      <c r="F20" s="377"/>
      <c r="G20" s="377"/>
      <c r="H20" s="377"/>
      <c r="I20" s="113" t="s">
        <v>29</v>
      </c>
      <c r="J20" s="31" t="str">
        <f>'Rekapitulace stavby'!AN14</f>
        <v>Vyplň údaj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3" t="s">
        <v>32</v>
      </c>
      <c r="E22" s="35"/>
      <c r="F22" s="35"/>
      <c r="G22" s="35"/>
      <c r="H22" s="35"/>
      <c r="I22" s="113" t="s">
        <v>27</v>
      </c>
      <c r="J22" s="104" t="s">
        <v>21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33</v>
      </c>
      <c r="F23" s="35"/>
      <c r="G23" s="35"/>
      <c r="H23" s="35"/>
      <c r="I23" s="113" t="s">
        <v>29</v>
      </c>
      <c r="J23" s="104" t="s">
        <v>21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3" t="s">
        <v>35</v>
      </c>
      <c r="E25" s="35"/>
      <c r="F25" s="35"/>
      <c r="G25" s="35"/>
      <c r="H25" s="35"/>
      <c r="I25" s="113" t="s">
        <v>27</v>
      </c>
      <c r="J25" s="104" t="str">
        <f>IF('Rekapitulace stavby'!AN19="","",'Rekapitulace stavby'!AN19)</f>
        <v/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tr">
        <f>IF('Rekapitulace stavby'!E20="","",'Rekapitulace stavby'!E20)</f>
        <v xml:space="preserve"> </v>
      </c>
      <c r="F26" s="35"/>
      <c r="G26" s="35"/>
      <c r="H26" s="35"/>
      <c r="I26" s="113" t="s">
        <v>29</v>
      </c>
      <c r="J26" s="104" t="str">
        <f>IF('Rekapitulace stavby'!AN20="","",'Rekapitulace stavby'!AN20)</f>
        <v/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3" t="s">
        <v>36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16"/>
      <c r="B29" s="117"/>
      <c r="C29" s="116"/>
      <c r="D29" s="116"/>
      <c r="E29" s="378" t="s">
        <v>21</v>
      </c>
      <c r="F29" s="378"/>
      <c r="G29" s="378"/>
      <c r="H29" s="378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0" t="s">
        <v>38</v>
      </c>
      <c r="E32" s="35"/>
      <c r="F32" s="35"/>
      <c r="G32" s="35"/>
      <c r="H32" s="35"/>
      <c r="I32" s="35"/>
      <c r="J32" s="121">
        <f>ROUND(J96,2)</f>
        <v>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2" t="s">
        <v>40</v>
      </c>
      <c r="G34" s="35"/>
      <c r="H34" s="35"/>
      <c r="I34" s="122" t="s">
        <v>39</v>
      </c>
      <c r="J34" s="122" t="s">
        <v>41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3" t="s">
        <v>42</v>
      </c>
      <c r="E35" s="113" t="s">
        <v>43</v>
      </c>
      <c r="F35" s="124">
        <f>ROUND((SUM(BE96:BE271)),2)</f>
        <v>0</v>
      </c>
      <c r="G35" s="35"/>
      <c r="H35" s="35"/>
      <c r="I35" s="125">
        <v>0.21</v>
      </c>
      <c r="J35" s="124">
        <f>ROUND(((SUM(BE96:BE271))*I35),2)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44</v>
      </c>
      <c r="F36" s="124">
        <f>ROUND((SUM(BF96:BF271)),2)</f>
        <v>0</v>
      </c>
      <c r="G36" s="35"/>
      <c r="H36" s="35"/>
      <c r="I36" s="125">
        <v>0.15</v>
      </c>
      <c r="J36" s="124">
        <f>ROUND(((SUM(BF96:BF271))*I36),2)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ROUND((SUM(BG96:BG271)),2)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46</v>
      </c>
      <c r="F38" s="124">
        <f>ROUND((SUM(BH96:BH271)),2)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47</v>
      </c>
      <c r="F39" s="124">
        <f>ROUND((SUM(BI96:BI271)),2)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6"/>
      <c r="D41" s="127" t="s">
        <v>48</v>
      </c>
      <c r="E41" s="128"/>
      <c r="F41" s="128"/>
      <c r="G41" s="129" t="s">
        <v>49</v>
      </c>
      <c r="H41" s="130" t="s">
        <v>50</v>
      </c>
      <c r="I41" s="128"/>
      <c r="J41" s="131">
        <f>SUM(J32:J39)</f>
        <v>0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144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79" t="str">
        <f>E7</f>
        <v>Rekonstrukce kuchyně v domově pro seniory v Klatovech</v>
      </c>
      <c r="F50" s="380"/>
      <c r="G50" s="380"/>
      <c r="H50" s="380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30" t="s">
        <v>142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5"/>
      <c r="B52" s="36"/>
      <c r="C52" s="37"/>
      <c r="D52" s="37"/>
      <c r="E52" s="379" t="s">
        <v>2020</v>
      </c>
      <c r="F52" s="381"/>
      <c r="G52" s="381"/>
      <c r="H52" s="381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30" t="s">
        <v>2021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333" t="str">
        <f>E11</f>
        <v>D.1.4.1.2 - Splašková kanalizace</v>
      </c>
      <c r="F54" s="381"/>
      <c r="G54" s="381"/>
      <c r="H54" s="381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30" t="s">
        <v>22</v>
      </c>
      <c r="D56" s="37"/>
      <c r="E56" s="37"/>
      <c r="F56" s="28" t="str">
        <f>F14</f>
        <v>Podhůrecká 815/3</v>
      </c>
      <c r="G56" s="37"/>
      <c r="H56" s="37"/>
      <c r="I56" s="30" t="s">
        <v>24</v>
      </c>
      <c r="J56" s="60" t="str">
        <f>IF(J14="","",J14)</f>
        <v>26. 4. 2023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5.2" customHeight="1">
      <c r="A58" s="35"/>
      <c r="B58" s="36"/>
      <c r="C58" s="30" t="s">
        <v>26</v>
      </c>
      <c r="D58" s="37"/>
      <c r="E58" s="37"/>
      <c r="F58" s="28" t="str">
        <f>E17</f>
        <v xml:space="preserve"> </v>
      </c>
      <c r="G58" s="37"/>
      <c r="H58" s="37"/>
      <c r="I58" s="30" t="s">
        <v>32</v>
      </c>
      <c r="J58" s="33" t="str">
        <f>E23</f>
        <v>M-PROject CZ s.r.o.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2" customHeight="1">
      <c r="A59" s="35"/>
      <c r="B59" s="36"/>
      <c r="C59" s="30" t="s">
        <v>30</v>
      </c>
      <c r="D59" s="37"/>
      <c r="E59" s="37"/>
      <c r="F59" s="28" t="str">
        <f>IF(E20="","",E20)</f>
        <v>Vyplň údaj</v>
      </c>
      <c r="G59" s="37"/>
      <c r="H59" s="37"/>
      <c r="I59" s="30" t="s">
        <v>35</v>
      </c>
      <c r="J59" s="33" t="str">
        <f>E26</f>
        <v xml:space="preserve"> 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37" t="s">
        <v>145</v>
      </c>
      <c r="D61" s="138"/>
      <c r="E61" s="138"/>
      <c r="F61" s="138"/>
      <c r="G61" s="138"/>
      <c r="H61" s="138"/>
      <c r="I61" s="138"/>
      <c r="J61" s="139" t="s">
        <v>146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40" t="s">
        <v>70</v>
      </c>
      <c r="D63" s="37"/>
      <c r="E63" s="37"/>
      <c r="F63" s="37"/>
      <c r="G63" s="37"/>
      <c r="H63" s="37"/>
      <c r="I63" s="37"/>
      <c r="J63" s="78">
        <f>J96</f>
        <v>0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147</v>
      </c>
    </row>
    <row r="64" spans="2:12" s="9" customFormat="1" ht="24.95" customHeight="1">
      <c r="B64" s="141"/>
      <c r="C64" s="142"/>
      <c r="D64" s="143" t="s">
        <v>148</v>
      </c>
      <c r="E64" s="144"/>
      <c r="F64" s="144"/>
      <c r="G64" s="144"/>
      <c r="H64" s="144"/>
      <c r="I64" s="144"/>
      <c r="J64" s="145">
        <f>J97</f>
        <v>0</v>
      </c>
      <c r="K64" s="142"/>
      <c r="L64" s="146"/>
    </row>
    <row r="65" spans="2:12" s="10" customFormat="1" ht="19.9" customHeight="1">
      <c r="B65" s="147"/>
      <c r="C65" s="98"/>
      <c r="D65" s="148" t="s">
        <v>149</v>
      </c>
      <c r="E65" s="149"/>
      <c r="F65" s="149"/>
      <c r="G65" s="149"/>
      <c r="H65" s="149"/>
      <c r="I65" s="149"/>
      <c r="J65" s="150">
        <f>J98</f>
        <v>0</v>
      </c>
      <c r="K65" s="98"/>
      <c r="L65" s="151"/>
    </row>
    <row r="66" spans="2:12" s="10" customFormat="1" ht="19.9" customHeight="1">
      <c r="B66" s="147"/>
      <c r="C66" s="98"/>
      <c r="D66" s="148" t="s">
        <v>151</v>
      </c>
      <c r="E66" s="149"/>
      <c r="F66" s="149"/>
      <c r="G66" s="149"/>
      <c r="H66" s="149"/>
      <c r="I66" s="149"/>
      <c r="J66" s="150">
        <f>J111</f>
        <v>0</v>
      </c>
      <c r="K66" s="98"/>
      <c r="L66" s="151"/>
    </row>
    <row r="67" spans="2:12" s="10" customFormat="1" ht="19.9" customHeight="1">
      <c r="B67" s="147"/>
      <c r="C67" s="98"/>
      <c r="D67" s="148" t="s">
        <v>152</v>
      </c>
      <c r="E67" s="149"/>
      <c r="F67" s="149"/>
      <c r="G67" s="149"/>
      <c r="H67" s="149"/>
      <c r="I67" s="149"/>
      <c r="J67" s="150">
        <f>J115</f>
        <v>0</v>
      </c>
      <c r="K67" s="98"/>
      <c r="L67" s="151"/>
    </row>
    <row r="68" spans="2:12" s="10" customFormat="1" ht="19.9" customHeight="1">
      <c r="B68" s="147"/>
      <c r="C68" s="98"/>
      <c r="D68" s="148" t="s">
        <v>154</v>
      </c>
      <c r="E68" s="149"/>
      <c r="F68" s="149"/>
      <c r="G68" s="149"/>
      <c r="H68" s="149"/>
      <c r="I68" s="149"/>
      <c r="J68" s="150">
        <f>J120</f>
        <v>0</v>
      </c>
      <c r="K68" s="98"/>
      <c r="L68" s="151"/>
    </row>
    <row r="69" spans="2:12" s="10" customFormat="1" ht="19.9" customHeight="1">
      <c r="B69" s="147"/>
      <c r="C69" s="98"/>
      <c r="D69" s="148" t="s">
        <v>155</v>
      </c>
      <c r="E69" s="149"/>
      <c r="F69" s="149"/>
      <c r="G69" s="149"/>
      <c r="H69" s="149"/>
      <c r="I69" s="149"/>
      <c r="J69" s="150">
        <f>J124</f>
        <v>0</v>
      </c>
      <c r="K69" s="98"/>
      <c r="L69" s="151"/>
    </row>
    <row r="70" spans="2:12" s="10" customFormat="1" ht="19.9" customHeight="1">
      <c r="B70" s="147"/>
      <c r="C70" s="98"/>
      <c r="D70" s="148" t="s">
        <v>156</v>
      </c>
      <c r="E70" s="149"/>
      <c r="F70" s="149"/>
      <c r="G70" s="149"/>
      <c r="H70" s="149"/>
      <c r="I70" s="149"/>
      <c r="J70" s="150">
        <f>J132</f>
        <v>0</v>
      </c>
      <c r="K70" s="98"/>
      <c r="L70" s="151"/>
    </row>
    <row r="71" spans="2:12" s="9" customFormat="1" ht="24.95" customHeight="1">
      <c r="B71" s="141"/>
      <c r="C71" s="142"/>
      <c r="D71" s="143" t="s">
        <v>158</v>
      </c>
      <c r="E71" s="144"/>
      <c r="F71" s="144"/>
      <c r="G71" s="144"/>
      <c r="H71" s="144"/>
      <c r="I71" s="144"/>
      <c r="J71" s="145">
        <f>J146</f>
        <v>0</v>
      </c>
      <c r="K71" s="142"/>
      <c r="L71" s="146"/>
    </row>
    <row r="72" spans="2:12" s="10" customFormat="1" ht="19.9" customHeight="1">
      <c r="B72" s="147"/>
      <c r="C72" s="98"/>
      <c r="D72" s="148" t="s">
        <v>2177</v>
      </c>
      <c r="E72" s="149"/>
      <c r="F72" s="149"/>
      <c r="G72" s="149"/>
      <c r="H72" s="149"/>
      <c r="I72" s="149"/>
      <c r="J72" s="150">
        <f>J147</f>
        <v>0</v>
      </c>
      <c r="K72" s="98"/>
      <c r="L72" s="151"/>
    </row>
    <row r="73" spans="2:12" s="10" customFormat="1" ht="19.9" customHeight="1">
      <c r="B73" s="147"/>
      <c r="C73" s="98"/>
      <c r="D73" s="148" t="s">
        <v>162</v>
      </c>
      <c r="E73" s="149"/>
      <c r="F73" s="149"/>
      <c r="G73" s="149"/>
      <c r="H73" s="149"/>
      <c r="I73" s="149"/>
      <c r="J73" s="150">
        <f>J249</f>
        <v>0</v>
      </c>
      <c r="K73" s="98"/>
      <c r="L73" s="151"/>
    </row>
    <row r="74" spans="2:12" s="9" customFormat="1" ht="24.95" customHeight="1">
      <c r="B74" s="141"/>
      <c r="C74" s="142"/>
      <c r="D74" s="143" t="s">
        <v>175</v>
      </c>
      <c r="E74" s="144"/>
      <c r="F74" s="144"/>
      <c r="G74" s="144"/>
      <c r="H74" s="144"/>
      <c r="I74" s="144"/>
      <c r="J74" s="145">
        <f>J269</f>
        <v>0</v>
      </c>
      <c r="K74" s="142"/>
      <c r="L74" s="146"/>
    </row>
    <row r="75" spans="1:31" s="2" customFormat="1" ht="21.7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1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48"/>
      <c r="C76" s="49"/>
      <c r="D76" s="49"/>
      <c r="E76" s="49"/>
      <c r="F76" s="49"/>
      <c r="G76" s="49"/>
      <c r="H76" s="49"/>
      <c r="I76" s="49"/>
      <c r="J76" s="49"/>
      <c r="K76" s="49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80" spans="1:31" s="2" customFormat="1" ht="6.95" customHeight="1">
      <c r="A80" s="35"/>
      <c r="B80" s="50"/>
      <c r="C80" s="51"/>
      <c r="D80" s="51"/>
      <c r="E80" s="51"/>
      <c r="F80" s="51"/>
      <c r="G80" s="51"/>
      <c r="H80" s="51"/>
      <c r="I80" s="51"/>
      <c r="J80" s="51"/>
      <c r="K80" s="51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24.95" customHeight="1">
      <c r="A81" s="35"/>
      <c r="B81" s="36"/>
      <c r="C81" s="24" t="s">
        <v>176</v>
      </c>
      <c r="D81" s="37"/>
      <c r="E81" s="37"/>
      <c r="F81" s="37"/>
      <c r="G81" s="37"/>
      <c r="H81" s="37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16</v>
      </c>
      <c r="D83" s="37"/>
      <c r="E83" s="37"/>
      <c r="F83" s="37"/>
      <c r="G83" s="37"/>
      <c r="H83" s="37"/>
      <c r="I83" s="37"/>
      <c r="J83" s="37"/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7"/>
      <c r="D84" s="37"/>
      <c r="E84" s="379" t="str">
        <f>E7</f>
        <v>Rekonstrukce kuchyně v domově pro seniory v Klatovech</v>
      </c>
      <c r="F84" s="380"/>
      <c r="G84" s="380"/>
      <c r="H84" s="380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2:12" s="1" customFormat="1" ht="12" customHeight="1">
      <c r="B85" s="22"/>
      <c r="C85" s="30" t="s">
        <v>142</v>
      </c>
      <c r="D85" s="23"/>
      <c r="E85" s="23"/>
      <c r="F85" s="23"/>
      <c r="G85" s="23"/>
      <c r="H85" s="23"/>
      <c r="I85" s="23"/>
      <c r="J85" s="23"/>
      <c r="K85" s="23"/>
      <c r="L85" s="21"/>
    </row>
    <row r="86" spans="1:31" s="2" customFormat="1" ht="16.5" customHeight="1">
      <c r="A86" s="35"/>
      <c r="B86" s="36"/>
      <c r="C86" s="37"/>
      <c r="D86" s="37"/>
      <c r="E86" s="379" t="s">
        <v>2020</v>
      </c>
      <c r="F86" s="381"/>
      <c r="G86" s="381"/>
      <c r="H86" s="381"/>
      <c r="I86" s="37"/>
      <c r="J86" s="37"/>
      <c r="K86" s="37"/>
      <c r="L86" s="114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30" t="s">
        <v>2021</v>
      </c>
      <c r="D87" s="37"/>
      <c r="E87" s="37"/>
      <c r="F87" s="37"/>
      <c r="G87" s="37"/>
      <c r="H87" s="37"/>
      <c r="I87" s="37"/>
      <c r="J87" s="37"/>
      <c r="K87" s="37"/>
      <c r="L87" s="114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6.5" customHeight="1">
      <c r="A88" s="35"/>
      <c r="B88" s="36"/>
      <c r="C88" s="37"/>
      <c r="D88" s="37"/>
      <c r="E88" s="333" t="str">
        <f>E11</f>
        <v>D.1.4.1.2 - Splašková kanalizace</v>
      </c>
      <c r="F88" s="381"/>
      <c r="G88" s="381"/>
      <c r="H88" s="381"/>
      <c r="I88" s="37"/>
      <c r="J88" s="37"/>
      <c r="K88" s="37"/>
      <c r="L88" s="114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6.9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114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22</v>
      </c>
      <c r="D90" s="37"/>
      <c r="E90" s="37"/>
      <c r="F90" s="28" t="str">
        <f>F14</f>
        <v>Podhůrecká 815/3</v>
      </c>
      <c r="G90" s="37"/>
      <c r="H90" s="37"/>
      <c r="I90" s="30" t="s">
        <v>24</v>
      </c>
      <c r="J90" s="60" t="str">
        <f>IF(J14="","",J14)</f>
        <v>26. 4. 2023</v>
      </c>
      <c r="K90" s="37"/>
      <c r="L90" s="114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6.95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114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26</v>
      </c>
      <c r="D92" s="37"/>
      <c r="E92" s="37"/>
      <c r="F92" s="28" t="str">
        <f>E17</f>
        <v xml:space="preserve"> </v>
      </c>
      <c r="G92" s="37"/>
      <c r="H92" s="37"/>
      <c r="I92" s="30" t="s">
        <v>32</v>
      </c>
      <c r="J92" s="33" t="str">
        <f>E23</f>
        <v>M-PROject CZ s.r.o.</v>
      </c>
      <c r="K92" s="37"/>
      <c r="L92" s="114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30</v>
      </c>
      <c r="D93" s="37"/>
      <c r="E93" s="37"/>
      <c r="F93" s="28" t="str">
        <f>IF(E20="","",E20)</f>
        <v>Vyplň údaj</v>
      </c>
      <c r="G93" s="37"/>
      <c r="H93" s="37"/>
      <c r="I93" s="30" t="s">
        <v>35</v>
      </c>
      <c r="J93" s="33" t="str">
        <f>E26</f>
        <v xml:space="preserve"> </v>
      </c>
      <c r="K93" s="37"/>
      <c r="L93" s="114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0.35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114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11" customFormat="1" ht="29.25" customHeight="1">
      <c r="A95" s="152"/>
      <c r="B95" s="153"/>
      <c r="C95" s="154" t="s">
        <v>177</v>
      </c>
      <c r="D95" s="155" t="s">
        <v>57</v>
      </c>
      <c r="E95" s="155" t="s">
        <v>53</v>
      </c>
      <c r="F95" s="155" t="s">
        <v>54</v>
      </c>
      <c r="G95" s="155" t="s">
        <v>178</v>
      </c>
      <c r="H95" s="155" t="s">
        <v>179</v>
      </c>
      <c r="I95" s="155" t="s">
        <v>180</v>
      </c>
      <c r="J95" s="155" t="s">
        <v>146</v>
      </c>
      <c r="K95" s="156" t="s">
        <v>181</v>
      </c>
      <c r="L95" s="157"/>
      <c r="M95" s="69" t="s">
        <v>21</v>
      </c>
      <c r="N95" s="70" t="s">
        <v>42</v>
      </c>
      <c r="O95" s="70" t="s">
        <v>182</v>
      </c>
      <c r="P95" s="70" t="s">
        <v>183</v>
      </c>
      <c r="Q95" s="70" t="s">
        <v>184</v>
      </c>
      <c r="R95" s="70" t="s">
        <v>185</v>
      </c>
      <c r="S95" s="70" t="s">
        <v>186</v>
      </c>
      <c r="T95" s="71" t="s">
        <v>187</v>
      </c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</row>
    <row r="96" spans="1:63" s="2" customFormat="1" ht="22.9" customHeight="1">
      <c r="A96" s="35"/>
      <c r="B96" s="36"/>
      <c r="C96" s="76" t="s">
        <v>188</v>
      </c>
      <c r="D96" s="37"/>
      <c r="E96" s="37"/>
      <c r="F96" s="37"/>
      <c r="G96" s="37"/>
      <c r="H96" s="37"/>
      <c r="I96" s="37"/>
      <c r="J96" s="158">
        <f>BK96</f>
        <v>0</v>
      </c>
      <c r="K96" s="37"/>
      <c r="L96" s="40"/>
      <c r="M96" s="72"/>
      <c r="N96" s="159"/>
      <c r="O96" s="73"/>
      <c r="P96" s="160">
        <f>P97+P146+P269</f>
        <v>0</v>
      </c>
      <c r="Q96" s="73"/>
      <c r="R96" s="160">
        <f>R97+R146+R269</f>
        <v>0.7278399999999999</v>
      </c>
      <c r="S96" s="73"/>
      <c r="T96" s="161">
        <f>T97+T146+T269</f>
        <v>0.462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71</v>
      </c>
      <c r="AU96" s="18" t="s">
        <v>147</v>
      </c>
      <c r="BK96" s="162">
        <f>BK97+BK146+BK269</f>
        <v>0</v>
      </c>
    </row>
    <row r="97" spans="2:63" s="12" customFormat="1" ht="25.9" customHeight="1">
      <c r="B97" s="163"/>
      <c r="C97" s="164"/>
      <c r="D97" s="165" t="s">
        <v>71</v>
      </c>
      <c r="E97" s="166" t="s">
        <v>189</v>
      </c>
      <c r="F97" s="166" t="s">
        <v>190</v>
      </c>
      <c r="G97" s="164"/>
      <c r="H97" s="164"/>
      <c r="I97" s="167"/>
      <c r="J97" s="168">
        <f>BK97</f>
        <v>0</v>
      </c>
      <c r="K97" s="164"/>
      <c r="L97" s="169"/>
      <c r="M97" s="170"/>
      <c r="N97" s="171"/>
      <c r="O97" s="171"/>
      <c r="P97" s="172">
        <f>P98+P111+P115+P120+P124+P132</f>
        <v>0</v>
      </c>
      <c r="Q97" s="171"/>
      <c r="R97" s="172">
        <f>R98+R111+R115+R120+R124+R132</f>
        <v>0.00558</v>
      </c>
      <c r="S97" s="171"/>
      <c r="T97" s="173">
        <f>T98+T111+T115+T120+T124+T132</f>
        <v>0.462</v>
      </c>
      <c r="AR97" s="174" t="s">
        <v>80</v>
      </c>
      <c r="AT97" s="175" t="s">
        <v>71</v>
      </c>
      <c r="AU97" s="175" t="s">
        <v>72</v>
      </c>
      <c r="AY97" s="174" t="s">
        <v>191</v>
      </c>
      <c r="BK97" s="176">
        <f>BK98+BK111+BK115+BK120+BK124+BK132</f>
        <v>0</v>
      </c>
    </row>
    <row r="98" spans="2:63" s="12" customFormat="1" ht="22.9" customHeight="1">
      <c r="B98" s="163"/>
      <c r="C98" s="164"/>
      <c r="D98" s="165" t="s">
        <v>71</v>
      </c>
      <c r="E98" s="177" t="s">
        <v>80</v>
      </c>
      <c r="F98" s="177" t="s">
        <v>192</v>
      </c>
      <c r="G98" s="164"/>
      <c r="H98" s="164"/>
      <c r="I98" s="167"/>
      <c r="J98" s="178">
        <f>BK98</f>
        <v>0</v>
      </c>
      <c r="K98" s="164"/>
      <c r="L98" s="169"/>
      <c r="M98" s="170"/>
      <c r="N98" s="171"/>
      <c r="O98" s="171"/>
      <c r="P98" s="172">
        <f>SUM(P99:P110)</f>
        <v>0</v>
      </c>
      <c r="Q98" s="171"/>
      <c r="R98" s="172">
        <f>SUM(R99:R110)</f>
        <v>0</v>
      </c>
      <c r="S98" s="171"/>
      <c r="T98" s="173">
        <f>SUM(T99:T110)</f>
        <v>0</v>
      </c>
      <c r="AR98" s="174" t="s">
        <v>80</v>
      </c>
      <c r="AT98" s="175" t="s">
        <v>71</v>
      </c>
      <c r="AU98" s="175" t="s">
        <v>80</v>
      </c>
      <c r="AY98" s="174" t="s">
        <v>191</v>
      </c>
      <c r="BK98" s="176">
        <f>SUM(BK99:BK110)</f>
        <v>0</v>
      </c>
    </row>
    <row r="99" spans="1:65" s="2" customFormat="1" ht="24.2" customHeight="1">
      <c r="A99" s="35"/>
      <c r="B99" s="36"/>
      <c r="C99" s="179" t="s">
        <v>80</v>
      </c>
      <c r="D99" s="179" t="s">
        <v>193</v>
      </c>
      <c r="E99" s="180" t="s">
        <v>194</v>
      </c>
      <c r="F99" s="181" t="s">
        <v>195</v>
      </c>
      <c r="G99" s="182" t="s">
        <v>196</v>
      </c>
      <c r="H99" s="183">
        <v>80.08</v>
      </c>
      <c r="I99" s="184"/>
      <c r="J99" s="185">
        <f>ROUND(I99*H99,2)</f>
        <v>0</v>
      </c>
      <c r="K99" s="181" t="s">
        <v>197</v>
      </c>
      <c r="L99" s="40"/>
      <c r="M99" s="186" t="s">
        <v>21</v>
      </c>
      <c r="N99" s="187" t="s">
        <v>43</v>
      </c>
      <c r="O99" s="65"/>
      <c r="P99" s="188">
        <f>O99*H99</f>
        <v>0</v>
      </c>
      <c r="Q99" s="188">
        <v>0</v>
      </c>
      <c r="R99" s="188">
        <f>Q99*H99</f>
        <v>0</v>
      </c>
      <c r="S99" s="188">
        <v>0</v>
      </c>
      <c r="T99" s="189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90" t="s">
        <v>198</v>
      </c>
      <c r="AT99" s="190" t="s">
        <v>193</v>
      </c>
      <c r="AU99" s="190" t="s">
        <v>82</v>
      </c>
      <c r="AY99" s="18" t="s">
        <v>191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18" t="s">
        <v>80</v>
      </c>
      <c r="BK99" s="191">
        <f>ROUND(I99*H99,2)</f>
        <v>0</v>
      </c>
      <c r="BL99" s="18" t="s">
        <v>198</v>
      </c>
      <c r="BM99" s="190" t="s">
        <v>2178</v>
      </c>
    </row>
    <row r="100" spans="1:47" s="2" customFormat="1" ht="19.5">
      <c r="A100" s="35"/>
      <c r="B100" s="36"/>
      <c r="C100" s="37"/>
      <c r="D100" s="192" t="s">
        <v>200</v>
      </c>
      <c r="E100" s="37"/>
      <c r="F100" s="193" t="s">
        <v>201</v>
      </c>
      <c r="G100" s="37"/>
      <c r="H100" s="37"/>
      <c r="I100" s="194"/>
      <c r="J100" s="37"/>
      <c r="K100" s="37"/>
      <c r="L100" s="40"/>
      <c r="M100" s="195"/>
      <c r="N100" s="196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200</v>
      </c>
      <c r="AU100" s="18" t="s">
        <v>82</v>
      </c>
    </row>
    <row r="101" spans="1:47" s="2" customFormat="1" ht="11.25">
      <c r="A101" s="35"/>
      <c r="B101" s="36"/>
      <c r="C101" s="37"/>
      <c r="D101" s="197" t="s">
        <v>202</v>
      </c>
      <c r="E101" s="37"/>
      <c r="F101" s="198" t="s">
        <v>203</v>
      </c>
      <c r="G101" s="37"/>
      <c r="H101" s="37"/>
      <c r="I101" s="194"/>
      <c r="J101" s="37"/>
      <c r="K101" s="37"/>
      <c r="L101" s="40"/>
      <c r="M101" s="195"/>
      <c r="N101" s="196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202</v>
      </c>
      <c r="AU101" s="18" t="s">
        <v>82</v>
      </c>
    </row>
    <row r="102" spans="2:51" s="14" customFormat="1" ht="11.25">
      <c r="B102" s="209"/>
      <c r="C102" s="210"/>
      <c r="D102" s="192" t="s">
        <v>204</v>
      </c>
      <c r="E102" s="211" t="s">
        <v>21</v>
      </c>
      <c r="F102" s="212" t="s">
        <v>2179</v>
      </c>
      <c r="G102" s="210"/>
      <c r="H102" s="213">
        <v>80.08</v>
      </c>
      <c r="I102" s="214"/>
      <c r="J102" s="210"/>
      <c r="K102" s="210"/>
      <c r="L102" s="215"/>
      <c r="M102" s="216"/>
      <c r="N102" s="217"/>
      <c r="O102" s="217"/>
      <c r="P102" s="217"/>
      <c r="Q102" s="217"/>
      <c r="R102" s="217"/>
      <c r="S102" s="217"/>
      <c r="T102" s="218"/>
      <c r="AT102" s="219" t="s">
        <v>204</v>
      </c>
      <c r="AU102" s="219" t="s">
        <v>82</v>
      </c>
      <c r="AV102" s="14" t="s">
        <v>82</v>
      </c>
      <c r="AW102" s="14" t="s">
        <v>34</v>
      </c>
      <c r="AX102" s="14" t="s">
        <v>80</v>
      </c>
      <c r="AY102" s="219" t="s">
        <v>191</v>
      </c>
    </row>
    <row r="103" spans="1:65" s="2" customFormat="1" ht="37.9" customHeight="1">
      <c r="A103" s="35"/>
      <c r="B103" s="36"/>
      <c r="C103" s="179" t="s">
        <v>82</v>
      </c>
      <c r="D103" s="179" t="s">
        <v>193</v>
      </c>
      <c r="E103" s="180" t="s">
        <v>2180</v>
      </c>
      <c r="F103" s="181" t="s">
        <v>2181</v>
      </c>
      <c r="G103" s="182" t="s">
        <v>196</v>
      </c>
      <c r="H103" s="183">
        <v>116.48</v>
      </c>
      <c r="I103" s="184"/>
      <c r="J103" s="185">
        <f>ROUND(I103*H103,2)</f>
        <v>0</v>
      </c>
      <c r="K103" s="181" t="s">
        <v>197</v>
      </c>
      <c r="L103" s="40"/>
      <c r="M103" s="186" t="s">
        <v>21</v>
      </c>
      <c r="N103" s="187" t="s">
        <v>43</v>
      </c>
      <c r="O103" s="65"/>
      <c r="P103" s="188">
        <f>O103*H103</f>
        <v>0</v>
      </c>
      <c r="Q103" s="188">
        <v>0</v>
      </c>
      <c r="R103" s="188">
        <f>Q103*H103</f>
        <v>0</v>
      </c>
      <c r="S103" s="188">
        <v>0</v>
      </c>
      <c r="T103" s="189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90" t="s">
        <v>198</v>
      </c>
      <c r="AT103" s="190" t="s">
        <v>193</v>
      </c>
      <c r="AU103" s="190" t="s">
        <v>82</v>
      </c>
      <c r="AY103" s="18" t="s">
        <v>191</v>
      </c>
      <c r="BE103" s="191">
        <f>IF(N103="základní",J103,0)</f>
        <v>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18" t="s">
        <v>80</v>
      </c>
      <c r="BK103" s="191">
        <f>ROUND(I103*H103,2)</f>
        <v>0</v>
      </c>
      <c r="BL103" s="18" t="s">
        <v>198</v>
      </c>
      <c r="BM103" s="190" t="s">
        <v>2182</v>
      </c>
    </row>
    <row r="104" spans="1:47" s="2" customFormat="1" ht="39">
      <c r="A104" s="35"/>
      <c r="B104" s="36"/>
      <c r="C104" s="37"/>
      <c r="D104" s="192" t="s">
        <v>200</v>
      </c>
      <c r="E104" s="37"/>
      <c r="F104" s="193" t="s">
        <v>2183</v>
      </c>
      <c r="G104" s="37"/>
      <c r="H104" s="37"/>
      <c r="I104" s="194"/>
      <c r="J104" s="37"/>
      <c r="K104" s="37"/>
      <c r="L104" s="40"/>
      <c r="M104" s="195"/>
      <c r="N104" s="196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200</v>
      </c>
      <c r="AU104" s="18" t="s">
        <v>82</v>
      </c>
    </row>
    <row r="105" spans="1:47" s="2" customFormat="1" ht="11.25">
      <c r="A105" s="35"/>
      <c r="B105" s="36"/>
      <c r="C105" s="37"/>
      <c r="D105" s="197" t="s">
        <v>202</v>
      </c>
      <c r="E105" s="37"/>
      <c r="F105" s="198" t="s">
        <v>2184</v>
      </c>
      <c r="G105" s="37"/>
      <c r="H105" s="37"/>
      <c r="I105" s="194"/>
      <c r="J105" s="37"/>
      <c r="K105" s="37"/>
      <c r="L105" s="40"/>
      <c r="M105" s="195"/>
      <c r="N105" s="196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202</v>
      </c>
      <c r="AU105" s="18" t="s">
        <v>82</v>
      </c>
    </row>
    <row r="106" spans="2:51" s="14" customFormat="1" ht="11.25">
      <c r="B106" s="209"/>
      <c r="C106" s="210"/>
      <c r="D106" s="192" t="s">
        <v>204</v>
      </c>
      <c r="E106" s="211" t="s">
        <v>21</v>
      </c>
      <c r="F106" s="212" t="s">
        <v>2185</v>
      </c>
      <c r="G106" s="210"/>
      <c r="H106" s="213">
        <v>116.48</v>
      </c>
      <c r="I106" s="214"/>
      <c r="J106" s="210"/>
      <c r="K106" s="210"/>
      <c r="L106" s="215"/>
      <c r="M106" s="216"/>
      <c r="N106" s="217"/>
      <c r="O106" s="217"/>
      <c r="P106" s="217"/>
      <c r="Q106" s="217"/>
      <c r="R106" s="217"/>
      <c r="S106" s="217"/>
      <c r="T106" s="218"/>
      <c r="AT106" s="219" t="s">
        <v>204</v>
      </c>
      <c r="AU106" s="219" t="s">
        <v>82</v>
      </c>
      <c r="AV106" s="14" t="s">
        <v>82</v>
      </c>
      <c r="AW106" s="14" t="s">
        <v>34</v>
      </c>
      <c r="AX106" s="14" t="s">
        <v>80</v>
      </c>
      <c r="AY106" s="219" t="s">
        <v>191</v>
      </c>
    </row>
    <row r="107" spans="1:65" s="2" customFormat="1" ht="24.2" customHeight="1">
      <c r="A107" s="35"/>
      <c r="B107" s="36"/>
      <c r="C107" s="179" t="s">
        <v>212</v>
      </c>
      <c r="D107" s="179" t="s">
        <v>193</v>
      </c>
      <c r="E107" s="180" t="s">
        <v>2186</v>
      </c>
      <c r="F107" s="181" t="s">
        <v>2187</v>
      </c>
      <c r="G107" s="182" t="s">
        <v>196</v>
      </c>
      <c r="H107" s="183">
        <v>58.24</v>
      </c>
      <c r="I107" s="184"/>
      <c r="J107" s="185">
        <f>ROUND(I107*H107,2)</f>
        <v>0</v>
      </c>
      <c r="K107" s="181" t="s">
        <v>197</v>
      </c>
      <c r="L107" s="40"/>
      <c r="M107" s="186" t="s">
        <v>21</v>
      </c>
      <c r="N107" s="187" t="s">
        <v>43</v>
      </c>
      <c r="O107" s="65"/>
      <c r="P107" s="188">
        <f>O107*H107</f>
        <v>0</v>
      </c>
      <c r="Q107" s="188">
        <v>0</v>
      </c>
      <c r="R107" s="188">
        <f>Q107*H107</f>
        <v>0</v>
      </c>
      <c r="S107" s="188">
        <v>0</v>
      </c>
      <c r="T107" s="189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90" t="s">
        <v>198</v>
      </c>
      <c r="AT107" s="190" t="s">
        <v>193</v>
      </c>
      <c r="AU107" s="190" t="s">
        <v>82</v>
      </c>
      <c r="AY107" s="18" t="s">
        <v>191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18" t="s">
        <v>80</v>
      </c>
      <c r="BK107" s="191">
        <f>ROUND(I107*H107,2)</f>
        <v>0</v>
      </c>
      <c r="BL107" s="18" t="s">
        <v>198</v>
      </c>
      <c r="BM107" s="190" t="s">
        <v>2188</v>
      </c>
    </row>
    <row r="108" spans="1:47" s="2" customFormat="1" ht="39">
      <c r="A108" s="35"/>
      <c r="B108" s="36"/>
      <c r="C108" s="37"/>
      <c r="D108" s="192" t="s">
        <v>200</v>
      </c>
      <c r="E108" s="37"/>
      <c r="F108" s="193" t="s">
        <v>2189</v>
      </c>
      <c r="G108" s="37"/>
      <c r="H108" s="37"/>
      <c r="I108" s="194"/>
      <c r="J108" s="37"/>
      <c r="K108" s="37"/>
      <c r="L108" s="40"/>
      <c r="M108" s="195"/>
      <c r="N108" s="196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200</v>
      </c>
      <c r="AU108" s="18" t="s">
        <v>82</v>
      </c>
    </row>
    <row r="109" spans="1:47" s="2" customFormat="1" ht="11.25">
      <c r="A109" s="35"/>
      <c r="B109" s="36"/>
      <c r="C109" s="37"/>
      <c r="D109" s="197" t="s">
        <v>202</v>
      </c>
      <c r="E109" s="37"/>
      <c r="F109" s="198" t="s">
        <v>2190</v>
      </c>
      <c r="G109" s="37"/>
      <c r="H109" s="37"/>
      <c r="I109" s="194"/>
      <c r="J109" s="37"/>
      <c r="K109" s="37"/>
      <c r="L109" s="40"/>
      <c r="M109" s="195"/>
      <c r="N109" s="196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202</v>
      </c>
      <c r="AU109" s="18" t="s">
        <v>82</v>
      </c>
    </row>
    <row r="110" spans="2:51" s="14" customFormat="1" ht="11.25">
      <c r="B110" s="209"/>
      <c r="C110" s="210"/>
      <c r="D110" s="192" t="s">
        <v>204</v>
      </c>
      <c r="E110" s="211" t="s">
        <v>21</v>
      </c>
      <c r="F110" s="212" t="s">
        <v>2191</v>
      </c>
      <c r="G110" s="210"/>
      <c r="H110" s="213">
        <v>58.24</v>
      </c>
      <c r="I110" s="214"/>
      <c r="J110" s="210"/>
      <c r="K110" s="210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204</v>
      </c>
      <c r="AU110" s="219" t="s">
        <v>82</v>
      </c>
      <c r="AV110" s="14" t="s">
        <v>82</v>
      </c>
      <c r="AW110" s="14" t="s">
        <v>34</v>
      </c>
      <c r="AX110" s="14" t="s">
        <v>80</v>
      </c>
      <c r="AY110" s="219" t="s">
        <v>191</v>
      </c>
    </row>
    <row r="111" spans="2:63" s="12" customFormat="1" ht="22.9" customHeight="1">
      <c r="B111" s="163"/>
      <c r="C111" s="164"/>
      <c r="D111" s="165" t="s">
        <v>71</v>
      </c>
      <c r="E111" s="177" t="s">
        <v>212</v>
      </c>
      <c r="F111" s="177" t="s">
        <v>243</v>
      </c>
      <c r="G111" s="164"/>
      <c r="H111" s="164"/>
      <c r="I111" s="167"/>
      <c r="J111" s="178">
        <f>BK111</f>
        <v>0</v>
      </c>
      <c r="K111" s="164"/>
      <c r="L111" s="169"/>
      <c r="M111" s="170"/>
      <c r="N111" s="171"/>
      <c r="O111" s="171"/>
      <c r="P111" s="172">
        <f>SUM(P112:P114)</f>
        <v>0</v>
      </c>
      <c r="Q111" s="171"/>
      <c r="R111" s="172">
        <f>SUM(R112:R114)</f>
        <v>0</v>
      </c>
      <c r="S111" s="171"/>
      <c r="T111" s="173">
        <f>SUM(T112:T114)</f>
        <v>0</v>
      </c>
      <c r="AR111" s="174" t="s">
        <v>80</v>
      </c>
      <c r="AT111" s="175" t="s">
        <v>71</v>
      </c>
      <c r="AU111" s="175" t="s">
        <v>80</v>
      </c>
      <c r="AY111" s="174" t="s">
        <v>191</v>
      </c>
      <c r="BK111" s="176">
        <f>SUM(BK112:BK114)</f>
        <v>0</v>
      </c>
    </row>
    <row r="112" spans="1:65" s="2" customFormat="1" ht="21.75" customHeight="1">
      <c r="A112" s="35"/>
      <c r="B112" s="36"/>
      <c r="C112" s="179" t="s">
        <v>198</v>
      </c>
      <c r="D112" s="179" t="s">
        <v>193</v>
      </c>
      <c r="E112" s="180" t="s">
        <v>2192</v>
      </c>
      <c r="F112" s="181" t="s">
        <v>2193</v>
      </c>
      <c r="G112" s="182" t="s">
        <v>745</v>
      </c>
      <c r="H112" s="183">
        <v>25</v>
      </c>
      <c r="I112" s="184"/>
      <c r="J112" s="185">
        <f>ROUND(I112*H112,2)</f>
        <v>0</v>
      </c>
      <c r="K112" s="181" t="s">
        <v>197</v>
      </c>
      <c r="L112" s="40"/>
      <c r="M112" s="186" t="s">
        <v>21</v>
      </c>
      <c r="N112" s="187" t="s">
        <v>43</v>
      </c>
      <c r="O112" s="65"/>
      <c r="P112" s="188">
        <f>O112*H112</f>
        <v>0</v>
      </c>
      <c r="Q112" s="188">
        <v>0</v>
      </c>
      <c r="R112" s="188">
        <f>Q112*H112</f>
        <v>0</v>
      </c>
      <c r="S112" s="188">
        <v>0</v>
      </c>
      <c r="T112" s="189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90" t="s">
        <v>198</v>
      </c>
      <c r="AT112" s="190" t="s">
        <v>193</v>
      </c>
      <c r="AU112" s="190" t="s">
        <v>82</v>
      </c>
      <c r="AY112" s="18" t="s">
        <v>191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18" t="s">
        <v>80</v>
      </c>
      <c r="BK112" s="191">
        <f>ROUND(I112*H112,2)</f>
        <v>0</v>
      </c>
      <c r="BL112" s="18" t="s">
        <v>198</v>
      </c>
      <c r="BM112" s="190" t="s">
        <v>2194</v>
      </c>
    </row>
    <row r="113" spans="1:47" s="2" customFormat="1" ht="19.5">
      <c r="A113" s="35"/>
      <c r="B113" s="36"/>
      <c r="C113" s="37"/>
      <c r="D113" s="192" t="s">
        <v>200</v>
      </c>
      <c r="E113" s="37"/>
      <c r="F113" s="193" t="s">
        <v>2195</v>
      </c>
      <c r="G113" s="37"/>
      <c r="H113" s="37"/>
      <c r="I113" s="194"/>
      <c r="J113" s="37"/>
      <c r="K113" s="37"/>
      <c r="L113" s="40"/>
      <c r="M113" s="195"/>
      <c r="N113" s="196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200</v>
      </c>
      <c r="AU113" s="18" t="s">
        <v>82</v>
      </c>
    </row>
    <row r="114" spans="1:47" s="2" customFormat="1" ht="11.25">
      <c r="A114" s="35"/>
      <c r="B114" s="36"/>
      <c r="C114" s="37"/>
      <c r="D114" s="197" t="s">
        <v>202</v>
      </c>
      <c r="E114" s="37"/>
      <c r="F114" s="198" t="s">
        <v>2196</v>
      </c>
      <c r="G114" s="37"/>
      <c r="H114" s="37"/>
      <c r="I114" s="194"/>
      <c r="J114" s="37"/>
      <c r="K114" s="37"/>
      <c r="L114" s="40"/>
      <c r="M114" s="195"/>
      <c r="N114" s="196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202</v>
      </c>
      <c r="AU114" s="18" t="s">
        <v>82</v>
      </c>
    </row>
    <row r="115" spans="2:63" s="12" customFormat="1" ht="22.9" customHeight="1">
      <c r="B115" s="163"/>
      <c r="C115" s="164"/>
      <c r="D115" s="165" t="s">
        <v>71</v>
      </c>
      <c r="E115" s="177" t="s">
        <v>198</v>
      </c>
      <c r="F115" s="177" t="s">
        <v>313</v>
      </c>
      <c r="G115" s="164"/>
      <c r="H115" s="164"/>
      <c r="I115" s="167"/>
      <c r="J115" s="178">
        <f>BK115</f>
        <v>0</v>
      </c>
      <c r="K115" s="164"/>
      <c r="L115" s="169"/>
      <c r="M115" s="170"/>
      <c r="N115" s="171"/>
      <c r="O115" s="171"/>
      <c r="P115" s="172">
        <f>SUM(P116:P119)</f>
        <v>0</v>
      </c>
      <c r="Q115" s="171"/>
      <c r="R115" s="172">
        <f>SUM(R116:R119)</f>
        <v>0</v>
      </c>
      <c r="S115" s="171"/>
      <c r="T115" s="173">
        <f>SUM(T116:T119)</f>
        <v>0</v>
      </c>
      <c r="AR115" s="174" t="s">
        <v>80</v>
      </c>
      <c r="AT115" s="175" t="s">
        <v>71</v>
      </c>
      <c r="AU115" s="175" t="s">
        <v>80</v>
      </c>
      <c r="AY115" s="174" t="s">
        <v>191</v>
      </c>
      <c r="BK115" s="176">
        <f>SUM(BK116:BK119)</f>
        <v>0</v>
      </c>
    </row>
    <row r="116" spans="1:65" s="2" customFormat="1" ht="16.5" customHeight="1">
      <c r="A116" s="35"/>
      <c r="B116" s="36"/>
      <c r="C116" s="179" t="s">
        <v>227</v>
      </c>
      <c r="D116" s="179" t="s">
        <v>193</v>
      </c>
      <c r="E116" s="180" t="s">
        <v>2197</v>
      </c>
      <c r="F116" s="181" t="s">
        <v>2198</v>
      </c>
      <c r="G116" s="182" t="s">
        <v>196</v>
      </c>
      <c r="H116" s="183">
        <v>21.84</v>
      </c>
      <c r="I116" s="184"/>
      <c r="J116" s="185">
        <f>ROUND(I116*H116,2)</f>
        <v>0</v>
      </c>
      <c r="K116" s="181" t="s">
        <v>197</v>
      </c>
      <c r="L116" s="40"/>
      <c r="M116" s="186" t="s">
        <v>21</v>
      </c>
      <c r="N116" s="187" t="s">
        <v>43</v>
      </c>
      <c r="O116" s="65"/>
      <c r="P116" s="188">
        <f>O116*H116</f>
        <v>0</v>
      </c>
      <c r="Q116" s="188">
        <v>0</v>
      </c>
      <c r="R116" s="188">
        <f>Q116*H116</f>
        <v>0</v>
      </c>
      <c r="S116" s="188">
        <v>0</v>
      </c>
      <c r="T116" s="189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90" t="s">
        <v>198</v>
      </c>
      <c r="AT116" s="190" t="s">
        <v>193</v>
      </c>
      <c r="AU116" s="190" t="s">
        <v>82</v>
      </c>
      <c r="AY116" s="18" t="s">
        <v>191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18" t="s">
        <v>80</v>
      </c>
      <c r="BK116" s="191">
        <f>ROUND(I116*H116,2)</f>
        <v>0</v>
      </c>
      <c r="BL116" s="18" t="s">
        <v>198</v>
      </c>
      <c r="BM116" s="190" t="s">
        <v>2199</v>
      </c>
    </row>
    <row r="117" spans="1:47" s="2" customFormat="1" ht="19.5">
      <c r="A117" s="35"/>
      <c r="B117" s="36"/>
      <c r="C117" s="37"/>
      <c r="D117" s="192" t="s">
        <v>200</v>
      </c>
      <c r="E117" s="37"/>
      <c r="F117" s="193" t="s">
        <v>2200</v>
      </c>
      <c r="G117" s="37"/>
      <c r="H117" s="37"/>
      <c r="I117" s="194"/>
      <c r="J117" s="37"/>
      <c r="K117" s="37"/>
      <c r="L117" s="40"/>
      <c r="M117" s="195"/>
      <c r="N117" s="196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200</v>
      </c>
      <c r="AU117" s="18" t="s">
        <v>82</v>
      </c>
    </row>
    <row r="118" spans="1:47" s="2" customFormat="1" ht="11.25">
      <c r="A118" s="35"/>
      <c r="B118" s="36"/>
      <c r="C118" s="37"/>
      <c r="D118" s="197" t="s">
        <v>202</v>
      </c>
      <c r="E118" s="37"/>
      <c r="F118" s="198" t="s">
        <v>2201</v>
      </c>
      <c r="G118" s="37"/>
      <c r="H118" s="37"/>
      <c r="I118" s="194"/>
      <c r="J118" s="37"/>
      <c r="K118" s="37"/>
      <c r="L118" s="40"/>
      <c r="M118" s="195"/>
      <c r="N118" s="196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202</v>
      </c>
      <c r="AU118" s="18" t="s">
        <v>82</v>
      </c>
    </row>
    <row r="119" spans="2:51" s="14" customFormat="1" ht="11.25">
      <c r="B119" s="209"/>
      <c r="C119" s="210"/>
      <c r="D119" s="192" t="s">
        <v>204</v>
      </c>
      <c r="E119" s="211" t="s">
        <v>21</v>
      </c>
      <c r="F119" s="212" t="s">
        <v>2202</v>
      </c>
      <c r="G119" s="210"/>
      <c r="H119" s="213">
        <v>21.84</v>
      </c>
      <c r="I119" s="214"/>
      <c r="J119" s="210"/>
      <c r="K119" s="210"/>
      <c r="L119" s="215"/>
      <c r="M119" s="216"/>
      <c r="N119" s="217"/>
      <c r="O119" s="217"/>
      <c r="P119" s="217"/>
      <c r="Q119" s="217"/>
      <c r="R119" s="217"/>
      <c r="S119" s="217"/>
      <c r="T119" s="218"/>
      <c r="AT119" s="219" t="s">
        <v>204</v>
      </c>
      <c r="AU119" s="219" t="s">
        <v>82</v>
      </c>
      <c r="AV119" s="14" t="s">
        <v>82</v>
      </c>
      <c r="AW119" s="14" t="s">
        <v>34</v>
      </c>
      <c r="AX119" s="14" t="s">
        <v>80</v>
      </c>
      <c r="AY119" s="219" t="s">
        <v>191</v>
      </c>
    </row>
    <row r="120" spans="2:63" s="12" customFormat="1" ht="22.9" customHeight="1">
      <c r="B120" s="163"/>
      <c r="C120" s="164"/>
      <c r="D120" s="165" t="s">
        <v>71</v>
      </c>
      <c r="E120" s="177" t="s">
        <v>255</v>
      </c>
      <c r="F120" s="177" t="s">
        <v>456</v>
      </c>
      <c r="G120" s="164"/>
      <c r="H120" s="164"/>
      <c r="I120" s="167"/>
      <c r="J120" s="178">
        <f>BK120</f>
        <v>0</v>
      </c>
      <c r="K120" s="164"/>
      <c r="L120" s="169"/>
      <c r="M120" s="170"/>
      <c r="N120" s="171"/>
      <c r="O120" s="171"/>
      <c r="P120" s="172">
        <f>SUM(P121:P123)</f>
        <v>0</v>
      </c>
      <c r="Q120" s="171"/>
      <c r="R120" s="172">
        <f>SUM(R121:R123)</f>
        <v>0</v>
      </c>
      <c r="S120" s="171"/>
      <c r="T120" s="173">
        <f>SUM(T121:T123)</f>
        <v>0.35000000000000003</v>
      </c>
      <c r="AR120" s="174" t="s">
        <v>80</v>
      </c>
      <c r="AT120" s="175" t="s">
        <v>71</v>
      </c>
      <c r="AU120" s="175" t="s">
        <v>80</v>
      </c>
      <c r="AY120" s="174" t="s">
        <v>191</v>
      </c>
      <c r="BK120" s="176">
        <f>SUM(BK121:BK123)</f>
        <v>0</v>
      </c>
    </row>
    <row r="121" spans="1:65" s="2" customFormat="1" ht="21.75" customHeight="1">
      <c r="A121" s="35"/>
      <c r="B121" s="36"/>
      <c r="C121" s="179" t="s">
        <v>236</v>
      </c>
      <c r="D121" s="179" t="s">
        <v>193</v>
      </c>
      <c r="E121" s="180" t="s">
        <v>2203</v>
      </c>
      <c r="F121" s="181" t="s">
        <v>2204</v>
      </c>
      <c r="G121" s="182" t="s">
        <v>745</v>
      </c>
      <c r="H121" s="183">
        <v>70</v>
      </c>
      <c r="I121" s="184"/>
      <c r="J121" s="185">
        <f>ROUND(I121*H121,2)</f>
        <v>0</v>
      </c>
      <c r="K121" s="181" t="s">
        <v>197</v>
      </c>
      <c r="L121" s="40"/>
      <c r="M121" s="186" t="s">
        <v>21</v>
      </c>
      <c r="N121" s="187" t="s">
        <v>43</v>
      </c>
      <c r="O121" s="65"/>
      <c r="P121" s="188">
        <f>O121*H121</f>
        <v>0</v>
      </c>
      <c r="Q121" s="188">
        <v>0</v>
      </c>
      <c r="R121" s="188">
        <f>Q121*H121</f>
        <v>0</v>
      </c>
      <c r="S121" s="188">
        <v>0.005</v>
      </c>
      <c r="T121" s="189">
        <f>S121*H121</f>
        <v>0.35000000000000003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0" t="s">
        <v>198</v>
      </c>
      <c r="AT121" s="190" t="s">
        <v>193</v>
      </c>
      <c r="AU121" s="190" t="s">
        <v>82</v>
      </c>
      <c r="AY121" s="18" t="s">
        <v>191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18" t="s">
        <v>80</v>
      </c>
      <c r="BK121" s="191">
        <f>ROUND(I121*H121,2)</f>
        <v>0</v>
      </c>
      <c r="BL121" s="18" t="s">
        <v>198</v>
      </c>
      <c r="BM121" s="190" t="s">
        <v>2205</v>
      </c>
    </row>
    <row r="122" spans="1:47" s="2" customFormat="1" ht="19.5">
      <c r="A122" s="35"/>
      <c r="B122" s="36"/>
      <c r="C122" s="37"/>
      <c r="D122" s="192" t="s">
        <v>200</v>
      </c>
      <c r="E122" s="37"/>
      <c r="F122" s="193" t="s">
        <v>2206</v>
      </c>
      <c r="G122" s="37"/>
      <c r="H122" s="37"/>
      <c r="I122" s="194"/>
      <c r="J122" s="37"/>
      <c r="K122" s="37"/>
      <c r="L122" s="40"/>
      <c r="M122" s="195"/>
      <c r="N122" s="196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200</v>
      </c>
      <c r="AU122" s="18" t="s">
        <v>82</v>
      </c>
    </row>
    <row r="123" spans="1:47" s="2" customFormat="1" ht="11.25">
      <c r="A123" s="35"/>
      <c r="B123" s="36"/>
      <c r="C123" s="37"/>
      <c r="D123" s="197" t="s">
        <v>202</v>
      </c>
      <c r="E123" s="37"/>
      <c r="F123" s="198" t="s">
        <v>2207</v>
      </c>
      <c r="G123" s="37"/>
      <c r="H123" s="37"/>
      <c r="I123" s="194"/>
      <c r="J123" s="37"/>
      <c r="K123" s="37"/>
      <c r="L123" s="40"/>
      <c r="M123" s="195"/>
      <c r="N123" s="196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202</v>
      </c>
      <c r="AU123" s="18" t="s">
        <v>82</v>
      </c>
    </row>
    <row r="124" spans="2:63" s="12" customFormat="1" ht="22.9" customHeight="1">
      <c r="B124" s="163"/>
      <c r="C124" s="164"/>
      <c r="D124" s="165" t="s">
        <v>71</v>
      </c>
      <c r="E124" s="177" t="s">
        <v>262</v>
      </c>
      <c r="F124" s="177" t="s">
        <v>479</v>
      </c>
      <c r="G124" s="164"/>
      <c r="H124" s="164"/>
      <c r="I124" s="167"/>
      <c r="J124" s="178">
        <f>BK124</f>
        <v>0</v>
      </c>
      <c r="K124" s="164"/>
      <c r="L124" s="169"/>
      <c r="M124" s="170"/>
      <c r="N124" s="171"/>
      <c r="O124" s="171"/>
      <c r="P124" s="172">
        <f>SUM(P125:P131)</f>
        <v>0</v>
      </c>
      <c r="Q124" s="171"/>
      <c r="R124" s="172">
        <f>SUM(R125:R131)</f>
        <v>0.00558</v>
      </c>
      <c r="S124" s="171"/>
      <c r="T124" s="173">
        <f>SUM(T125:T131)</f>
        <v>0.112</v>
      </c>
      <c r="AR124" s="174" t="s">
        <v>80</v>
      </c>
      <c r="AT124" s="175" t="s">
        <v>71</v>
      </c>
      <c r="AU124" s="175" t="s">
        <v>80</v>
      </c>
      <c r="AY124" s="174" t="s">
        <v>191</v>
      </c>
      <c r="BK124" s="176">
        <f>SUM(BK125:BK131)</f>
        <v>0</v>
      </c>
    </row>
    <row r="125" spans="1:65" s="2" customFormat="1" ht="24.2" customHeight="1">
      <c r="A125" s="35"/>
      <c r="B125" s="36"/>
      <c r="C125" s="179" t="s">
        <v>244</v>
      </c>
      <c r="D125" s="179" t="s">
        <v>193</v>
      </c>
      <c r="E125" s="180" t="s">
        <v>2208</v>
      </c>
      <c r="F125" s="181" t="s">
        <v>2209</v>
      </c>
      <c r="G125" s="182" t="s">
        <v>745</v>
      </c>
      <c r="H125" s="183">
        <v>2</v>
      </c>
      <c r="I125" s="184"/>
      <c r="J125" s="185">
        <f>ROUND(I125*H125,2)</f>
        <v>0</v>
      </c>
      <c r="K125" s="181" t="s">
        <v>197</v>
      </c>
      <c r="L125" s="40"/>
      <c r="M125" s="186" t="s">
        <v>21</v>
      </c>
      <c r="N125" s="187" t="s">
        <v>43</v>
      </c>
      <c r="O125" s="65"/>
      <c r="P125" s="188">
        <f>O125*H125</f>
        <v>0</v>
      </c>
      <c r="Q125" s="188">
        <v>0.00279</v>
      </c>
      <c r="R125" s="188">
        <f>Q125*H125</f>
        <v>0.00558</v>
      </c>
      <c r="S125" s="188">
        <v>0.056</v>
      </c>
      <c r="T125" s="189">
        <f>S125*H125</f>
        <v>0.112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0" t="s">
        <v>198</v>
      </c>
      <c r="AT125" s="190" t="s">
        <v>193</v>
      </c>
      <c r="AU125" s="190" t="s">
        <v>82</v>
      </c>
      <c r="AY125" s="18" t="s">
        <v>191</v>
      </c>
      <c r="BE125" s="191">
        <f>IF(N125="základní",J125,0)</f>
        <v>0</v>
      </c>
      <c r="BF125" s="191">
        <f>IF(N125="snížená",J125,0)</f>
        <v>0</v>
      </c>
      <c r="BG125" s="191">
        <f>IF(N125="zákl. přenesená",J125,0)</f>
        <v>0</v>
      </c>
      <c r="BH125" s="191">
        <f>IF(N125="sníž. přenesená",J125,0)</f>
        <v>0</v>
      </c>
      <c r="BI125" s="191">
        <f>IF(N125="nulová",J125,0)</f>
        <v>0</v>
      </c>
      <c r="BJ125" s="18" t="s">
        <v>80</v>
      </c>
      <c r="BK125" s="191">
        <f>ROUND(I125*H125,2)</f>
        <v>0</v>
      </c>
      <c r="BL125" s="18" t="s">
        <v>198</v>
      </c>
      <c r="BM125" s="190" t="s">
        <v>2210</v>
      </c>
    </row>
    <row r="126" spans="1:47" s="2" customFormat="1" ht="29.25">
      <c r="A126" s="35"/>
      <c r="B126" s="36"/>
      <c r="C126" s="37"/>
      <c r="D126" s="192" t="s">
        <v>200</v>
      </c>
      <c r="E126" s="37"/>
      <c r="F126" s="193" t="s">
        <v>2211</v>
      </c>
      <c r="G126" s="37"/>
      <c r="H126" s="37"/>
      <c r="I126" s="194"/>
      <c r="J126" s="37"/>
      <c r="K126" s="37"/>
      <c r="L126" s="40"/>
      <c r="M126" s="195"/>
      <c r="N126" s="196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200</v>
      </c>
      <c r="AU126" s="18" t="s">
        <v>82</v>
      </c>
    </row>
    <row r="127" spans="1:47" s="2" customFormat="1" ht="11.25">
      <c r="A127" s="35"/>
      <c r="B127" s="36"/>
      <c r="C127" s="37"/>
      <c r="D127" s="197" t="s">
        <v>202</v>
      </c>
      <c r="E127" s="37"/>
      <c r="F127" s="198" t="s">
        <v>2212</v>
      </c>
      <c r="G127" s="37"/>
      <c r="H127" s="37"/>
      <c r="I127" s="194"/>
      <c r="J127" s="37"/>
      <c r="K127" s="37"/>
      <c r="L127" s="40"/>
      <c r="M127" s="195"/>
      <c r="N127" s="196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202</v>
      </c>
      <c r="AU127" s="18" t="s">
        <v>82</v>
      </c>
    </row>
    <row r="128" spans="1:65" s="2" customFormat="1" ht="21.75" customHeight="1">
      <c r="A128" s="35"/>
      <c r="B128" s="36"/>
      <c r="C128" s="179" t="s">
        <v>255</v>
      </c>
      <c r="D128" s="179" t="s">
        <v>193</v>
      </c>
      <c r="E128" s="180" t="s">
        <v>2213</v>
      </c>
      <c r="F128" s="181" t="s">
        <v>2214</v>
      </c>
      <c r="G128" s="182" t="s">
        <v>2131</v>
      </c>
      <c r="H128" s="183">
        <v>1</v>
      </c>
      <c r="I128" s="184"/>
      <c r="J128" s="185">
        <f>ROUND(I128*H128,2)</f>
        <v>0</v>
      </c>
      <c r="K128" s="181" t="s">
        <v>21</v>
      </c>
      <c r="L128" s="40"/>
      <c r="M128" s="186" t="s">
        <v>21</v>
      </c>
      <c r="N128" s="187" t="s">
        <v>43</v>
      </c>
      <c r="O128" s="65"/>
      <c r="P128" s="188">
        <f>O128*H128</f>
        <v>0</v>
      </c>
      <c r="Q128" s="188">
        <v>0</v>
      </c>
      <c r="R128" s="188">
        <f>Q128*H128</f>
        <v>0</v>
      </c>
      <c r="S128" s="188">
        <v>0</v>
      </c>
      <c r="T128" s="189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0" t="s">
        <v>198</v>
      </c>
      <c r="AT128" s="190" t="s">
        <v>193</v>
      </c>
      <c r="AU128" s="190" t="s">
        <v>82</v>
      </c>
      <c r="AY128" s="18" t="s">
        <v>191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18" t="s">
        <v>80</v>
      </c>
      <c r="BK128" s="191">
        <f>ROUND(I128*H128,2)</f>
        <v>0</v>
      </c>
      <c r="BL128" s="18" t="s">
        <v>198</v>
      </c>
      <c r="BM128" s="190" t="s">
        <v>2215</v>
      </c>
    </row>
    <row r="129" spans="1:47" s="2" customFormat="1" ht="11.25">
      <c r="A129" s="35"/>
      <c r="B129" s="36"/>
      <c r="C129" s="37"/>
      <c r="D129" s="192" t="s">
        <v>200</v>
      </c>
      <c r="E129" s="37"/>
      <c r="F129" s="193" t="s">
        <v>2214</v>
      </c>
      <c r="G129" s="37"/>
      <c r="H129" s="37"/>
      <c r="I129" s="194"/>
      <c r="J129" s="37"/>
      <c r="K129" s="37"/>
      <c r="L129" s="40"/>
      <c r="M129" s="195"/>
      <c r="N129" s="196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200</v>
      </c>
      <c r="AU129" s="18" t="s">
        <v>82</v>
      </c>
    </row>
    <row r="130" spans="1:65" s="2" customFormat="1" ht="16.5" customHeight="1">
      <c r="A130" s="35"/>
      <c r="B130" s="36"/>
      <c r="C130" s="179" t="s">
        <v>262</v>
      </c>
      <c r="D130" s="179" t="s">
        <v>193</v>
      </c>
      <c r="E130" s="180" t="s">
        <v>2216</v>
      </c>
      <c r="F130" s="181" t="s">
        <v>2217</v>
      </c>
      <c r="G130" s="182" t="s">
        <v>2131</v>
      </c>
      <c r="H130" s="183">
        <v>1</v>
      </c>
      <c r="I130" s="184"/>
      <c r="J130" s="185">
        <f>ROUND(I130*H130,2)</f>
        <v>0</v>
      </c>
      <c r="K130" s="181" t="s">
        <v>21</v>
      </c>
      <c r="L130" s="40"/>
      <c r="M130" s="186" t="s">
        <v>21</v>
      </c>
      <c r="N130" s="187" t="s">
        <v>43</v>
      </c>
      <c r="O130" s="65"/>
      <c r="P130" s="188">
        <f>O130*H130</f>
        <v>0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0" t="s">
        <v>198</v>
      </c>
      <c r="AT130" s="190" t="s">
        <v>193</v>
      </c>
      <c r="AU130" s="190" t="s">
        <v>82</v>
      </c>
      <c r="AY130" s="18" t="s">
        <v>191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18" t="s">
        <v>80</v>
      </c>
      <c r="BK130" s="191">
        <f>ROUND(I130*H130,2)</f>
        <v>0</v>
      </c>
      <c r="BL130" s="18" t="s">
        <v>198</v>
      </c>
      <c r="BM130" s="190" t="s">
        <v>2218</v>
      </c>
    </row>
    <row r="131" spans="1:47" s="2" customFormat="1" ht="11.25">
      <c r="A131" s="35"/>
      <c r="B131" s="36"/>
      <c r="C131" s="37"/>
      <c r="D131" s="192" t="s">
        <v>200</v>
      </c>
      <c r="E131" s="37"/>
      <c r="F131" s="193" t="s">
        <v>2217</v>
      </c>
      <c r="G131" s="37"/>
      <c r="H131" s="37"/>
      <c r="I131" s="194"/>
      <c r="J131" s="37"/>
      <c r="K131" s="37"/>
      <c r="L131" s="40"/>
      <c r="M131" s="195"/>
      <c r="N131" s="196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200</v>
      </c>
      <c r="AU131" s="18" t="s">
        <v>82</v>
      </c>
    </row>
    <row r="132" spans="2:63" s="12" customFormat="1" ht="22.9" customHeight="1">
      <c r="B132" s="163"/>
      <c r="C132" s="164"/>
      <c r="D132" s="165" t="s">
        <v>71</v>
      </c>
      <c r="E132" s="177" t="s">
        <v>899</v>
      </c>
      <c r="F132" s="177" t="s">
        <v>900</v>
      </c>
      <c r="G132" s="164"/>
      <c r="H132" s="164"/>
      <c r="I132" s="167"/>
      <c r="J132" s="178">
        <f>BK132</f>
        <v>0</v>
      </c>
      <c r="K132" s="164"/>
      <c r="L132" s="169"/>
      <c r="M132" s="170"/>
      <c r="N132" s="171"/>
      <c r="O132" s="171"/>
      <c r="P132" s="172">
        <f>SUM(P133:P145)</f>
        <v>0</v>
      </c>
      <c r="Q132" s="171"/>
      <c r="R132" s="172">
        <f>SUM(R133:R145)</f>
        <v>0</v>
      </c>
      <c r="S132" s="171"/>
      <c r="T132" s="173">
        <f>SUM(T133:T145)</f>
        <v>0</v>
      </c>
      <c r="AR132" s="174" t="s">
        <v>80</v>
      </c>
      <c r="AT132" s="175" t="s">
        <v>71</v>
      </c>
      <c r="AU132" s="175" t="s">
        <v>80</v>
      </c>
      <c r="AY132" s="174" t="s">
        <v>191</v>
      </c>
      <c r="BK132" s="176">
        <f>SUM(BK133:BK145)</f>
        <v>0</v>
      </c>
    </row>
    <row r="133" spans="1:65" s="2" customFormat="1" ht="24.2" customHeight="1">
      <c r="A133" s="35"/>
      <c r="B133" s="36"/>
      <c r="C133" s="179" t="s">
        <v>271</v>
      </c>
      <c r="D133" s="179" t="s">
        <v>193</v>
      </c>
      <c r="E133" s="180" t="s">
        <v>908</v>
      </c>
      <c r="F133" s="181" t="s">
        <v>909</v>
      </c>
      <c r="G133" s="182" t="s">
        <v>221</v>
      </c>
      <c r="H133" s="183">
        <v>34.944</v>
      </c>
      <c r="I133" s="184"/>
      <c r="J133" s="185">
        <f>ROUND(I133*H133,2)</f>
        <v>0</v>
      </c>
      <c r="K133" s="181" t="s">
        <v>197</v>
      </c>
      <c r="L133" s="40"/>
      <c r="M133" s="186" t="s">
        <v>21</v>
      </c>
      <c r="N133" s="187" t="s">
        <v>43</v>
      </c>
      <c r="O133" s="65"/>
      <c r="P133" s="188">
        <f>O133*H133</f>
        <v>0</v>
      </c>
      <c r="Q133" s="188">
        <v>0</v>
      </c>
      <c r="R133" s="188">
        <f>Q133*H133</f>
        <v>0</v>
      </c>
      <c r="S133" s="188">
        <v>0</v>
      </c>
      <c r="T133" s="189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0" t="s">
        <v>198</v>
      </c>
      <c r="AT133" s="190" t="s">
        <v>193</v>
      </c>
      <c r="AU133" s="190" t="s">
        <v>82</v>
      </c>
      <c r="AY133" s="18" t="s">
        <v>191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18" t="s">
        <v>80</v>
      </c>
      <c r="BK133" s="191">
        <f>ROUND(I133*H133,2)</f>
        <v>0</v>
      </c>
      <c r="BL133" s="18" t="s">
        <v>198</v>
      </c>
      <c r="BM133" s="190" t="s">
        <v>2219</v>
      </c>
    </row>
    <row r="134" spans="1:47" s="2" customFormat="1" ht="19.5">
      <c r="A134" s="35"/>
      <c r="B134" s="36"/>
      <c r="C134" s="37"/>
      <c r="D134" s="192" t="s">
        <v>200</v>
      </c>
      <c r="E134" s="37"/>
      <c r="F134" s="193" t="s">
        <v>911</v>
      </c>
      <c r="G134" s="37"/>
      <c r="H134" s="37"/>
      <c r="I134" s="194"/>
      <c r="J134" s="37"/>
      <c r="K134" s="37"/>
      <c r="L134" s="40"/>
      <c r="M134" s="195"/>
      <c r="N134" s="196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200</v>
      </c>
      <c r="AU134" s="18" t="s">
        <v>82</v>
      </c>
    </row>
    <row r="135" spans="1:47" s="2" customFormat="1" ht="11.25">
      <c r="A135" s="35"/>
      <c r="B135" s="36"/>
      <c r="C135" s="37"/>
      <c r="D135" s="197" t="s">
        <v>202</v>
      </c>
      <c r="E135" s="37"/>
      <c r="F135" s="198" t="s">
        <v>912</v>
      </c>
      <c r="G135" s="37"/>
      <c r="H135" s="37"/>
      <c r="I135" s="194"/>
      <c r="J135" s="37"/>
      <c r="K135" s="37"/>
      <c r="L135" s="40"/>
      <c r="M135" s="195"/>
      <c r="N135" s="196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202</v>
      </c>
      <c r="AU135" s="18" t="s">
        <v>82</v>
      </c>
    </row>
    <row r="136" spans="2:51" s="14" customFormat="1" ht="11.25">
      <c r="B136" s="209"/>
      <c r="C136" s="210"/>
      <c r="D136" s="192" t="s">
        <v>204</v>
      </c>
      <c r="E136" s="211" t="s">
        <v>21</v>
      </c>
      <c r="F136" s="212" t="s">
        <v>2220</v>
      </c>
      <c r="G136" s="210"/>
      <c r="H136" s="213">
        <v>34.944</v>
      </c>
      <c r="I136" s="214"/>
      <c r="J136" s="210"/>
      <c r="K136" s="210"/>
      <c r="L136" s="215"/>
      <c r="M136" s="216"/>
      <c r="N136" s="217"/>
      <c r="O136" s="217"/>
      <c r="P136" s="217"/>
      <c r="Q136" s="217"/>
      <c r="R136" s="217"/>
      <c r="S136" s="217"/>
      <c r="T136" s="218"/>
      <c r="AT136" s="219" t="s">
        <v>204</v>
      </c>
      <c r="AU136" s="219" t="s">
        <v>82</v>
      </c>
      <c r="AV136" s="14" t="s">
        <v>82</v>
      </c>
      <c r="AW136" s="14" t="s">
        <v>34</v>
      </c>
      <c r="AX136" s="14" t="s">
        <v>80</v>
      </c>
      <c r="AY136" s="219" t="s">
        <v>191</v>
      </c>
    </row>
    <row r="137" spans="1:65" s="2" customFormat="1" ht="24.2" customHeight="1">
      <c r="A137" s="35"/>
      <c r="B137" s="36"/>
      <c r="C137" s="179" t="s">
        <v>280</v>
      </c>
      <c r="D137" s="179" t="s">
        <v>193</v>
      </c>
      <c r="E137" s="180" t="s">
        <v>914</v>
      </c>
      <c r="F137" s="181" t="s">
        <v>915</v>
      </c>
      <c r="G137" s="182" t="s">
        <v>221</v>
      </c>
      <c r="H137" s="183">
        <v>349.44</v>
      </c>
      <c r="I137" s="184"/>
      <c r="J137" s="185">
        <f>ROUND(I137*H137,2)</f>
        <v>0</v>
      </c>
      <c r="K137" s="181" t="s">
        <v>197</v>
      </c>
      <c r="L137" s="40"/>
      <c r="M137" s="186" t="s">
        <v>21</v>
      </c>
      <c r="N137" s="187" t="s">
        <v>43</v>
      </c>
      <c r="O137" s="65"/>
      <c r="P137" s="188">
        <f>O137*H137</f>
        <v>0</v>
      </c>
      <c r="Q137" s="188">
        <v>0</v>
      </c>
      <c r="R137" s="188">
        <f>Q137*H137</f>
        <v>0</v>
      </c>
      <c r="S137" s="188">
        <v>0</v>
      </c>
      <c r="T137" s="18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0" t="s">
        <v>198</v>
      </c>
      <c r="AT137" s="190" t="s">
        <v>193</v>
      </c>
      <c r="AU137" s="190" t="s">
        <v>82</v>
      </c>
      <c r="AY137" s="18" t="s">
        <v>191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18" t="s">
        <v>80</v>
      </c>
      <c r="BK137" s="191">
        <f>ROUND(I137*H137,2)</f>
        <v>0</v>
      </c>
      <c r="BL137" s="18" t="s">
        <v>198</v>
      </c>
      <c r="BM137" s="190" t="s">
        <v>2221</v>
      </c>
    </row>
    <row r="138" spans="1:47" s="2" customFormat="1" ht="29.25">
      <c r="A138" s="35"/>
      <c r="B138" s="36"/>
      <c r="C138" s="37"/>
      <c r="D138" s="192" t="s">
        <v>200</v>
      </c>
      <c r="E138" s="37"/>
      <c r="F138" s="193" t="s">
        <v>917</v>
      </c>
      <c r="G138" s="37"/>
      <c r="H138" s="37"/>
      <c r="I138" s="194"/>
      <c r="J138" s="37"/>
      <c r="K138" s="37"/>
      <c r="L138" s="40"/>
      <c r="M138" s="195"/>
      <c r="N138" s="196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200</v>
      </c>
      <c r="AU138" s="18" t="s">
        <v>82</v>
      </c>
    </row>
    <row r="139" spans="1:47" s="2" customFormat="1" ht="11.25">
      <c r="A139" s="35"/>
      <c r="B139" s="36"/>
      <c r="C139" s="37"/>
      <c r="D139" s="197" t="s">
        <v>202</v>
      </c>
      <c r="E139" s="37"/>
      <c r="F139" s="198" t="s">
        <v>918</v>
      </c>
      <c r="G139" s="37"/>
      <c r="H139" s="37"/>
      <c r="I139" s="194"/>
      <c r="J139" s="37"/>
      <c r="K139" s="37"/>
      <c r="L139" s="40"/>
      <c r="M139" s="195"/>
      <c r="N139" s="196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202</v>
      </c>
      <c r="AU139" s="18" t="s">
        <v>82</v>
      </c>
    </row>
    <row r="140" spans="2:51" s="14" customFormat="1" ht="11.25">
      <c r="B140" s="209"/>
      <c r="C140" s="210"/>
      <c r="D140" s="192" t="s">
        <v>204</v>
      </c>
      <c r="E140" s="211" t="s">
        <v>21</v>
      </c>
      <c r="F140" s="212" t="s">
        <v>2220</v>
      </c>
      <c r="G140" s="210"/>
      <c r="H140" s="213">
        <v>34.944</v>
      </c>
      <c r="I140" s="214"/>
      <c r="J140" s="210"/>
      <c r="K140" s="210"/>
      <c r="L140" s="215"/>
      <c r="M140" s="216"/>
      <c r="N140" s="217"/>
      <c r="O140" s="217"/>
      <c r="P140" s="217"/>
      <c r="Q140" s="217"/>
      <c r="R140" s="217"/>
      <c r="S140" s="217"/>
      <c r="T140" s="218"/>
      <c r="AT140" s="219" t="s">
        <v>204</v>
      </c>
      <c r="AU140" s="219" t="s">
        <v>82</v>
      </c>
      <c r="AV140" s="14" t="s">
        <v>82</v>
      </c>
      <c r="AW140" s="14" t="s">
        <v>34</v>
      </c>
      <c r="AX140" s="14" t="s">
        <v>80</v>
      </c>
      <c r="AY140" s="219" t="s">
        <v>191</v>
      </c>
    </row>
    <row r="141" spans="2:51" s="14" customFormat="1" ht="11.25">
      <c r="B141" s="209"/>
      <c r="C141" s="210"/>
      <c r="D141" s="192" t="s">
        <v>204</v>
      </c>
      <c r="E141" s="210"/>
      <c r="F141" s="212" t="s">
        <v>2222</v>
      </c>
      <c r="G141" s="210"/>
      <c r="H141" s="213">
        <v>349.44</v>
      </c>
      <c r="I141" s="214"/>
      <c r="J141" s="210"/>
      <c r="K141" s="210"/>
      <c r="L141" s="215"/>
      <c r="M141" s="216"/>
      <c r="N141" s="217"/>
      <c r="O141" s="217"/>
      <c r="P141" s="217"/>
      <c r="Q141" s="217"/>
      <c r="R141" s="217"/>
      <c r="S141" s="217"/>
      <c r="T141" s="218"/>
      <c r="AT141" s="219" t="s">
        <v>204</v>
      </c>
      <c r="AU141" s="219" t="s">
        <v>82</v>
      </c>
      <c r="AV141" s="14" t="s">
        <v>82</v>
      </c>
      <c r="AW141" s="14" t="s">
        <v>4</v>
      </c>
      <c r="AX141" s="14" t="s">
        <v>80</v>
      </c>
      <c r="AY141" s="219" t="s">
        <v>191</v>
      </c>
    </row>
    <row r="142" spans="1:65" s="2" customFormat="1" ht="44.25" customHeight="1">
      <c r="A142" s="35"/>
      <c r="B142" s="36"/>
      <c r="C142" s="179" t="s">
        <v>290</v>
      </c>
      <c r="D142" s="179" t="s">
        <v>193</v>
      </c>
      <c r="E142" s="180" t="s">
        <v>2223</v>
      </c>
      <c r="F142" s="181" t="s">
        <v>2224</v>
      </c>
      <c r="G142" s="182" t="s">
        <v>221</v>
      </c>
      <c r="H142" s="183">
        <v>34.944</v>
      </c>
      <c r="I142" s="184"/>
      <c r="J142" s="185">
        <f>ROUND(I142*H142,2)</f>
        <v>0</v>
      </c>
      <c r="K142" s="181" t="s">
        <v>197</v>
      </c>
      <c r="L142" s="40"/>
      <c r="M142" s="186" t="s">
        <v>21</v>
      </c>
      <c r="N142" s="187" t="s">
        <v>43</v>
      </c>
      <c r="O142" s="65"/>
      <c r="P142" s="188">
        <f>O142*H142</f>
        <v>0</v>
      </c>
      <c r="Q142" s="188">
        <v>0</v>
      </c>
      <c r="R142" s="188">
        <f>Q142*H142</f>
        <v>0</v>
      </c>
      <c r="S142" s="188">
        <v>0</v>
      </c>
      <c r="T142" s="18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0" t="s">
        <v>198</v>
      </c>
      <c r="AT142" s="190" t="s">
        <v>193</v>
      </c>
      <c r="AU142" s="190" t="s">
        <v>82</v>
      </c>
      <c r="AY142" s="18" t="s">
        <v>191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18" t="s">
        <v>80</v>
      </c>
      <c r="BK142" s="191">
        <f>ROUND(I142*H142,2)</f>
        <v>0</v>
      </c>
      <c r="BL142" s="18" t="s">
        <v>198</v>
      </c>
      <c r="BM142" s="190" t="s">
        <v>2225</v>
      </c>
    </row>
    <row r="143" spans="1:47" s="2" customFormat="1" ht="29.25">
      <c r="A143" s="35"/>
      <c r="B143" s="36"/>
      <c r="C143" s="37"/>
      <c r="D143" s="192" t="s">
        <v>200</v>
      </c>
      <c r="E143" s="37"/>
      <c r="F143" s="193" t="s">
        <v>2224</v>
      </c>
      <c r="G143" s="37"/>
      <c r="H143" s="37"/>
      <c r="I143" s="194"/>
      <c r="J143" s="37"/>
      <c r="K143" s="37"/>
      <c r="L143" s="40"/>
      <c r="M143" s="195"/>
      <c r="N143" s="196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200</v>
      </c>
      <c r="AU143" s="18" t="s">
        <v>82</v>
      </c>
    </row>
    <row r="144" spans="1:47" s="2" customFormat="1" ht="11.25">
      <c r="A144" s="35"/>
      <c r="B144" s="36"/>
      <c r="C144" s="37"/>
      <c r="D144" s="197" t="s">
        <v>202</v>
      </c>
      <c r="E144" s="37"/>
      <c r="F144" s="198" t="s">
        <v>2226</v>
      </c>
      <c r="G144" s="37"/>
      <c r="H144" s="37"/>
      <c r="I144" s="194"/>
      <c r="J144" s="37"/>
      <c r="K144" s="37"/>
      <c r="L144" s="40"/>
      <c r="M144" s="195"/>
      <c r="N144" s="196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202</v>
      </c>
      <c r="AU144" s="18" t="s">
        <v>82</v>
      </c>
    </row>
    <row r="145" spans="2:51" s="14" customFormat="1" ht="11.25">
      <c r="B145" s="209"/>
      <c r="C145" s="210"/>
      <c r="D145" s="192" t="s">
        <v>204</v>
      </c>
      <c r="E145" s="211" t="s">
        <v>21</v>
      </c>
      <c r="F145" s="212" t="s">
        <v>2220</v>
      </c>
      <c r="G145" s="210"/>
      <c r="H145" s="213">
        <v>34.944</v>
      </c>
      <c r="I145" s="214"/>
      <c r="J145" s="210"/>
      <c r="K145" s="210"/>
      <c r="L145" s="215"/>
      <c r="M145" s="216"/>
      <c r="N145" s="217"/>
      <c r="O145" s="217"/>
      <c r="P145" s="217"/>
      <c r="Q145" s="217"/>
      <c r="R145" s="217"/>
      <c r="S145" s="217"/>
      <c r="T145" s="218"/>
      <c r="AT145" s="219" t="s">
        <v>204</v>
      </c>
      <c r="AU145" s="219" t="s">
        <v>82</v>
      </c>
      <c r="AV145" s="14" t="s">
        <v>82</v>
      </c>
      <c r="AW145" s="14" t="s">
        <v>34</v>
      </c>
      <c r="AX145" s="14" t="s">
        <v>80</v>
      </c>
      <c r="AY145" s="219" t="s">
        <v>191</v>
      </c>
    </row>
    <row r="146" spans="2:63" s="12" customFormat="1" ht="25.9" customHeight="1">
      <c r="B146" s="163"/>
      <c r="C146" s="164"/>
      <c r="D146" s="165" t="s">
        <v>71</v>
      </c>
      <c r="E146" s="166" t="s">
        <v>982</v>
      </c>
      <c r="F146" s="166" t="s">
        <v>983</v>
      </c>
      <c r="G146" s="164"/>
      <c r="H146" s="164"/>
      <c r="I146" s="167"/>
      <c r="J146" s="168">
        <f>BK146</f>
        <v>0</v>
      </c>
      <c r="K146" s="164"/>
      <c r="L146" s="169"/>
      <c r="M146" s="170"/>
      <c r="N146" s="171"/>
      <c r="O146" s="171"/>
      <c r="P146" s="172">
        <f>P147+P249</f>
        <v>0</v>
      </c>
      <c r="Q146" s="171"/>
      <c r="R146" s="172">
        <f>R147+R249</f>
        <v>0.7222599999999999</v>
      </c>
      <c r="S146" s="171"/>
      <c r="T146" s="173">
        <f>T147+T249</f>
        <v>0</v>
      </c>
      <c r="AR146" s="174" t="s">
        <v>82</v>
      </c>
      <c r="AT146" s="175" t="s">
        <v>71</v>
      </c>
      <c r="AU146" s="175" t="s">
        <v>72</v>
      </c>
      <c r="AY146" s="174" t="s">
        <v>191</v>
      </c>
      <c r="BK146" s="176">
        <f>BK147+BK249</f>
        <v>0</v>
      </c>
    </row>
    <row r="147" spans="2:63" s="12" customFormat="1" ht="22.9" customHeight="1">
      <c r="B147" s="163"/>
      <c r="C147" s="164"/>
      <c r="D147" s="165" t="s">
        <v>71</v>
      </c>
      <c r="E147" s="177" t="s">
        <v>2227</v>
      </c>
      <c r="F147" s="177" t="s">
        <v>2228</v>
      </c>
      <c r="G147" s="164"/>
      <c r="H147" s="164"/>
      <c r="I147" s="167"/>
      <c r="J147" s="178">
        <f>BK147</f>
        <v>0</v>
      </c>
      <c r="K147" s="164"/>
      <c r="L147" s="169"/>
      <c r="M147" s="170"/>
      <c r="N147" s="171"/>
      <c r="O147" s="171"/>
      <c r="P147" s="172">
        <f>SUM(P148:P248)</f>
        <v>0</v>
      </c>
      <c r="Q147" s="171"/>
      <c r="R147" s="172">
        <f>SUM(R148:R248)</f>
        <v>0.6272699999999999</v>
      </c>
      <c r="S147" s="171"/>
      <c r="T147" s="173">
        <f>SUM(T148:T248)</f>
        <v>0</v>
      </c>
      <c r="AR147" s="174" t="s">
        <v>82</v>
      </c>
      <c r="AT147" s="175" t="s">
        <v>71</v>
      </c>
      <c r="AU147" s="175" t="s">
        <v>80</v>
      </c>
      <c r="AY147" s="174" t="s">
        <v>191</v>
      </c>
      <c r="BK147" s="176">
        <f>SUM(BK148:BK248)</f>
        <v>0</v>
      </c>
    </row>
    <row r="148" spans="1:65" s="2" customFormat="1" ht="24.2" customHeight="1">
      <c r="A148" s="35"/>
      <c r="B148" s="36"/>
      <c r="C148" s="220" t="s">
        <v>299</v>
      </c>
      <c r="D148" s="220" t="s">
        <v>893</v>
      </c>
      <c r="E148" s="221" t="s">
        <v>2229</v>
      </c>
      <c r="F148" s="222" t="s">
        <v>2230</v>
      </c>
      <c r="G148" s="223" t="s">
        <v>265</v>
      </c>
      <c r="H148" s="224">
        <v>3</v>
      </c>
      <c r="I148" s="225"/>
      <c r="J148" s="226">
        <f>ROUND(I148*H148,2)</f>
        <v>0</v>
      </c>
      <c r="K148" s="222" t="s">
        <v>197</v>
      </c>
      <c r="L148" s="227"/>
      <c r="M148" s="228" t="s">
        <v>21</v>
      </c>
      <c r="N148" s="229" t="s">
        <v>43</v>
      </c>
      <c r="O148" s="65"/>
      <c r="P148" s="188">
        <f>O148*H148</f>
        <v>0</v>
      </c>
      <c r="Q148" s="188">
        <v>0.0004</v>
      </c>
      <c r="R148" s="188">
        <f>Q148*H148</f>
        <v>0.0012000000000000001</v>
      </c>
      <c r="S148" s="188">
        <v>0</v>
      </c>
      <c r="T148" s="18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0" t="s">
        <v>480</v>
      </c>
      <c r="AT148" s="190" t="s">
        <v>893</v>
      </c>
      <c r="AU148" s="190" t="s">
        <v>82</v>
      </c>
      <c r="AY148" s="18" t="s">
        <v>191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18" t="s">
        <v>80</v>
      </c>
      <c r="BK148" s="191">
        <f>ROUND(I148*H148,2)</f>
        <v>0</v>
      </c>
      <c r="BL148" s="18" t="s">
        <v>321</v>
      </c>
      <c r="BM148" s="190" t="s">
        <v>2231</v>
      </c>
    </row>
    <row r="149" spans="1:47" s="2" customFormat="1" ht="11.25">
      <c r="A149" s="35"/>
      <c r="B149" s="36"/>
      <c r="C149" s="37"/>
      <c r="D149" s="192" t="s">
        <v>200</v>
      </c>
      <c r="E149" s="37"/>
      <c r="F149" s="193" t="s">
        <v>2230</v>
      </c>
      <c r="G149" s="37"/>
      <c r="H149" s="37"/>
      <c r="I149" s="194"/>
      <c r="J149" s="37"/>
      <c r="K149" s="37"/>
      <c r="L149" s="40"/>
      <c r="M149" s="195"/>
      <c r="N149" s="196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200</v>
      </c>
      <c r="AU149" s="18" t="s">
        <v>82</v>
      </c>
    </row>
    <row r="150" spans="1:65" s="2" customFormat="1" ht="16.5" customHeight="1">
      <c r="A150" s="35"/>
      <c r="B150" s="36"/>
      <c r="C150" s="220" t="s">
        <v>306</v>
      </c>
      <c r="D150" s="220" t="s">
        <v>893</v>
      </c>
      <c r="E150" s="221" t="s">
        <v>2232</v>
      </c>
      <c r="F150" s="222" t="s">
        <v>2233</v>
      </c>
      <c r="G150" s="223" t="s">
        <v>265</v>
      </c>
      <c r="H150" s="224">
        <v>2</v>
      </c>
      <c r="I150" s="225"/>
      <c r="J150" s="226">
        <f>ROUND(I150*H150,2)</f>
        <v>0</v>
      </c>
      <c r="K150" s="222" t="s">
        <v>21</v>
      </c>
      <c r="L150" s="227"/>
      <c r="M150" s="228" t="s">
        <v>21</v>
      </c>
      <c r="N150" s="229" t="s">
        <v>43</v>
      </c>
      <c r="O150" s="65"/>
      <c r="P150" s="188">
        <f>O150*H150</f>
        <v>0</v>
      </c>
      <c r="Q150" s="188">
        <v>0</v>
      </c>
      <c r="R150" s="188">
        <f>Q150*H150</f>
        <v>0</v>
      </c>
      <c r="S150" s="188">
        <v>0</v>
      </c>
      <c r="T150" s="189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0" t="s">
        <v>480</v>
      </c>
      <c r="AT150" s="190" t="s">
        <v>893</v>
      </c>
      <c r="AU150" s="190" t="s">
        <v>82</v>
      </c>
      <c r="AY150" s="18" t="s">
        <v>191</v>
      </c>
      <c r="BE150" s="191">
        <f>IF(N150="základní",J150,0)</f>
        <v>0</v>
      </c>
      <c r="BF150" s="191">
        <f>IF(N150="snížená",J150,0)</f>
        <v>0</v>
      </c>
      <c r="BG150" s="191">
        <f>IF(N150="zákl. přenesená",J150,0)</f>
        <v>0</v>
      </c>
      <c r="BH150" s="191">
        <f>IF(N150="sníž. přenesená",J150,0)</f>
        <v>0</v>
      </c>
      <c r="BI150" s="191">
        <f>IF(N150="nulová",J150,0)</f>
        <v>0</v>
      </c>
      <c r="BJ150" s="18" t="s">
        <v>80</v>
      </c>
      <c r="BK150" s="191">
        <f>ROUND(I150*H150,2)</f>
        <v>0</v>
      </c>
      <c r="BL150" s="18" t="s">
        <v>321</v>
      </c>
      <c r="BM150" s="190" t="s">
        <v>2234</v>
      </c>
    </row>
    <row r="151" spans="1:47" s="2" customFormat="1" ht="11.25">
      <c r="A151" s="35"/>
      <c r="B151" s="36"/>
      <c r="C151" s="37"/>
      <c r="D151" s="192" t="s">
        <v>200</v>
      </c>
      <c r="E151" s="37"/>
      <c r="F151" s="193" t="s">
        <v>2233</v>
      </c>
      <c r="G151" s="37"/>
      <c r="H151" s="37"/>
      <c r="I151" s="194"/>
      <c r="J151" s="37"/>
      <c r="K151" s="37"/>
      <c r="L151" s="40"/>
      <c r="M151" s="195"/>
      <c r="N151" s="196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200</v>
      </c>
      <c r="AU151" s="18" t="s">
        <v>82</v>
      </c>
    </row>
    <row r="152" spans="1:65" s="2" customFormat="1" ht="24.2" customHeight="1">
      <c r="A152" s="35"/>
      <c r="B152" s="36"/>
      <c r="C152" s="220" t="s">
        <v>8</v>
      </c>
      <c r="D152" s="220" t="s">
        <v>893</v>
      </c>
      <c r="E152" s="221" t="s">
        <v>2235</v>
      </c>
      <c r="F152" s="222" t="s">
        <v>2236</v>
      </c>
      <c r="G152" s="223" t="s">
        <v>265</v>
      </c>
      <c r="H152" s="224">
        <v>2</v>
      </c>
      <c r="I152" s="225"/>
      <c r="J152" s="226">
        <f>ROUND(I152*H152,2)</f>
        <v>0</v>
      </c>
      <c r="K152" s="222" t="s">
        <v>21</v>
      </c>
      <c r="L152" s="227"/>
      <c r="M152" s="228" t="s">
        <v>21</v>
      </c>
      <c r="N152" s="229" t="s">
        <v>43</v>
      </c>
      <c r="O152" s="65"/>
      <c r="P152" s="188">
        <f>O152*H152</f>
        <v>0</v>
      </c>
      <c r="Q152" s="188">
        <v>0</v>
      </c>
      <c r="R152" s="188">
        <f>Q152*H152</f>
        <v>0</v>
      </c>
      <c r="S152" s="188">
        <v>0</v>
      </c>
      <c r="T152" s="18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0" t="s">
        <v>480</v>
      </c>
      <c r="AT152" s="190" t="s">
        <v>893</v>
      </c>
      <c r="AU152" s="190" t="s">
        <v>82</v>
      </c>
      <c r="AY152" s="18" t="s">
        <v>191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18" t="s">
        <v>80</v>
      </c>
      <c r="BK152" s="191">
        <f>ROUND(I152*H152,2)</f>
        <v>0</v>
      </c>
      <c r="BL152" s="18" t="s">
        <v>321</v>
      </c>
      <c r="BM152" s="190" t="s">
        <v>2237</v>
      </c>
    </row>
    <row r="153" spans="1:47" s="2" customFormat="1" ht="19.5">
      <c r="A153" s="35"/>
      <c r="B153" s="36"/>
      <c r="C153" s="37"/>
      <c r="D153" s="192" t="s">
        <v>200</v>
      </c>
      <c r="E153" s="37"/>
      <c r="F153" s="193" t="s">
        <v>2236</v>
      </c>
      <c r="G153" s="37"/>
      <c r="H153" s="37"/>
      <c r="I153" s="194"/>
      <c r="J153" s="37"/>
      <c r="K153" s="37"/>
      <c r="L153" s="40"/>
      <c r="M153" s="195"/>
      <c r="N153" s="196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200</v>
      </c>
      <c r="AU153" s="18" t="s">
        <v>82</v>
      </c>
    </row>
    <row r="154" spans="1:65" s="2" customFormat="1" ht="37.9" customHeight="1">
      <c r="A154" s="35"/>
      <c r="B154" s="36"/>
      <c r="C154" s="220" t="s">
        <v>321</v>
      </c>
      <c r="D154" s="220" t="s">
        <v>893</v>
      </c>
      <c r="E154" s="221" t="s">
        <v>2238</v>
      </c>
      <c r="F154" s="222" t="s">
        <v>2239</v>
      </c>
      <c r="G154" s="223" t="s">
        <v>265</v>
      </c>
      <c r="H154" s="224">
        <v>1</v>
      </c>
      <c r="I154" s="225"/>
      <c r="J154" s="226">
        <f>ROUND(I154*H154,2)</f>
        <v>0</v>
      </c>
      <c r="K154" s="222" t="s">
        <v>21</v>
      </c>
      <c r="L154" s="227"/>
      <c r="M154" s="228" t="s">
        <v>21</v>
      </c>
      <c r="N154" s="229" t="s">
        <v>43</v>
      </c>
      <c r="O154" s="65"/>
      <c r="P154" s="188">
        <f>O154*H154</f>
        <v>0</v>
      </c>
      <c r="Q154" s="188">
        <v>0</v>
      </c>
      <c r="R154" s="188">
        <f>Q154*H154</f>
        <v>0</v>
      </c>
      <c r="S154" s="188">
        <v>0</v>
      </c>
      <c r="T154" s="18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0" t="s">
        <v>480</v>
      </c>
      <c r="AT154" s="190" t="s">
        <v>893</v>
      </c>
      <c r="AU154" s="190" t="s">
        <v>82</v>
      </c>
      <c r="AY154" s="18" t="s">
        <v>191</v>
      </c>
      <c r="BE154" s="191">
        <f>IF(N154="základní",J154,0)</f>
        <v>0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18" t="s">
        <v>80</v>
      </c>
      <c r="BK154" s="191">
        <f>ROUND(I154*H154,2)</f>
        <v>0</v>
      </c>
      <c r="BL154" s="18" t="s">
        <v>321</v>
      </c>
      <c r="BM154" s="190" t="s">
        <v>2240</v>
      </c>
    </row>
    <row r="155" spans="1:47" s="2" customFormat="1" ht="19.5">
      <c r="A155" s="35"/>
      <c r="B155" s="36"/>
      <c r="C155" s="37"/>
      <c r="D155" s="192" t="s">
        <v>200</v>
      </c>
      <c r="E155" s="37"/>
      <c r="F155" s="193" t="s">
        <v>2239</v>
      </c>
      <c r="G155" s="37"/>
      <c r="H155" s="37"/>
      <c r="I155" s="194"/>
      <c r="J155" s="37"/>
      <c r="K155" s="37"/>
      <c r="L155" s="40"/>
      <c r="M155" s="195"/>
      <c r="N155" s="196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200</v>
      </c>
      <c r="AU155" s="18" t="s">
        <v>82</v>
      </c>
    </row>
    <row r="156" spans="1:65" s="2" customFormat="1" ht="21.75" customHeight="1">
      <c r="A156" s="35"/>
      <c r="B156" s="36"/>
      <c r="C156" s="220" t="s">
        <v>333</v>
      </c>
      <c r="D156" s="220" t="s">
        <v>893</v>
      </c>
      <c r="E156" s="221" t="s">
        <v>2241</v>
      </c>
      <c r="F156" s="222" t="s">
        <v>2242</v>
      </c>
      <c r="G156" s="223" t="s">
        <v>265</v>
      </c>
      <c r="H156" s="224">
        <v>1</v>
      </c>
      <c r="I156" s="225"/>
      <c r="J156" s="226">
        <f>ROUND(I156*H156,2)</f>
        <v>0</v>
      </c>
      <c r="K156" s="222" t="s">
        <v>197</v>
      </c>
      <c r="L156" s="227"/>
      <c r="M156" s="228" t="s">
        <v>21</v>
      </c>
      <c r="N156" s="229" t="s">
        <v>43</v>
      </c>
      <c r="O156" s="65"/>
      <c r="P156" s="188">
        <f>O156*H156</f>
        <v>0</v>
      </c>
      <c r="Q156" s="188">
        <v>0.264</v>
      </c>
      <c r="R156" s="188">
        <f>Q156*H156</f>
        <v>0.264</v>
      </c>
      <c r="S156" s="188">
        <v>0</v>
      </c>
      <c r="T156" s="189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0" t="s">
        <v>480</v>
      </c>
      <c r="AT156" s="190" t="s">
        <v>893</v>
      </c>
      <c r="AU156" s="190" t="s">
        <v>82</v>
      </c>
      <c r="AY156" s="18" t="s">
        <v>191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18" t="s">
        <v>80</v>
      </c>
      <c r="BK156" s="191">
        <f>ROUND(I156*H156,2)</f>
        <v>0</v>
      </c>
      <c r="BL156" s="18" t="s">
        <v>321</v>
      </c>
      <c r="BM156" s="190" t="s">
        <v>2243</v>
      </c>
    </row>
    <row r="157" spans="1:47" s="2" customFormat="1" ht="11.25">
      <c r="A157" s="35"/>
      <c r="B157" s="36"/>
      <c r="C157" s="37"/>
      <c r="D157" s="192" t="s">
        <v>200</v>
      </c>
      <c r="E157" s="37"/>
      <c r="F157" s="193" t="s">
        <v>2242</v>
      </c>
      <c r="G157" s="37"/>
      <c r="H157" s="37"/>
      <c r="I157" s="194"/>
      <c r="J157" s="37"/>
      <c r="K157" s="37"/>
      <c r="L157" s="40"/>
      <c r="M157" s="195"/>
      <c r="N157" s="196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200</v>
      </c>
      <c r="AU157" s="18" t="s">
        <v>82</v>
      </c>
    </row>
    <row r="158" spans="1:65" s="2" customFormat="1" ht="24.2" customHeight="1">
      <c r="A158" s="35"/>
      <c r="B158" s="36"/>
      <c r="C158" s="220" t="s">
        <v>341</v>
      </c>
      <c r="D158" s="220" t="s">
        <v>893</v>
      </c>
      <c r="E158" s="221" t="s">
        <v>2244</v>
      </c>
      <c r="F158" s="222" t="s">
        <v>2245</v>
      </c>
      <c r="G158" s="223" t="s">
        <v>265</v>
      </c>
      <c r="H158" s="224">
        <v>7</v>
      </c>
      <c r="I158" s="225"/>
      <c r="J158" s="226">
        <f>ROUND(I158*H158,2)</f>
        <v>0</v>
      </c>
      <c r="K158" s="222" t="s">
        <v>197</v>
      </c>
      <c r="L158" s="227"/>
      <c r="M158" s="228" t="s">
        <v>21</v>
      </c>
      <c r="N158" s="229" t="s">
        <v>43</v>
      </c>
      <c r="O158" s="65"/>
      <c r="P158" s="188">
        <f>O158*H158</f>
        <v>0</v>
      </c>
      <c r="Q158" s="188">
        <v>0.0004</v>
      </c>
      <c r="R158" s="188">
        <f>Q158*H158</f>
        <v>0.0028</v>
      </c>
      <c r="S158" s="188">
        <v>0</v>
      </c>
      <c r="T158" s="189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0" t="s">
        <v>480</v>
      </c>
      <c r="AT158" s="190" t="s">
        <v>893</v>
      </c>
      <c r="AU158" s="190" t="s">
        <v>82</v>
      </c>
      <c r="AY158" s="18" t="s">
        <v>191</v>
      </c>
      <c r="BE158" s="191">
        <f>IF(N158="základní",J158,0)</f>
        <v>0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18" t="s">
        <v>80</v>
      </c>
      <c r="BK158" s="191">
        <f>ROUND(I158*H158,2)</f>
        <v>0</v>
      </c>
      <c r="BL158" s="18" t="s">
        <v>321</v>
      </c>
      <c r="BM158" s="190" t="s">
        <v>2246</v>
      </c>
    </row>
    <row r="159" spans="1:47" s="2" customFormat="1" ht="19.5">
      <c r="A159" s="35"/>
      <c r="B159" s="36"/>
      <c r="C159" s="37"/>
      <c r="D159" s="192" t="s">
        <v>200</v>
      </c>
      <c r="E159" s="37"/>
      <c r="F159" s="193" t="s">
        <v>2245</v>
      </c>
      <c r="G159" s="37"/>
      <c r="H159" s="37"/>
      <c r="I159" s="194"/>
      <c r="J159" s="37"/>
      <c r="K159" s="37"/>
      <c r="L159" s="40"/>
      <c r="M159" s="195"/>
      <c r="N159" s="196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200</v>
      </c>
      <c r="AU159" s="18" t="s">
        <v>82</v>
      </c>
    </row>
    <row r="160" spans="1:65" s="2" customFormat="1" ht="24.2" customHeight="1">
      <c r="A160" s="35"/>
      <c r="B160" s="36"/>
      <c r="C160" s="220" t="s">
        <v>360</v>
      </c>
      <c r="D160" s="220" t="s">
        <v>893</v>
      </c>
      <c r="E160" s="221" t="s">
        <v>2247</v>
      </c>
      <c r="F160" s="222" t="s">
        <v>2248</v>
      </c>
      <c r="G160" s="223" t="s">
        <v>265</v>
      </c>
      <c r="H160" s="224">
        <v>1</v>
      </c>
      <c r="I160" s="225"/>
      <c r="J160" s="226">
        <f>ROUND(I160*H160,2)</f>
        <v>0</v>
      </c>
      <c r="K160" s="222" t="s">
        <v>197</v>
      </c>
      <c r="L160" s="227"/>
      <c r="M160" s="228" t="s">
        <v>21</v>
      </c>
      <c r="N160" s="229" t="s">
        <v>43</v>
      </c>
      <c r="O160" s="65"/>
      <c r="P160" s="188">
        <f>O160*H160</f>
        <v>0</v>
      </c>
      <c r="Q160" s="188">
        <v>0.0019</v>
      </c>
      <c r="R160" s="188">
        <f>Q160*H160</f>
        <v>0.0019</v>
      </c>
      <c r="S160" s="188">
        <v>0</v>
      </c>
      <c r="T160" s="189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0" t="s">
        <v>480</v>
      </c>
      <c r="AT160" s="190" t="s">
        <v>893</v>
      </c>
      <c r="AU160" s="190" t="s">
        <v>82</v>
      </c>
      <c r="AY160" s="18" t="s">
        <v>191</v>
      </c>
      <c r="BE160" s="191">
        <f>IF(N160="základní",J160,0)</f>
        <v>0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18" t="s">
        <v>80</v>
      </c>
      <c r="BK160" s="191">
        <f>ROUND(I160*H160,2)</f>
        <v>0</v>
      </c>
      <c r="BL160" s="18" t="s">
        <v>321</v>
      </c>
      <c r="BM160" s="190" t="s">
        <v>2249</v>
      </c>
    </row>
    <row r="161" spans="1:47" s="2" customFormat="1" ht="11.25">
      <c r="A161" s="35"/>
      <c r="B161" s="36"/>
      <c r="C161" s="37"/>
      <c r="D161" s="192" t="s">
        <v>200</v>
      </c>
      <c r="E161" s="37"/>
      <c r="F161" s="193" t="s">
        <v>2248</v>
      </c>
      <c r="G161" s="37"/>
      <c r="H161" s="37"/>
      <c r="I161" s="194"/>
      <c r="J161" s="37"/>
      <c r="K161" s="37"/>
      <c r="L161" s="40"/>
      <c r="M161" s="195"/>
      <c r="N161" s="196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200</v>
      </c>
      <c r="AU161" s="18" t="s">
        <v>82</v>
      </c>
    </row>
    <row r="162" spans="1:65" s="2" customFormat="1" ht="24.2" customHeight="1">
      <c r="A162" s="35"/>
      <c r="B162" s="36"/>
      <c r="C162" s="220" t="s">
        <v>379</v>
      </c>
      <c r="D162" s="220" t="s">
        <v>893</v>
      </c>
      <c r="E162" s="221" t="s">
        <v>2250</v>
      </c>
      <c r="F162" s="222" t="s">
        <v>2251</v>
      </c>
      <c r="G162" s="223" t="s">
        <v>265</v>
      </c>
      <c r="H162" s="224">
        <v>1</v>
      </c>
      <c r="I162" s="225"/>
      <c r="J162" s="226">
        <f>ROUND(I162*H162,2)</f>
        <v>0</v>
      </c>
      <c r="K162" s="222" t="s">
        <v>197</v>
      </c>
      <c r="L162" s="227"/>
      <c r="M162" s="228" t="s">
        <v>21</v>
      </c>
      <c r="N162" s="229" t="s">
        <v>43</v>
      </c>
      <c r="O162" s="65"/>
      <c r="P162" s="188">
        <f>O162*H162</f>
        <v>0</v>
      </c>
      <c r="Q162" s="188">
        <v>0.0026</v>
      </c>
      <c r="R162" s="188">
        <f>Q162*H162</f>
        <v>0.0026</v>
      </c>
      <c r="S162" s="188">
        <v>0</v>
      </c>
      <c r="T162" s="18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0" t="s">
        <v>480</v>
      </c>
      <c r="AT162" s="190" t="s">
        <v>893</v>
      </c>
      <c r="AU162" s="190" t="s">
        <v>82</v>
      </c>
      <c r="AY162" s="18" t="s">
        <v>191</v>
      </c>
      <c r="BE162" s="191">
        <f>IF(N162="základní",J162,0)</f>
        <v>0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18" t="s">
        <v>80</v>
      </c>
      <c r="BK162" s="191">
        <f>ROUND(I162*H162,2)</f>
        <v>0</v>
      </c>
      <c r="BL162" s="18" t="s">
        <v>321</v>
      </c>
      <c r="BM162" s="190" t="s">
        <v>2252</v>
      </c>
    </row>
    <row r="163" spans="1:47" s="2" customFormat="1" ht="19.5">
      <c r="A163" s="35"/>
      <c r="B163" s="36"/>
      <c r="C163" s="37"/>
      <c r="D163" s="192" t="s">
        <v>200</v>
      </c>
      <c r="E163" s="37"/>
      <c r="F163" s="193" t="s">
        <v>2251</v>
      </c>
      <c r="G163" s="37"/>
      <c r="H163" s="37"/>
      <c r="I163" s="194"/>
      <c r="J163" s="37"/>
      <c r="K163" s="37"/>
      <c r="L163" s="40"/>
      <c r="M163" s="195"/>
      <c r="N163" s="196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200</v>
      </c>
      <c r="AU163" s="18" t="s">
        <v>82</v>
      </c>
    </row>
    <row r="164" spans="1:65" s="2" customFormat="1" ht="16.5" customHeight="1">
      <c r="A164" s="35"/>
      <c r="B164" s="36"/>
      <c r="C164" s="220" t="s">
        <v>7</v>
      </c>
      <c r="D164" s="220" t="s">
        <v>893</v>
      </c>
      <c r="E164" s="221" t="s">
        <v>2253</v>
      </c>
      <c r="F164" s="222" t="s">
        <v>2254</v>
      </c>
      <c r="G164" s="223" t="s">
        <v>265</v>
      </c>
      <c r="H164" s="224">
        <v>2</v>
      </c>
      <c r="I164" s="225"/>
      <c r="J164" s="226">
        <f>ROUND(I164*H164,2)</f>
        <v>0</v>
      </c>
      <c r="K164" s="222" t="s">
        <v>197</v>
      </c>
      <c r="L164" s="227"/>
      <c r="M164" s="228" t="s">
        <v>21</v>
      </c>
      <c r="N164" s="229" t="s">
        <v>43</v>
      </c>
      <c r="O164" s="65"/>
      <c r="P164" s="188">
        <f>O164*H164</f>
        <v>0</v>
      </c>
      <c r="Q164" s="188">
        <v>0.00175</v>
      </c>
      <c r="R164" s="188">
        <f>Q164*H164</f>
        <v>0.0035</v>
      </c>
      <c r="S164" s="188">
        <v>0</v>
      </c>
      <c r="T164" s="18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0" t="s">
        <v>480</v>
      </c>
      <c r="AT164" s="190" t="s">
        <v>893</v>
      </c>
      <c r="AU164" s="190" t="s">
        <v>82</v>
      </c>
      <c r="AY164" s="18" t="s">
        <v>191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18" t="s">
        <v>80</v>
      </c>
      <c r="BK164" s="191">
        <f>ROUND(I164*H164,2)</f>
        <v>0</v>
      </c>
      <c r="BL164" s="18" t="s">
        <v>321</v>
      </c>
      <c r="BM164" s="190" t="s">
        <v>2255</v>
      </c>
    </row>
    <row r="165" spans="1:47" s="2" customFormat="1" ht="11.25">
      <c r="A165" s="35"/>
      <c r="B165" s="36"/>
      <c r="C165" s="37"/>
      <c r="D165" s="192" t="s">
        <v>200</v>
      </c>
      <c r="E165" s="37"/>
      <c r="F165" s="193" t="s">
        <v>2254</v>
      </c>
      <c r="G165" s="37"/>
      <c r="H165" s="37"/>
      <c r="I165" s="194"/>
      <c r="J165" s="37"/>
      <c r="K165" s="37"/>
      <c r="L165" s="40"/>
      <c r="M165" s="195"/>
      <c r="N165" s="196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200</v>
      </c>
      <c r="AU165" s="18" t="s">
        <v>82</v>
      </c>
    </row>
    <row r="166" spans="1:65" s="2" customFormat="1" ht="21.75" customHeight="1">
      <c r="A166" s="35"/>
      <c r="B166" s="36"/>
      <c r="C166" s="179" t="s">
        <v>406</v>
      </c>
      <c r="D166" s="179" t="s">
        <v>193</v>
      </c>
      <c r="E166" s="180" t="s">
        <v>2256</v>
      </c>
      <c r="F166" s="181" t="s">
        <v>2257</v>
      </c>
      <c r="G166" s="182" t="s">
        <v>745</v>
      </c>
      <c r="H166" s="183">
        <v>11</v>
      </c>
      <c r="I166" s="184"/>
      <c r="J166" s="185">
        <f>ROUND(I166*H166,2)</f>
        <v>0</v>
      </c>
      <c r="K166" s="181" t="s">
        <v>197</v>
      </c>
      <c r="L166" s="40"/>
      <c r="M166" s="186" t="s">
        <v>21</v>
      </c>
      <c r="N166" s="187" t="s">
        <v>43</v>
      </c>
      <c r="O166" s="65"/>
      <c r="P166" s="188">
        <f>O166*H166</f>
        <v>0</v>
      </c>
      <c r="Q166" s="188">
        <v>0.00142</v>
      </c>
      <c r="R166" s="188">
        <f>Q166*H166</f>
        <v>0.01562</v>
      </c>
      <c r="S166" s="188">
        <v>0</v>
      </c>
      <c r="T166" s="189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0" t="s">
        <v>321</v>
      </c>
      <c r="AT166" s="190" t="s">
        <v>193</v>
      </c>
      <c r="AU166" s="190" t="s">
        <v>82</v>
      </c>
      <c r="AY166" s="18" t="s">
        <v>191</v>
      </c>
      <c r="BE166" s="191">
        <f>IF(N166="základní",J166,0)</f>
        <v>0</v>
      </c>
      <c r="BF166" s="191">
        <f>IF(N166="snížená",J166,0)</f>
        <v>0</v>
      </c>
      <c r="BG166" s="191">
        <f>IF(N166="zákl. přenesená",J166,0)</f>
        <v>0</v>
      </c>
      <c r="BH166" s="191">
        <f>IF(N166="sníž. přenesená",J166,0)</f>
        <v>0</v>
      </c>
      <c r="BI166" s="191">
        <f>IF(N166="nulová",J166,0)</f>
        <v>0</v>
      </c>
      <c r="BJ166" s="18" t="s">
        <v>80</v>
      </c>
      <c r="BK166" s="191">
        <f>ROUND(I166*H166,2)</f>
        <v>0</v>
      </c>
      <c r="BL166" s="18" t="s">
        <v>321</v>
      </c>
      <c r="BM166" s="190" t="s">
        <v>2258</v>
      </c>
    </row>
    <row r="167" spans="1:47" s="2" customFormat="1" ht="11.25">
      <c r="A167" s="35"/>
      <c r="B167" s="36"/>
      <c r="C167" s="37"/>
      <c r="D167" s="192" t="s">
        <v>200</v>
      </c>
      <c r="E167" s="37"/>
      <c r="F167" s="193" t="s">
        <v>2259</v>
      </c>
      <c r="G167" s="37"/>
      <c r="H167" s="37"/>
      <c r="I167" s="194"/>
      <c r="J167" s="37"/>
      <c r="K167" s="37"/>
      <c r="L167" s="40"/>
      <c r="M167" s="195"/>
      <c r="N167" s="196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200</v>
      </c>
      <c r="AU167" s="18" t="s">
        <v>82</v>
      </c>
    </row>
    <row r="168" spans="1:47" s="2" customFormat="1" ht="11.25">
      <c r="A168" s="35"/>
      <c r="B168" s="36"/>
      <c r="C168" s="37"/>
      <c r="D168" s="197" t="s">
        <v>202</v>
      </c>
      <c r="E168" s="37"/>
      <c r="F168" s="198" t="s">
        <v>2260</v>
      </c>
      <c r="G168" s="37"/>
      <c r="H168" s="37"/>
      <c r="I168" s="194"/>
      <c r="J168" s="37"/>
      <c r="K168" s="37"/>
      <c r="L168" s="40"/>
      <c r="M168" s="195"/>
      <c r="N168" s="196"/>
      <c r="O168" s="65"/>
      <c r="P168" s="65"/>
      <c r="Q168" s="65"/>
      <c r="R168" s="65"/>
      <c r="S168" s="65"/>
      <c r="T168" s="66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202</v>
      </c>
      <c r="AU168" s="18" t="s">
        <v>82</v>
      </c>
    </row>
    <row r="169" spans="1:65" s="2" customFormat="1" ht="16.5" customHeight="1">
      <c r="A169" s="35"/>
      <c r="B169" s="36"/>
      <c r="C169" s="220" t="s">
        <v>414</v>
      </c>
      <c r="D169" s="220" t="s">
        <v>893</v>
      </c>
      <c r="E169" s="221" t="s">
        <v>2261</v>
      </c>
      <c r="F169" s="222" t="s">
        <v>2262</v>
      </c>
      <c r="G169" s="223" t="s">
        <v>265</v>
      </c>
      <c r="H169" s="224">
        <v>1</v>
      </c>
      <c r="I169" s="225"/>
      <c r="J169" s="226">
        <f>ROUND(I169*H169,2)</f>
        <v>0</v>
      </c>
      <c r="K169" s="222" t="s">
        <v>197</v>
      </c>
      <c r="L169" s="227"/>
      <c r="M169" s="228" t="s">
        <v>21</v>
      </c>
      <c r="N169" s="229" t="s">
        <v>43</v>
      </c>
      <c r="O169" s="65"/>
      <c r="P169" s="188">
        <f>O169*H169</f>
        <v>0</v>
      </c>
      <c r="Q169" s="188">
        <v>0.00026</v>
      </c>
      <c r="R169" s="188">
        <f>Q169*H169</f>
        <v>0.00026</v>
      </c>
      <c r="S169" s="188">
        <v>0</v>
      </c>
      <c r="T169" s="18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0" t="s">
        <v>480</v>
      </c>
      <c r="AT169" s="190" t="s">
        <v>893</v>
      </c>
      <c r="AU169" s="190" t="s">
        <v>82</v>
      </c>
      <c r="AY169" s="18" t="s">
        <v>191</v>
      </c>
      <c r="BE169" s="191">
        <f>IF(N169="základní",J169,0)</f>
        <v>0</v>
      </c>
      <c r="BF169" s="191">
        <f>IF(N169="snížená",J169,0)</f>
        <v>0</v>
      </c>
      <c r="BG169" s="191">
        <f>IF(N169="zákl. přenesená",J169,0)</f>
        <v>0</v>
      </c>
      <c r="BH169" s="191">
        <f>IF(N169="sníž. přenesená",J169,0)</f>
        <v>0</v>
      </c>
      <c r="BI169" s="191">
        <f>IF(N169="nulová",J169,0)</f>
        <v>0</v>
      </c>
      <c r="BJ169" s="18" t="s">
        <v>80</v>
      </c>
      <c r="BK169" s="191">
        <f>ROUND(I169*H169,2)</f>
        <v>0</v>
      </c>
      <c r="BL169" s="18" t="s">
        <v>321</v>
      </c>
      <c r="BM169" s="190" t="s">
        <v>2263</v>
      </c>
    </row>
    <row r="170" spans="1:47" s="2" customFormat="1" ht="11.25">
      <c r="A170" s="35"/>
      <c r="B170" s="36"/>
      <c r="C170" s="37"/>
      <c r="D170" s="192" t="s">
        <v>200</v>
      </c>
      <c r="E170" s="37"/>
      <c r="F170" s="193" t="s">
        <v>2262</v>
      </c>
      <c r="G170" s="37"/>
      <c r="H170" s="37"/>
      <c r="I170" s="194"/>
      <c r="J170" s="37"/>
      <c r="K170" s="37"/>
      <c r="L170" s="40"/>
      <c r="M170" s="195"/>
      <c r="N170" s="196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200</v>
      </c>
      <c r="AU170" s="18" t="s">
        <v>82</v>
      </c>
    </row>
    <row r="171" spans="1:65" s="2" customFormat="1" ht="16.5" customHeight="1">
      <c r="A171" s="35"/>
      <c r="B171" s="36"/>
      <c r="C171" s="220" t="s">
        <v>420</v>
      </c>
      <c r="D171" s="220" t="s">
        <v>893</v>
      </c>
      <c r="E171" s="221" t="s">
        <v>2264</v>
      </c>
      <c r="F171" s="222" t="s">
        <v>2265</v>
      </c>
      <c r="G171" s="223" t="s">
        <v>265</v>
      </c>
      <c r="H171" s="224">
        <v>1</v>
      </c>
      <c r="I171" s="225"/>
      <c r="J171" s="226">
        <f>ROUND(I171*H171,2)</f>
        <v>0</v>
      </c>
      <c r="K171" s="222" t="s">
        <v>197</v>
      </c>
      <c r="L171" s="227"/>
      <c r="M171" s="228" t="s">
        <v>21</v>
      </c>
      <c r="N171" s="229" t="s">
        <v>43</v>
      </c>
      <c r="O171" s="65"/>
      <c r="P171" s="188">
        <f>O171*H171</f>
        <v>0</v>
      </c>
      <c r="Q171" s="188">
        <v>0.00041</v>
      </c>
      <c r="R171" s="188">
        <f>Q171*H171</f>
        <v>0.00041</v>
      </c>
      <c r="S171" s="188">
        <v>0</v>
      </c>
      <c r="T171" s="189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0" t="s">
        <v>480</v>
      </c>
      <c r="AT171" s="190" t="s">
        <v>893</v>
      </c>
      <c r="AU171" s="190" t="s">
        <v>82</v>
      </c>
      <c r="AY171" s="18" t="s">
        <v>191</v>
      </c>
      <c r="BE171" s="191">
        <f>IF(N171="základní",J171,0)</f>
        <v>0</v>
      </c>
      <c r="BF171" s="191">
        <f>IF(N171="snížená",J171,0)</f>
        <v>0</v>
      </c>
      <c r="BG171" s="191">
        <f>IF(N171="zákl. přenesená",J171,0)</f>
        <v>0</v>
      </c>
      <c r="BH171" s="191">
        <f>IF(N171="sníž. přenesená",J171,0)</f>
        <v>0</v>
      </c>
      <c r="BI171" s="191">
        <f>IF(N171="nulová",J171,0)</f>
        <v>0</v>
      </c>
      <c r="BJ171" s="18" t="s">
        <v>80</v>
      </c>
      <c r="BK171" s="191">
        <f>ROUND(I171*H171,2)</f>
        <v>0</v>
      </c>
      <c r="BL171" s="18" t="s">
        <v>321</v>
      </c>
      <c r="BM171" s="190" t="s">
        <v>2266</v>
      </c>
    </row>
    <row r="172" spans="1:47" s="2" customFormat="1" ht="11.25">
      <c r="A172" s="35"/>
      <c r="B172" s="36"/>
      <c r="C172" s="37"/>
      <c r="D172" s="192" t="s">
        <v>200</v>
      </c>
      <c r="E172" s="37"/>
      <c r="F172" s="193" t="s">
        <v>2265</v>
      </c>
      <c r="G172" s="37"/>
      <c r="H172" s="37"/>
      <c r="I172" s="194"/>
      <c r="J172" s="37"/>
      <c r="K172" s="37"/>
      <c r="L172" s="40"/>
      <c r="M172" s="195"/>
      <c r="N172" s="196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200</v>
      </c>
      <c r="AU172" s="18" t="s">
        <v>82</v>
      </c>
    </row>
    <row r="173" spans="1:65" s="2" customFormat="1" ht="16.5" customHeight="1">
      <c r="A173" s="35"/>
      <c r="B173" s="36"/>
      <c r="C173" s="220" t="s">
        <v>426</v>
      </c>
      <c r="D173" s="220" t="s">
        <v>893</v>
      </c>
      <c r="E173" s="221" t="s">
        <v>2267</v>
      </c>
      <c r="F173" s="222" t="s">
        <v>2268</v>
      </c>
      <c r="G173" s="223" t="s">
        <v>265</v>
      </c>
      <c r="H173" s="224">
        <v>2</v>
      </c>
      <c r="I173" s="225"/>
      <c r="J173" s="226">
        <f>ROUND(I173*H173,2)</f>
        <v>0</v>
      </c>
      <c r="K173" s="222" t="s">
        <v>197</v>
      </c>
      <c r="L173" s="227"/>
      <c r="M173" s="228" t="s">
        <v>21</v>
      </c>
      <c r="N173" s="229" t="s">
        <v>43</v>
      </c>
      <c r="O173" s="65"/>
      <c r="P173" s="188">
        <f>O173*H173</f>
        <v>0</v>
      </c>
      <c r="Q173" s="188">
        <v>0.00121</v>
      </c>
      <c r="R173" s="188">
        <f>Q173*H173</f>
        <v>0.00242</v>
      </c>
      <c r="S173" s="188">
        <v>0</v>
      </c>
      <c r="T173" s="189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0" t="s">
        <v>480</v>
      </c>
      <c r="AT173" s="190" t="s">
        <v>893</v>
      </c>
      <c r="AU173" s="190" t="s">
        <v>82</v>
      </c>
      <c r="AY173" s="18" t="s">
        <v>191</v>
      </c>
      <c r="BE173" s="191">
        <f>IF(N173="základní",J173,0)</f>
        <v>0</v>
      </c>
      <c r="BF173" s="191">
        <f>IF(N173="snížená",J173,0)</f>
        <v>0</v>
      </c>
      <c r="BG173" s="191">
        <f>IF(N173="zákl. přenesená",J173,0)</f>
        <v>0</v>
      </c>
      <c r="BH173" s="191">
        <f>IF(N173="sníž. přenesená",J173,0)</f>
        <v>0</v>
      </c>
      <c r="BI173" s="191">
        <f>IF(N173="nulová",J173,0)</f>
        <v>0</v>
      </c>
      <c r="BJ173" s="18" t="s">
        <v>80</v>
      </c>
      <c r="BK173" s="191">
        <f>ROUND(I173*H173,2)</f>
        <v>0</v>
      </c>
      <c r="BL173" s="18" t="s">
        <v>321</v>
      </c>
      <c r="BM173" s="190" t="s">
        <v>2269</v>
      </c>
    </row>
    <row r="174" spans="1:47" s="2" customFormat="1" ht="11.25">
      <c r="A174" s="35"/>
      <c r="B174" s="36"/>
      <c r="C174" s="37"/>
      <c r="D174" s="192" t="s">
        <v>200</v>
      </c>
      <c r="E174" s="37"/>
      <c r="F174" s="193" t="s">
        <v>2268</v>
      </c>
      <c r="G174" s="37"/>
      <c r="H174" s="37"/>
      <c r="I174" s="194"/>
      <c r="J174" s="37"/>
      <c r="K174" s="37"/>
      <c r="L174" s="40"/>
      <c r="M174" s="195"/>
      <c r="N174" s="196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200</v>
      </c>
      <c r="AU174" s="18" t="s">
        <v>82</v>
      </c>
    </row>
    <row r="175" spans="1:65" s="2" customFormat="1" ht="16.5" customHeight="1">
      <c r="A175" s="35"/>
      <c r="B175" s="36"/>
      <c r="C175" s="220" t="s">
        <v>434</v>
      </c>
      <c r="D175" s="220" t="s">
        <v>893</v>
      </c>
      <c r="E175" s="221" t="s">
        <v>2270</v>
      </c>
      <c r="F175" s="222" t="s">
        <v>2271</v>
      </c>
      <c r="G175" s="223" t="s">
        <v>265</v>
      </c>
      <c r="H175" s="224">
        <v>4</v>
      </c>
      <c r="I175" s="225"/>
      <c r="J175" s="226">
        <f>ROUND(I175*H175,2)</f>
        <v>0</v>
      </c>
      <c r="K175" s="222" t="s">
        <v>197</v>
      </c>
      <c r="L175" s="227"/>
      <c r="M175" s="228" t="s">
        <v>21</v>
      </c>
      <c r="N175" s="229" t="s">
        <v>43</v>
      </c>
      <c r="O175" s="65"/>
      <c r="P175" s="188">
        <f>O175*H175</f>
        <v>0</v>
      </c>
      <c r="Q175" s="188">
        <v>0.00028</v>
      </c>
      <c r="R175" s="188">
        <f>Q175*H175</f>
        <v>0.00112</v>
      </c>
      <c r="S175" s="188">
        <v>0</v>
      </c>
      <c r="T175" s="189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0" t="s">
        <v>480</v>
      </c>
      <c r="AT175" s="190" t="s">
        <v>893</v>
      </c>
      <c r="AU175" s="190" t="s">
        <v>82</v>
      </c>
      <c r="AY175" s="18" t="s">
        <v>191</v>
      </c>
      <c r="BE175" s="191">
        <f>IF(N175="základní",J175,0)</f>
        <v>0</v>
      </c>
      <c r="BF175" s="191">
        <f>IF(N175="snížená",J175,0)</f>
        <v>0</v>
      </c>
      <c r="BG175" s="191">
        <f>IF(N175="zákl. přenesená",J175,0)</f>
        <v>0</v>
      </c>
      <c r="BH175" s="191">
        <f>IF(N175="sníž. přenesená",J175,0)</f>
        <v>0</v>
      </c>
      <c r="BI175" s="191">
        <f>IF(N175="nulová",J175,0)</f>
        <v>0</v>
      </c>
      <c r="BJ175" s="18" t="s">
        <v>80</v>
      </c>
      <c r="BK175" s="191">
        <f>ROUND(I175*H175,2)</f>
        <v>0</v>
      </c>
      <c r="BL175" s="18" t="s">
        <v>321</v>
      </c>
      <c r="BM175" s="190" t="s">
        <v>2272</v>
      </c>
    </row>
    <row r="176" spans="1:47" s="2" customFormat="1" ht="11.25">
      <c r="A176" s="35"/>
      <c r="B176" s="36"/>
      <c r="C176" s="37"/>
      <c r="D176" s="192" t="s">
        <v>200</v>
      </c>
      <c r="E176" s="37"/>
      <c r="F176" s="193" t="s">
        <v>2271</v>
      </c>
      <c r="G176" s="37"/>
      <c r="H176" s="37"/>
      <c r="I176" s="194"/>
      <c r="J176" s="37"/>
      <c r="K176" s="37"/>
      <c r="L176" s="40"/>
      <c r="M176" s="195"/>
      <c r="N176" s="196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200</v>
      </c>
      <c r="AU176" s="18" t="s">
        <v>82</v>
      </c>
    </row>
    <row r="177" spans="1:65" s="2" customFormat="1" ht="16.5" customHeight="1">
      <c r="A177" s="35"/>
      <c r="B177" s="36"/>
      <c r="C177" s="220" t="s">
        <v>440</v>
      </c>
      <c r="D177" s="220" t="s">
        <v>893</v>
      </c>
      <c r="E177" s="221" t="s">
        <v>2273</v>
      </c>
      <c r="F177" s="222" t="s">
        <v>2274</v>
      </c>
      <c r="G177" s="223" t="s">
        <v>265</v>
      </c>
      <c r="H177" s="224">
        <v>7</v>
      </c>
      <c r="I177" s="225"/>
      <c r="J177" s="226">
        <f>ROUND(I177*H177,2)</f>
        <v>0</v>
      </c>
      <c r="K177" s="222" t="s">
        <v>197</v>
      </c>
      <c r="L177" s="227"/>
      <c r="M177" s="228" t="s">
        <v>21</v>
      </c>
      <c r="N177" s="229" t="s">
        <v>43</v>
      </c>
      <c r="O177" s="65"/>
      <c r="P177" s="188">
        <f>O177*H177</f>
        <v>0</v>
      </c>
      <c r="Q177" s="188">
        <v>0.00035</v>
      </c>
      <c r="R177" s="188">
        <f>Q177*H177</f>
        <v>0.00245</v>
      </c>
      <c r="S177" s="188">
        <v>0</v>
      </c>
      <c r="T177" s="189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0" t="s">
        <v>480</v>
      </c>
      <c r="AT177" s="190" t="s">
        <v>893</v>
      </c>
      <c r="AU177" s="190" t="s">
        <v>82</v>
      </c>
      <c r="AY177" s="18" t="s">
        <v>191</v>
      </c>
      <c r="BE177" s="191">
        <f>IF(N177="základní",J177,0)</f>
        <v>0</v>
      </c>
      <c r="BF177" s="191">
        <f>IF(N177="snížená",J177,0)</f>
        <v>0</v>
      </c>
      <c r="BG177" s="191">
        <f>IF(N177="zákl. přenesená",J177,0)</f>
        <v>0</v>
      </c>
      <c r="BH177" s="191">
        <f>IF(N177="sníž. přenesená",J177,0)</f>
        <v>0</v>
      </c>
      <c r="BI177" s="191">
        <f>IF(N177="nulová",J177,0)</f>
        <v>0</v>
      </c>
      <c r="BJ177" s="18" t="s">
        <v>80</v>
      </c>
      <c r="BK177" s="191">
        <f>ROUND(I177*H177,2)</f>
        <v>0</v>
      </c>
      <c r="BL177" s="18" t="s">
        <v>321</v>
      </c>
      <c r="BM177" s="190" t="s">
        <v>2275</v>
      </c>
    </row>
    <row r="178" spans="1:47" s="2" customFormat="1" ht="11.25">
      <c r="A178" s="35"/>
      <c r="B178" s="36"/>
      <c r="C178" s="37"/>
      <c r="D178" s="192" t="s">
        <v>200</v>
      </c>
      <c r="E178" s="37"/>
      <c r="F178" s="193" t="s">
        <v>2274</v>
      </c>
      <c r="G178" s="37"/>
      <c r="H178" s="37"/>
      <c r="I178" s="194"/>
      <c r="J178" s="37"/>
      <c r="K178" s="37"/>
      <c r="L178" s="40"/>
      <c r="M178" s="195"/>
      <c r="N178" s="196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200</v>
      </c>
      <c r="AU178" s="18" t="s">
        <v>82</v>
      </c>
    </row>
    <row r="179" spans="1:65" s="2" customFormat="1" ht="16.5" customHeight="1">
      <c r="A179" s="35"/>
      <c r="B179" s="36"/>
      <c r="C179" s="220" t="s">
        <v>447</v>
      </c>
      <c r="D179" s="220" t="s">
        <v>893</v>
      </c>
      <c r="E179" s="221" t="s">
        <v>2276</v>
      </c>
      <c r="F179" s="222" t="s">
        <v>2277</v>
      </c>
      <c r="G179" s="223" t="s">
        <v>265</v>
      </c>
      <c r="H179" s="224">
        <v>2</v>
      </c>
      <c r="I179" s="225"/>
      <c r="J179" s="226">
        <f>ROUND(I179*H179,2)</f>
        <v>0</v>
      </c>
      <c r="K179" s="222" t="s">
        <v>197</v>
      </c>
      <c r="L179" s="227"/>
      <c r="M179" s="228" t="s">
        <v>21</v>
      </c>
      <c r="N179" s="229" t="s">
        <v>43</v>
      </c>
      <c r="O179" s="65"/>
      <c r="P179" s="188">
        <f>O179*H179</f>
        <v>0</v>
      </c>
      <c r="Q179" s="188">
        <v>0.00088</v>
      </c>
      <c r="R179" s="188">
        <f>Q179*H179</f>
        <v>0.00176</v>
      </c>
      <c r="S179" s="188">
        <v>0</v>
      </c>
      <c r="T179" s="189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0" t="s">
        <v>480</v>
      </c>
      <c r="AT179" s="190" t="s">
        <v>893</v>
      </c>
      <c r="AU179" s="190" t="s">
        <v>82</v>
      </c>
      <c r="AY179" s="18" t="s">
        <v>191</v>
      </c>
      <c r="BE179" s="191">
        <f>IF(N179="základní",J179,0)</f>
        <v>0</v>
      </c>
      <c r="BF179" s="191">
        <f>IF(N179="snížená",J179,0)</f>
        <v>0</v>
      </c>
      <c r="BG179" s="191">
        <f>IF(N179="zákl. přenesená",J179,0)</f>
        <v>0</v>
      </c>
      <c r="BH179" s="191">
        <f>IF(N179="sníž. přenesená",J179,0)</f>
        <v>0</v>
      </c>
      <c r="BI179" s="191">
        <f>IF(N179="nulová",J179,0)</f>
        <v>0</v>
      </c>
      <c r="BJ179" s="18" t="s">
        <v>80</v>
      </c>
      <c r="BK179" s="191">
        <f>ROUND(I179*H179,2)</f>
        <v>0</v>
      </c>
      <c r="BL179" s="18" t="s">
        <v>321</v>
      </c>
      <c r="BM179" s="190" t="s">
        <v>2278</v>
      </c>
    </row>
    <row r="180" spans="1:47" s="2" customFormat="1" ht="11.25">
      <c r="A180" s="35"/>
      <c r="B180" s="36"/>
      <c r="C180" s="37"/>
      <c r="D180" s="192" t="s">
        <v>200</v>
      </c>
      <c r="E180" s="37"/>
      <c r="F180" s="193" t="s">
        <v>2277</v>
      </c>
      <c r="G180" s="37"/>
      <c r="H180" s="37"/>
      <c r="I180" s="194"/>
      <c r="J180" s="37"/>
      <c r="K180" s="37"/>
      <c r="L180" s="40"/>
      <c r="M180" s="195"/>
      <c r="N180" s="196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200</v>
      </c>
      <c r="AU180" s="18" t="s">
        <v>82</v>
      </c>
    </row>
    <row r="181" spans="1:65" s="2" customFormat="1" ht="24.2" customHeight="1">
      <c r="A181" s="35"/>
      <c r="B181" s="36"/>
      <c r="C181" s="220" t="s">
        <v>457</v>
      </c>
      <c r="D181" s="220" t="s">
        <v>893</v>
      </c>
      <c r="E181" s="221" t="s">
        <v>2279</v>
      </c>
      <c r="F181" s="222" t="s">
        <v>2280</v>
      </c>
      <c r="G181" s="223" t="s">
        <v>265</v>
      </c>
      <c r="H181" s="224">
        <v>2</v>
      </c>
      <c r="I181" s="225"/>
      <c r="J181" s="226">
        <f>ROUND(I181*H181,2)</f>
        <v>0</v>
      </c>
      <c r="K181" s="222" t="s">
        <v>197</v>
      </c>
      <c r="L181" s="227"/>
      <c r="M181" s="228" t="s">
        <v>21</v>
      </c>
      <c r="N181" s="229" t="s">
        <v>43</v>
      </c>
      <c r="O181" s="65"/>
      <c r="P181" s="188">
        <f>O181*H181</f>
        <v>0</v>
      </c>
      <c r="Q181" s="188">
        <v>0.00121</v>
      </c>
      <c r="R181" s="188">
        <f>Q181*H181</f>
        <v>0.00242</v>
      </c>
      <c r="S181" s="188">
        <v>0</v>
      </c>
      <c r="T181" s="189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0" t="s">
        <v>480</v>
      </c>
      <c r="AT181" s="190" t="s">
        <v>893</v>
      </c>
      <c r="AU181" s="190" t="s">
        <v>82</v>
      </c>
      <c r="AY181" s="18" t="s">
        <v>191</v>
      </c>
      <c r="BE181" s="191">
        <f>IF(N181="základní",J181,0)</f>
        <v>0</v>
      </c>
      <c r="BF181" s="191">
        <f>IF(N181="snížená",J181,0)</f>
        <v>0</v>
      </c>
      <c r="BG181" s="191">
        <f>IF(N181="zákl. přenesená",J181,0)</f>
        <v>0</v>
      </c>
      <c r="BH181" s="191">
        <f>IF(N181="sníž. přenesená",J181,0)</f>
        <v>0</v>
      </c>
      <c r="BI181" s="191">
        <f>IF(N181="nulová",J181,0)</f>
        <v>0</v>
      </c>
      <c r="BJ181" s="18" t="s">
        <v>80</v>
      </c>
      <c r="BK181" s="191">
        <f>ROUND(I181*H181,2)</f>
        <v>0</v>
      </c>
      <c r="BL181" s="18" t="s">
        <v>321</v>
      </c>
      <c r="BM181" s="190" t="s">
        <v>2281</v>
      </c>
    </row>
    <row r="182" spans="1:47" s="2" customFormat="1" ht="11.25">
      <c r="A182" s="35"/>
      <c r="B182" s="36"/>
      <c r="C182" s="37"/>
      <c r="D182" s="192" t="s">
        <v>200</v>
      </c>
      <c r="E182" s="37"/>
      <c r="F182" s="193" t="s">
        <v>2280</v>
      </c>
      <c r="G182" s="37"/>
      <c r="H182" s="37"/>
      <c r="I182" s="194"/>
      <c r="J182" s="37"/>
      <c r="K182" s="37"/>
      <c r="L182" s="40"/>
      <c r="M182" s="195"/>
      <c r="N182" s="196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200</v>
      </c>
      <c r="AU182" s="18" t="s">
        <v>82</v>
      </c>
    </row>
    <row r="183" spans="1:65" s="2" customFormat="1" ht="21.75" customHeight="1">
      <c r="A183" s="35"/>
      <c r="B183" s="36"/>
      <c r="C183" s="179" t="s">
        <v>465</v>
      </c>
      <c r="D183" s="179" t="s">
        <v>193</v>
      </c>
      <c r="E183" s="180" t="s">
        <v>2282</v>
      </c>
      <c r="F183" s="181" t="s">
        <v>2283</v>
      </c>
      <c r="G183" s="182" t="s">
        <v>745</v>
      </c>
      <c r="H183" s="183">
        <v>20</v>
      </c>
      <c r="I183" s="184"/>
      <c r="J183" s="185">
        <f>ROUND(I183*H183,2)</f>
        <v>0</v>
      </c>
      <c r="K183" s="181" t="s">
        <v>197</v>
      </c>
      <c r="L183" s="40"/>
      <c r="M183" s="186" t="s">
        <v>21</v>
      </c>
      <c r="N183" s="187" t="s">
        <v>43</v>
      </c>
      <c r="O183" s="65"/>
      <c r="P183" s="188">
        <f>O183*H183</f>
        <v>0</v>
      </c>
      <c r="Q183" s="188">
        <v>0.00744</v>
      </c>
      <c r="R183" s="188">
        <f>Q183*H183</f>
        <v>0.14880000000000002</v>
      </c>
      <c r="S183" s="188">
        <v>0</v>
      </c>
      <c r="T183" s="189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0" t="s">
        <v>321</v>
      </c>
      <c r="AT183" s="190" t="s">
        <v>193</v>
      </c>
      <c r="AU183" s="190" t="s">
        <v>82</v>
      </c>
      <c r="AY183" s="18" t="s">
        <v>191</v>
      </c>
      <c r="BE183" s="191">
        <f>IF(N183="základní",J183,0)</f>
        <v>0</v>
      </c>
      <c r="BF183" s="191">
        <f>IF(N183="snížená",J183,0)</f>
        <v>0</v>
      </c>
      <c r="BG183" s="191">
        <f>IF(N183="zákl. přenesená",J183,0)</f>
        <v>0</v>
      </c>
      <c r="BH183" s="191">
        <f>IF(N183="sníž. přenesená",J183,0)</f>
        <v>0</v>
      </c>
      <c r="BI183" s="191">
        <f>IF(N183="nulová",J183,0)</f>
        <v>0</v>
      </c>
      <c r="BJ183" s="18" t="s">
        <v>80</v>
      </c>
      <c r="BK183" s="191">
        <f>ROUND(I183*H183,2)</f>
        <v>0</v>
      </c>
      <c r="BL183" s="18" t="s">
        <v>321</v>
      </c>
      <c r="BM183" s="190" t="s">
        <v>2284</v>
      </c>
    </row>
    <row r="184" spans="1:47" s="2" customFormat="1" ht="11.25">
      <c r="A184" s="35"/>
      <c r="B184" s="36"/>
      <c r="C184" s="37"/>
      <c r="D184" s="192" t="s">
        <v>200</v>
      </c>
      <c r="E184" s="37"/>
      <c r="F184" s="193" t="s">
        <v>2285</v>
      </c>
      <c r="G184" s="37"/>
      <c r="H184" s="37"/>
      <c r="I184" s="194"/>
      <c r="J184" s="37"/>
      <c r="K184" s="37"/>
      <c r="L184" s="40"/>
      <c r="M184" s="195"/>
      <c r="N184" s="196"/>
      <c r="O184" s="65"/>
      <c r="P184" s="65"/>
      <c r="Q184" s="65"/>
      <c r="R184" s="65"/>
      <c r="S184" s="65"/>
      <c r="T184" s="66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200</v>
      </c>
      <c r="AU184" s="18" t="s">
        <v>82</v>
      </c>
    </row>
    <row r="185" spans="1:47" s="2" customFormat="1" ht="11.25">
      <c r="A185" s="35"/>
      <c r="B185" s="36"/>
      <c r="C185" s="37"/>
      <c r="D185" s="197" t="s">
        <v>202</v>
      </c>
      <c r="E185" s="37"/>
      <c r="F185" s="198" t="s">
        <v>2286</v>
      </c>
      <c r="G185" s="37"/>
      <c r="H185" s="37"/>
      <c r="I185" s="194"/>
      <c r="J185" s="37"/>
      <c r="K185" s="37"/>
      <c r="L185" s="40"/>
      <c r="M185" s="195"/>
      <c r="N185" s="196"/>
      <c r="O185" s="65"/>
      <c r="P185" s="65"/>
      <c r="Q185" s="65"/>
      <c r="R185" s="65"/>
      <c r="S185" s="65"/>
      <c r="T185" s="66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202</v>
      </c>
      <c r="AU185" s="18" t="s">
        <v>82</v>
      </c>
    </row>
    <row r="186" spans="1:65" s="2" customFormat="1" ht="24.2" customHeight="1">
      <c r="A186" s="35"/>
      <c r="B186" s="36"/>
      <c r="C186" s="220" t="s">
        <v>472</v>
      </c>
      <c r="D186" s="220" t="s">
        <v>893</v>
      </c>
      <c r="E186" s="221" t="s">
        <v>2287</v>
      </c>
      <c r="F186" s="222" t="s">
        <v>2288</v>
      </c>
      <c r="G186" s="223" t="s">
        <v>265</v>
      </c>
      <c r="H186" s="224">
        <v>8</v>
      </c>
      <c r="I186" s="225"/>
      <c r="J186" s="226">
        <f>ROUND(I186*H186,2)</f>
        <v>0</v>
      </c>
      <c r="K186" s="222" t="s">
        <v>197</v>
      </c>
      <c r="L186" s="227"/>
      <c r="M186" s="228" t="s">
        <v>21</v>
      </c>
      <c r="N186" s="229" t="s">
        <v>43</v>
      </c>
      <c r="O186" s="65"/>
      <c r="P186" s="188">
        <f>O186*H186</f>
        <v>0</v>
      </c>
      <c r="Q186" s="188">
        <v>0.00012</v>
      </c>
      <c r="R186" s="188">
        <f>Q186*H186</f>
        <v>0.00096</v>
      </c>
      <c r="S186" s="188">
        <v>0</v>
      </c>
      <c r="T186" s="189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0" t="s">
        <v>480</v>
      </c>
      <c r="AT186" s="190" t="s">
        <v>893</v>
      </c>
      <c r="AU186" s="190" t="s">
        <v>82</v>
      </c>
      <c r="AY186" s="18" t="s">
        <v>191</v>
      </c>
      <c r="BE186" s="191">
        <f>IF(N186="základní",J186,0)</f>
        <v>0</v>
      </c>
      <c r="BF186" s="191">
        <f>IF(N186="snížená",J186,0)</f>
        <v>0</v>
      </c>
      <c r="BG186" s="191">
        <f>IF(N186="zákl. přenesená",J186,0)</f>
        <v>0</v>
      </c>
      <c r="BH186" s="191">
        <f>IF(N186="sníž. přenesená",J186,0)</f>
        <v>0</v>
      </c>
      <c r="BI186" s="191">
        <f>IF(N186="nulová",J186,0)</f>
        <v>0</v>
      </c>
      <c r="BJ186" s="18" t="s">
        <v>80</v>
      </c>
      <c r="BK186" s="191">
        <f>ROUND(I186*H186,2)</f>
        <v>0</v>
      </c>
      <c r="BL186" s="18" t="s">
        <v>321</v>
      </c>
      <c r="BM186" s="190" t="s">
        <v>2289</v>
      </c>
    </row>
    <row r="187" spans="1:47" s="2" customFormat="1" ht="19.5">
      <c r="A187" s="35"/>
      <c r="B187" s="36"/>
      <c r="C187" s="37"/>
      <c r="D187" s="192" t="s">
        <v>200</v>
      </c>
      <c r="E187" s="37"/>
      <c r="F187" s="193" t="s">
        <v>2288</v>
      </c>
      <c r="G187" s="37"/>
      <c r="H187" s="37"/>
      <c r="I187" s="194"/>
      <c r="J187" s="37"/>
      <c r="K187" s="37"/>
      <c r="L187" s="40"/>
      <c r="M187" s="195"/>
      <c r="N187" s="196"/>
      <c r="O187" s="65"/>
      <c r="P187" s="65"/>
      <c r="Q187" s="65"/>
      <c r="R187" s="65"/>
      <c r="S187" s="65"/>
      <c r="T187" s="66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200</v>
      </c>
      <c r="AU187" s="18" t="s">
        <v>82</v>
      </c>
    </row>
    <row r="188" spans="1:65" s="2" customFormat="1" ht="24.2" customHeight="1">
      <c r="A188" s="35"/>
      <c r="B188" s="36"/>
      <c r="C188" s="220" t="s">
        <v>480</v>
      </c>
      <c r="D188" s="220" t="s">
        <v>893</v>
      </c>
      <c r="E188" s="221" t="s">
        <v>2290</v>
      </c>
      <c r="F188" s="222" t="s">
        <v>2291</v>
      </c>
      <c r="G188" s="223" t="s">
        <v>265</v>
      </c>
      <c r="H188" s="224">
        <v>11</v>
      </c>
      <c r="I188" s="225"/>
      <c r="J188" s="226">
        <f>ROUND(I188*H188,2)</f>
        <v>0</v>
      </c>
      <c r="K188" s="222" t="s">
        <v>197</v>
      </c>
      <c r="L188" s="227"/>
      <c r="M188" s="228" t="s">
        <v>21</v>
      </c>
      <c r="N188" s="229" t="s">
        <v>43</v>
      </c>
      <c r="O188" s="65"/>
      <c r="P188" s="188">
        <f>O188*H188</f>
        <v>0</v>
      </c>
      <c r="Q188" s="188">
        <v>0.00016</v>
      </c>
      <c r="R188" s="188">
        <f>Q188*H188</f>
        <v>0.00176</v>
      </c>
      <c r="S188" s="188">
        <v>0</v>
      </c>
      <c r="T188" s="189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0" t="s">
        <v>480</v>
      </c>
      <c r="AT188" s="190" t="s">
        <v>893</v>
      </c>
      <c r="AU188" s="190" t="s">
        <v>82</v>
      </c>
      <c r="AY188" s="18" t="s">
        <v>191</v>
      </c>
      <c r="BE188" s="191">
        <f>IF(N188="základní",J188,0)</f>
        <v>0</v>
      </c>
      <c r="BF188" s="191">
        <f>IF(N188="snížená",J188,0)</f>
        <v>0</v>
      </c>
      <c r="BG188" s="191">
        <f>IF(N188="zákl. přenesená",J188,0)</f>
        <v>0</v>
      </c>
      <c r="BH188" s="191">
        <f>IF(N188="sníž. přenesená",J188,0)</f>
        <v>0</v>
      </c>
      <c r="BI188" s="191">
        <f>IF(N188="nulová",J188,0)</f>
        <v>0</v>
      </c>
      <c r="BJ188" s="18" t="s">
        <v>80</v>
      </c>
      <c r="BK188" s="191">
        <f>ROUND(I188*H188,2)</f>
        <v>0</v>
      </c>
      <c r="BL188" s="18" t="s">
        <v>321</v>
      </c>
      <c r="BM188" s="190" t="s">
        <v>2292</v>
      </c>
    </row>
    <row r="189" spans="1:47" s="2" customFormat="1" ht="11.25">
      <c r="A189" s="35"/>
      <c r="B189" s="36"/>
      <c r="C189" s="37"/>
      <c r="D189" s="192" t="s">
        <v>200</v>
      </c>
      <c r="E189" s="37"/>
      <c r="F189" s="193" t="s">
        <v>2291</v>
      </c>
      <c r="G189" s="37"/>
      <c r="H189" s="37"/>
      <c r="I189" s="194"/>
      <c r="J189" s="37"/>
      <c r="K189" s="37"/>
      <c r="L189" s="40"/>
      <c r="M189" s="195"/>
      <c r="N189" s="196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200</v>
      </c>
      <c r="AU189" s="18" t="s">
        <v>82</v>
      </c>
    </row>
    <row r="190" spans="1:65" s="2" customFormat="1" ht="24.2" customHeight="1">
      <c r="A190" s="35"/>
      <c r="B190" s="36"/>
      <c r="C190" s="220" t="s">
        <v>487</v>
      </c>
      <c r="D190" s="220" t="s">
        <v>893</v>
      </c>
      <c r="E190" s="221" t="s">
        <v>2293</v>
      </c>
      <c r="F190" s="222" t="s">
        <v>2294</v>
      </c>
      <c r="G190" s="223" t="s">
        <v>265</v>
      </c>
      <c r="H190" s="224">
        <v>2</v>
      </c>
      <c r="I190" s="225"/>
      <c r="J190" s="226">
        <f>ROUND(I190*H190,2)</f>
        <v>0</v>
      </c>
      <c r="K190" s="222" t="s">
        <v>197</v>
      </c>
      <c r="L190" s="227"/>
      <c r="M190" s="228" t="s">
        <v>21</v>
      </c>
      <c r="N190" s="229" t="s">
        <v>43</v>
      </c>
      <c r="O190" s="65"/>
      <c r="P190" s="188">
        <f>O190*H190</f>
        <v>0</v>
      </c>
      <c r="Q190" s="188">
        <v>0.00024</v>
      </c>
      <c r="R190" s="188">
        <f>Q190*H190</f>
        <v>0.00048</v>
      </c>
      <c r="S190" s="188">
        <v>0</v>
      </c>
      <c r="T190" s="189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0" t="s">
        <v>480</v>
      </c>
      <c r="AT190" s="190" t="s">
        <v>893</v>
      </c>
      <c r="AU190" s="190" t="s">
        <v>82</v>
      </c>
      <c r="AY190" s="18" t="s">
        <v>191</v>
      </c>
      <c r="BE190" s="191">
        <f>IF(N190="základní",J190,0)</f>
        <v>0</v>
      </c>
      <c r="BF190" s="191">
        <f>IF(N190="snížená",J190,0)</f>
        <v>0</v>
      </c>
      <c r="BG190" s="191">
        <f>IF(N190="zákl. přenesená",J190,0)</f>
        <v>0</v>
      </c>
      <c r="BH190" s="191">
        <f>IF(N190="sníž. přenesená",J190,0)</f>
        <v>0</v>
      </c>
      <c r="BI190" s="191">
        <f>IF(N190="nulová",J190,0)</f>
        <v>0</v>
      </c>
      <c r="BJ190" s="18" t="s">
        <v>80</v>
      </c>
      <c r="BK190" s="191">
        <f>ROUND(I190*H190,2)</f>
        <v>0</v>
      </c>
      <c r="BL190" s="18" t="s">
        <v>321</v>
      </c>
      <c r="BM190" s="190" t="s">
        <v>2295</v>
      </c>
    </row>
    <row r="191" spans="1:47" s="2" customFormat="1" ht="11.25">
      <c r="A191" s="35"/>
      <c r="B191" s="36"/>
      <c r="C191" s="37"/>
      <c r="D191" s="192" t="s">
        <v>200</v>
      </c>
      <c r="E191" s="37"/>
      <c r="F191" s="193" t="s">
        <v>2294</v>
      </c>
      <c r="G191" s="37"/>
      <c r="H191" s="37"/>
      <c r="I191" s="194"/>
      <c r="J191" s="37"/>
      <c r="K191" s="37"/>
      <c r="L191" s="40"/>
      <c r="M191" s="195"/>
      <c r="N191" s="196"/>
      <c r="O191" s="65"/>
      <c r="P191" s="65"/>
      <c r="Q191" s="65"/>
      <c r="R191" s="65"/>
      <c r="S191" s="65"/>
      <c r="T191" s="66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200</v>
      </c>
      <c r="AU191" s="18" t="s">
        <v>82</v>
      </c>
    </row>
    <row r="192" spans="1:65" s="2" customFormat="1" ht="24.2" customHeight="1">
      <c r="A192" s="35"/>
      <c r="B192" s="36"/>
      <c r="C192" s="220" t="s">
        <v>493</v>
      </c>
      <c r="D192" s="220" t="s">
        <v>893</v>
      </c>
      <c r="E192" s="221" t="s">
        <v>2296</v>
      </c>
      <c r="F192" s="222" t="s">
        <v>2297</v>
      </c>
      <c r="G192" s="223" t="s">
        <v>265</v>
      </c>
      <c r="H192" s="224">
        <v>2</v>
      </c>
      <c r="I192" s="225"/>
      <c r="J192" s="226">
        <f>ROUND(I192*H192,2)</f>
        <v>0</v>
      </c>
      <c r="K192" s="222" t="s">
        <v>197</v>
      </c>
      <c r="L192" s="227"/>
      <c r="M192" s="228" t="s">
        <v>21</v>
      </c>
      <c r="N192" s="229" t="s">
        <v>43</v>
      </c>
      <c r="O192" s="65"/>
      <c r="P192" s="188">
        <f>O192*H192</f>
        <v>0</v>
      </c>
      <c r="Q192" s="188">
        <v>0.00051</v>
      </c>
      <c r="R192" s="188">
        <f>Q192*H192</f>
        <v>0.00102</v>
      </c>
      <c r="S192" s="188">
        <v>0</v>
      </c>
      <c r="T192" s="189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0" t="s">
        <v>480</v>
      </c>
      <c r="AT192" s="190" t="s">
        <v>893</v>
      </c>
      <c r="AU192" s="190" t="s">
        <v>82</v>
      </c>
      <c r="AY192" s="18" t="s">
        <v>191</v>
      </c>
      <c r="BE192" s="191">
        <f>IF(N192="základní",J192,0)</f>
        <v>0</v>
      </c>
      <c r="BF192" s="191">
        <f>IF(N192="snížená",J192,0)</f>
        <v>0</v>
      </c>
      <c r="BG192" s="191">
        <f>IF(N192="zákl. přenesená",J192,0)</f>
        <v>0</v>
      </c>
      <c r="BH192" s="191">
        <f>IF(N192="sníž. přenesená",J192,0)</f>
        <v>0</v>
      </c>
      <c r="BI192" s="191">
        <f>IF(N192="nulová",J192,0)</f>
        <v>0</v>
      </c>
      <c r="BJ192" s="18" t="s">
        <v>80</v>
      </c>
      <c r="BK192" s="191">
        <f>ROUND(I192*H192,2)</f>
        <v>0</v>
      </c>
      <c r="BL192" s="18" t="s">
        <v>321</v>
      </c>
      <c r="BM192" s="190" t="s">
        <v>2298</v>
      </c>
    </row>
    <row r="193" spans="1:47" s="2" customFormat="1" ht="11.25">
      <c r="A193" s="35"/>
      <c r="B193" s="36"/>
      <c r="C193" s="37"/>
      <c r="D193" s="192" t="s">
        <v>200</v>
      </c>
      <c r="E193" s="37"/>
      <c r="F193" s="193" t="s">
        <v>2297</v>
      </c>
      <c r="G193" s="37"/>
      <c r="H193" s="37"/>
      <c r="I193" s="194"/>
      <c r="J193" s="37"/>
      <c r="K193" s="37"/>
      <c r="L193" s="40"/>
      <c r="M193" s="195"/>
      <c r="N193" s="196"/>
      <c r="O193" s="65"/>
      <c r="P193" s="65"/>
      <c r="Q193" s="65"/>
      <c r="R193" s="65"/>
      <c r="S193" s="65"/>
      <c r="T193" s="66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8" t="s">
        <v>200</v>
      </c>
      <c r="AU193" s="18" t="s">
        <v>82</v>
      </c>
    </row>
    <row r="194" spans="1:65" s="2" customFormat="1" ht="24.2" customHeight="1">
      <c r="A194" s="35"/>
      <c r="B194" s="36"/>
      <c r="C194" s="220" t="s">
        <v>501</v>
      </c>
      <c r="D194" s="220" t="s">
        <v>893</v>
      </c>
      <c r="E194" s="221" t="s">
        <v>2299</v>
      </c>
      <c r="F194" s="222" t="s">
        <v>2300</v>
      </c>
      <c r="G194" s="223" t="s">
        <v>265</v>
      </c>
      <c r="H194" s="224">
        <v>6</v>
      </c>
      <c r="I194" s="225"/>
      <c r="J194" s="226">
        <f>ROUND(I194*H194,2)</f>
        <v>0</v>
      </c>
      <c r="K194" s="222" t="s">
        <v>197</v>
      </c>
      <c r="L194" s="227"/>
      <c r="M194" s="228" t="s">
        <v>21</v>
      </c>
      <c r="N194" s="229" t="s">
        <v>43</v>
      </c>
      <c r="O194" s="65"/>
      <c r="P194" s="188">
        <f>O194*H194</f>
        <v>0</v>
      </c>
      <c r="Q194" s="188">
        <v>0.00046</v>
      </c>
      <c r="R194" s="188">
        <f>Q194*H194</f>
        <v>0.0027600000000000003</v>
      </c>
      <c r="S194" s="188">
        <v>0</v>
      </c>
      <c r="T194" s="189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0" t="s">
        <v>480</v>
      </c>
      <c r="AT194" s="190" t="s">
        <v>893</v>
      </c>
      <c r="AU194" s="190" t="s">
        <v>82</v>
      </c>
      <c r="AY194" s="18" t="s">
        <v>191</v>
      </c>
      <c r="BE194" s="191">
        <f>IF(N194="základní",J194,0)</f>
        <v>0</v>
      </c>
      <c r="BF194" s="191">
        <f>IF(N194="snížená",J194,0)</f>
        <v>0</v>
      </c>
      <c r="BG194" s="191">
        <f>IF(N194="zákl. přenesená",J194,0)</f>
        <v>0</v>
      </c>
      <c r="BH194" s="191">
        <f>IF(N194="sníž. přenesená",J194,0)</f>
        <v>0</v>
      </c>
      <c r="BI194" s="191">
        <f>IF(N194="nulová",J194,0)</f>
        <v>0</v>
      </c>
      <c r="BJ194" s="18" t="s">
        <v>80</v>
      </c>
      <c r="BK194" s="191">
        <f>ROUND(I194*H194,2)</f>
        <v>0</v>
      </c>
      <c r="BL194" s="18" t="s">
        <v>321</v>
      </c>
      <c r="BM194" s="190" t="s">
        <v>2301</v>
      </c>
    </row>
    <row r="195" spans="1:47" s="2" customFormat="1" ht="11.25">
      <c r="A195" s="35"/>
      <c r="B195" s="36"/>
      <c r="C195" s="37"/>
      <c r="D195" s="192" t="s">
        <v>200</v>
      </c>
      <c r="E195" s="37"/>
      <c r="F195" s="193" t="s">
        <v>2300</v>
      </c>
      <c r="G195" s="37"/>
      <c r="H195" s="37"/>
      <c r="I195" s="194"/>
      <c r="J195" s="37"/>
      <c r="K195" s="37"/>
      <c r="L195" s="40"/>
      <c r="M195" s="195"/>
      <c r="N195" s="196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200</v>
      </c>
      <c r="AU195" s="18" t="s">
        <v>82</v>
      </c>
    </row>
    <row r="196" spans="1:65" s="2" customFormat="1" ht="16.5" customHeight="1">
      <c r="A196" s="35"/>
      <c r="B196" s="36"/>
      <c r="C196" s="220" t="s">
        <v>508</v>
      </c>
      <c r="D196" s="220" t="s">
        <v>893</v>
      </c>
      <c r="E196" s="221" t="s">
        <v>2302</v>
      </c>
      <c r="F196" s="222" t="s">
        <v>2303</v>
      </c>
      <c r="G196" s="223" t="s">
        <v>265</v>
      </c>
      <c r="H196" s="224">
        <v>1</v>
      </c>
      <c r="I196" s="225"/>
      <c r="J196" s="226">
        <f>ROUND(I196*H196,2)</f>
        <v>0</v>
      </c>
      <c r="K196" s="222" t="s">
        <v>197</v>
      </c>
      <c r="L196" s="227"/>
      <c r="M196" s="228" t="s">
        <v>21</v>
      </c>
      <c r="N196" s="229" t="s">
        <v>43</v>
      </c>
      <c r="O196" s="65"/>
      <c r="P196" s="188">
        <f>O196*H196</f>
        <v>0</v>
      </c>
      <c r="Q196" s="188">
        <v>0.00038</v>
      </c>
      <c r="R196" s="188">
        <f>Q196*H196</f>
        <v>0.00038</v>
      </c>
      <c r="S196" s="188">
        <v>0</v>
      </c>
      <c r="T196" s="189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0" t="s">
        <v>480</v>
      </c>
      <c r="AT196" s="190" t="s">
        <v>893</v>
      </c>
      <c r="AU196" s="190" t="s">
        <v>82</v>
      </c>
      <c r="AY196" s="18" t="s">
        <v>191</v>
      </c>
      <c r="BE196" s="191">
        <f>IF(N196="základní",J196,0)</f>
        <v>0</v>
      </c>
      <c r="BF196" s="191">
        <f>IF(N196="snížená",J196,0)</f>
        <v>0</v>
      </c>
      <c r="BG196" s="191">
        <f>IF(N196="zákl. přenesená",J196,0)</f>
        <v>0</v>
      </c>
      <c r="BH196" s="191">
        <f>IF(N196="sníž. přenesená",J196,0)</f>
        <v>0</v>
      </c>
      <c r="BI196" s="191">
        <f>IF(N196="nulová",J196,0)</f>
        <v>0</v>
      </c>
      <c r="BJ196" s="18" t="s">
        <v>80</v>
      </c>
      <c r="BK196" s="191">
        <f>ROUND(I196*H196,2)</f>
        <v>0</v>
      </c>
      <c r="BL196" s="18" t="s">
        <v>321</v>
      </c>
      <c r="BM196" s="190" t="s">
        <v>2304</v>
      </c>
    </row>
    <row r="197" spans="1:47" s="2" customFormat="1" ht="11.25">
      <c r="A197" s="35"/>
      <c r="B197" s="36"/>
      <c r="C197" s="37"/>
      <c r="D197" s="192" t="s">
        <v>200</v>
      </c>
      <c r="E197" s="37"/>
      <c r="F197" s="193" t="s">
        <v>2303</v>
      </c>
      <c r="G197" s="37"/>
      <c r="H197" s="37"/>
      <c r="I197" s="194"/>
      <c r="J197" s="37"/>
      <c r="K197" s="37"/>
      <c r="L197" s="40"/>
      <c r="M197" s="195"/>
      <c r="N197" s="196"/>
      <c r="O197" s="65"/>
      <c r="P197" s="65"/>
      <c r="Q197" s="65"/>
      <c r="R197" s="65"/>
      <c r="S197" s="65"/>
      <c r="T197" s="66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200</v>
      </c>
      <c r="AU197" s="18" t="s">
        <v>82</v>
      </c>
    </row>
    <row r="198" spans="1:65" s="2" customFormat="1" ht="16.5" customHeight="1">
      <c r="A198" s="35"/>
      <c r="B198" s="36"/>
      <c r="C198" s="220" t="s">
        <v>515</v>
      </c>
      <c r="D198" s="220" t="s">
        <v>893</v>
      </c>
      <c r="E198" s="221" t="s">
        <v>2305</v>
      </c>
      <c r="F198" s="222" t="s">
        <v>2306</v>
      </c>
      <c r="G198" s="223" t="s">
        <v>265</v>
      </c>
      <c r="H198" s="224">
        <v>1</v>
      </c>
      <c r="I198" s="225"/>
      <c r="J198" s="226">
        <f>ROUND(I198*H198,2)</f>
        <v>0</v>
      </c>
      <c r="K198" s="222" t="s">
        <v>197</v>
      </c>
      <c r="L198" s="227"/>
      <c r="M198" s="228" t="s">
        <v>21</v>
      </c>
      <c r="N198" s="229" t="s">
        <v>43</v>
      </c>
      <c r="O198" s="65"/>
      <c r="P198" s="188">
        <f>O198*H198</f>
        <v>0</v>
      </c>
      <c r="Q198" s="188">
        <v>0.00031</v>
      </c>
      <c r="R198" s="188">
        <f>Q198*H198</f>
        <v>0.00031</v>
      </c>
      <c r="S198" s="188">
        <v>0</v>
      </c>
      <c r="T198" s="189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0" t="s">
        <v>480</v>
      </c>
      <c r="AT198" s="190" t="s">
        <v>893</v>
      </c>
      <c r="AU198" s="190" t="s">
        <v>82</v>
      </c>
      <c r="AY198" s="18" t="s">
        <v>191</v>
      </c>
      <c r="BE198" s="191">
        <f>IF(N198="základní",J198,0)</f>
        <v>0</v>
      </c>
      <c r="BF198" s="191">
        <f>IF(N198="snížená",J198,0)</f>
        <v>0</v>
      </c>
      <c r="BG198" s="191">
        <f>IF(N198="zákl. přenesená",J198,0)</f>
        <v>0</v>
      </c>
      <c r="BH198" s="191">
        <f>IF(N198="sníž. přenesená",J198,0)</f>
        <v>0</v>
      </c>
      <c r="BI198" s="191">
        <f>IF(N198="nulová",J198,0)</f>
        <v>0</v>
      </c>
      <c r="BJ198" s="18" t="s">
        <v>80</v>
      </c>
      <c r="BK198" s="191">
        <f>ROUND(I198*H198,2)</f>
        <v>0</v>
      </c>
      <c r="BL198" s="18" t="s">
        <v>321</v>
      </c>
      <c r="BM198" s="190" t="s">
        <v>2307</v>
      </c>
    </row>
    <row r="199" spans="1:47" s="2" customFormat="1" ht="11.25">
      <c r="A199" s="35"/>
      <c r="B199" s="36"/>
      <c r="C199" s="37"/>
      <c r="D199" s="192" t="s">
        <v>200</v>
      </c>
      <c r="E199" s="37"/>
      <c r="F199" s="193" t="s">
        <v>2306</v>
      </c>
      <c r="G199" s="37"/>
      <c r="H199" s="37"/>
      <c r="I199" s="194"/>
      <c r="J199" s="37"/>
      <c r="K199" s="37"/>
      <c r="L199" s="40"/>
      <c r="M199" s="195"/>
      <c r="N199" s="196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200</v>
      </c>
      <c r="AU199" s="18" t="s">
        <v>82</v>
      </c>
    </row>
    <row r="200" spans="1:65" s="2" customFormat="1" ht="16.5" customHeight="1">
      <c r="A200" s="35"/>
      <c r="B200" s="36"/>
      <c r="C200" s="220" t="s">
        <v>528</v>
      </c>
      <c r="D200" s="220" t="s">
        <v>893</v>
      </c>
      <c r="E200" s="221" t="s">
        <v>2308</v>
      </c>
      <c r="F200" s="222" t="s">
        <v>2309</v>
      </c>
      <c r="G200" s="223" t="s">
        <v>265</v>
      </c>
      <c r="H200" s="224">
        <v>1</v>
      </c>
      <c r="I200" s="225"/>
      <c r="J200" s="226">
        <f>ROUND(I200*H200,2)</f>
        <v>0</v>
      </c>
      <c r="K200" s="222" t="s">
        <v>197</v>
      </c>
      <c r="L200" s="227"/>
      <c r="M200" s="228" t="s">
        <v>21</v>
      </c>
      <c r="N200" s="229" t="s">
        <v>43</v>
      </c>
      <c r="O200" s="65"/>
      <c r="P200" s="188">
        <f>O200*H200</f>
        <v>0</v>
      </c>
      <c r="Q200" s="188">
        <v>0.00058</v>
      </c>
      <c r="R200" s="188">
        <f>Q200*H200</f>
        <v>0.00058</v>
      </c>
      <c r="S200" s="188">
        <v>0</v>
      </c>
      <c r="T200" s="189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0" t="s">
        <v>480</v>
      </c>
      <c r="AT200" s="190" t="s">
        <v>893</v>
      </c>
      <c r="AU200" s="190" t="s">
        <v>82</v>
      </c>
      <c r="AY200" s="18" t="s">
        <v>191</v>
      </c>
      <c r="BE200" s="191">
        <f>IF(N200="základní",J200,0)</f>
        <v>0</v>
      </c>
      <c r="BF200" s="191">
        <f>IF(N200="snížená",J200,0)</f>
        <v>0</v>
      </c>
      <c r="BG200" s="191">
        <f>IF(N200="zákl. přenesená",J200,0)</f>
        <v>0</v>
      </c>
      <c r="BH200" s="191">
        <f>IF(N200="sníž. přenesená",J200,0)</f>
        <v>0</v>
      </c>
      <c r="BI200" s="191">
        <f>IF(N200="nulová",J200,0)</f>
        <v>0</v>
      </c>
      <c r="BJ200" s="18" t="s">
        <v>80</v>
      </c>
      <c r="BK200" s="191">
        <f>ROUND(I200*H200,2)</f>
        <v>0</v>
      </c>
      <c r="BL200" s="18" t="s">
        <v>321</v>
      </c>
      <c r="BM200" s="190" t="s">
        <v>2310</v>
      </c>
    </row>
    <row r="201" spans="1:47" s="2" customFormat="1" ht="11.25">
      <c r="A201" s="35"/>
      <c r="B201" s="36"/>
      <c r="C201" s="37"/>
      <c r="D201" s="192" t="s">
        <v>200</v>
      </c>
      <c r="E201" s="37"/>
      <c r="F201" s="193" t="s">
        <v>2309</v>
      </c>
      <c r="G201" s="37"/>
      <c r="H201" s="37"/>
      <c r="I201" s="194"/>
      <c r="J201" s="37"/>
      <c r="K201" s="37"/>
      <c r="L201" s="40"/>
      <c r="M201" s="195"/>
      <c r="N201" s="196"/>
      <c r="O201" s="65"/>
      <c r="P201" s="65"/>
      <c r="Q201" s="65"/>
      <c r="R201" s="65"/>
      <c r="S201" s="65"/>
      <c r="T201" s="66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200</v>
      </c>
      <c r="AU201" s="18" t="s">
        <v>82</v>
      </c>
    </row>
    <row r="202" spans="1:65" s="2" customFormat="1" ht="24.2" customHeight="1">
      <c r="A202" s="35"/>
      <c r="B202" s="36"/>
      <c r="C202" s="220" t="s">
        <v>536</v>
      </c>
      <c r="D202" s="220" t="s">
        <v>893</v>
      </c>
      <c r="E202" s="221" t="s">
        <v>2311</v>
      </c>
      <c r="F202" s="222" t="s">
        <v>2312</v>
      </c>
      <c r="G202" s="223" t="s">
        <v>265</v>
      </c>
      <c r="H202" s="224">
        <v>1</v>
      </c>
      <c r="I202" s="225"/>
      <c r="J202" s="226">
        <f>ROUND(I202*H202,2)</f>
        <v>0</v>
      </c>
      <c r="K202" s="222" t="s">
        <v>197</v>
      </c>
      <c r="L202" s="227"/>
      <c r="M202" s="228" t="s">
        <v>21</v>
      </c>
      <c r="N202" s="229" t="s">
        <v>43</v>
      </c>
      <c r="O202" s="65"/>
      <c r="P202" s="188">
        <f>O202*H202</f>
        <v>0</v>
      </c>
      <c r="Q202" s="188">
        <v>0.00017</v>
      </c>
      <c r="R202" s="188">
        <f>Q202*H202</f>
        <v>0.00017</v>
      </c>
      <c r="S202" s="188">
        <v>0</v>
      </c>
      <c r="T202" s="189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0" t="s">
        <v>480</v>
      </c>
      <c r="AT202" s="190" t="s">
        <v>893</v>
      </c>
      <c r="AU202" s="190" t="s">
        <v>82</v>
      </c>
      <c r="AY202" s="18" t="s">
        <v>191</v>
      </c>
      <c r="BE202" s="191">
        <f>IF(N202="základní",J202,0)</f>
        <v>0</v>
      </c>
      <c r="BF202" s="191">
        <f>IF(N202="snížená",J202,0)</f>
        <v>0</v>
      </c>
      <c r="BG202" s="191">
        <f>IF(N202="zákl. přenesená",J202,0)</f>
        <v>0</v>
      </c>
      <c r="BH202" s="191">
        <f>IF(N202="sníž. přenesená",J202,0)</f>
        <v>0</v>
      </c>
      <c r="BI202" s="191">
        <f>IF(N202="nulová",J202,0)</f>
        <v>0</v>
      </c>
      <c r="BJ202" s="18" t="s">
        <v>80</v>
      </c>
      <c r="BK202" s="191">
        <f>ROUND(I202*H202,2)</f>
        <v>0</v>
      </c>
      <c r="BL202" s="18" t="s">
        <v>321</v>
      </c>
      <c r="BM202" s="190" t="s">
        <v>2313</v>
      </c>
    </row>
    <row r="203" spans="1:47" s="2" customFormat="1" ht="19.5">
      <c r="A203" s="35"/>
      <c r="B203" s="36"/>
      <c r="C203" s="37"/>
      <c r="D203" s="192" t="s">
        <v>200</v>
      </c>
      <c r="E203" s="37"/>
      <c r="F203" s="193" t="s">
        <v>2312</v>
      </c>
      <c r="G203" s="37"/>
      <c r="H203" s="37"/>
      <c r="I203" s="194"/>
      <c r="J203" s="37"/>
      <c r="K203" s="37"/>
      <c r="L203" s="40"/>
      <c r="M203" s="195"/>
      <c r="N203" s="196"/>
      <c r="O203" s="65"/>
      <c r="P203" s="65"/>
      <c r="Q203" s="65"/>
      <c r="R203" s="65"/>
      <c r="S203" s="65"/>
      <c r="T203" s="66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200</v>
      </c>
      <c r="AU203" s="18" t="s">
        <v>82</v>
      </c>
    </row>
    <row r="204" spans="1:65" s="2" customFormat="1" ht="24.2" customHeight="1">
      <c r="A204" s="35"/>
      <c r="B204" s="36"/>
      <c r="C204" s="220" t="s">
        <v>547</v>
      </c>
      <c r="D204" s="220" t="s">
        <v>893</v>
      </c>
      <c r="E204" s="221" t="s">
        <v>2314</v>
      </c>
      <c r="F204" s="222" t="s">
        <v>2315</v>
      </c>
      <c r="G204" s="223" t="s">
        <v>265</v>
      </c>
      <c r="H204" s="224">
        <v>1</v>
      </c>
      <c r="I204" s="225"/>
      <c r="J204" s="226">
        <f>ROUND(I204*H204,2)</f>
        <v>0</v>
      </c>
      <c r="K204" s="222" t="s">
        <v>197</v>
      </c>
      <c r="L204" s="227"/>
      <c r="M204" s="228" t="s">
        <v>21</v>
      </c>
      <c r="N204" s="229" t="s">
        <v>43</v>
      </c>
      <c r="O204" s="65"/>
      <c r="P204" s="188">
        <f>O204*H204</f>
        <v>0</v>
      </c>
      <c r="Q204" s="188">
        <v>0.0003</v>
      </c>
      <c r="R204" s="188">
        <f>Q204*H204</f>
        <v>0.0003</v>
      </c>
      <c r="S204" s="188">
        <v>0</v>
      </c>
      <c r="T204" s="189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0" t="s">
        <v>480</v>
      </c>
      <c r="AT204" s="190" t="s">
        <v>893</v>
      </c>
      <c r="AU204" s="190" t="s">
        <v>82</v>
      </c>
      <c r="AY204" s="18" t="s">
        <v>191</v>
      </c>
      <c r="BE204" s="191">
        <f>IF(N204="základní",J204,0)</f>
        <v>0</v>
      </c>
      <c r="BF204" s="191">
        <f>IF(N204="snížená",J204,0)</f>
        <v>0</v>
      </c>
      <c r="BG204" s="191">
        <f>IF(N204="zákl. přenesená",J204,0)</f>
        <v>0</v>
      </c>
      <c r="BH204" s="191">
        <f>IF(N204="sníž. přenesená",J204,0)</f>
        <v>0</v>
      </c>
      <c r="BI204" s="191">
        <f>IF(N204="nulová",J204,0)</f>
        <v>0</v>
      </c>
      <c r="BJ204" s="18" t="s">
        <v>80</v>
      </c>
      <c r="BK204" s="191">
        <f>ROUND(I204*H204,2)</f>
        <v>0</v>
      </c>
      <c r="BL204" s="18" t="s">
        <v>321</v>
      </c>
      <c r="BM204" s="190" t="s">
        <v>2316</v>
      </c>
    </row>
    <row r="205" spans="1:47" s="2" customFormat="1" ht="19.5">
      <c r="A205" s="35"/>
      <c r="B205" s="36"/>
      <c r="C205" s="37"/>
      <c r="D205" s="192" t="s">
        <v>200</v>
      </c>
      <c r="E205" s="37"/>
      <c r="F205" s="193" t="s">
        <v>2315</v>
      </c>
      <c r="G205" s="37"/>
      <c r="H205" s="37"/>
      <c r="I205" s="194"/>
      <c r="J205" s="37"/>
      <c r="K205" s="37"/>
      <c r="L205" s="40"/>
      <c r="M205" s="195"/>
      <c r="N205" s="196"/>
      <c r="O205" s="65"/>
      <c r="P205" s="65"/>
      <c r="Q205" s="65"/>
      <c r="R205" s="65"/>
      <c r="S205" s="65"/>
      <c r="T205" s="66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8" t="s">
        <v>200</v>
      </c>
      <c r="AU205" s="18" t="s">
        <v>82</v>
      </c>
    </row>
    <row r="206" spans="1:65" s="2" customFormat="1" ht="16.5" customHeight="1">
      <c r="A206" s="35"/>
      <c r="B206" s="36"/>
      <c r="C206" s="220" t="s">
        <v>570</v>
      </c>
      <c r="D206" s="220" t="s">
        <v>893</v>
      </c>
      <c r="E206" s="221" t="s">
        <v>2317</v>
      </c>
      <c r="F206" s="222" t="s">
        <v>2318</v>
      </c>
      <c r="G206" s="223" t="s">
        <v>265</v>
      </c>
      <c r="H206" s="224">
        <v>8</v>
      </c>
      <c r="I206" s="225"/>
      <c r="J206" s="226">
        <f>ROUND(I206*H206,2)</f>
        <v>0</v>
      </c>
      <c r="K206" s="222" t="s">
        <v>197</v>
      </c>
      <c r="L206" s="227"/>
      <c r="M206" s="228" t="s">
        <v>21</v>
      </c>
      <c r="N206" s="229" t="s">
        <v>43</v>
      </c>
      <c r="O206" s="65"/>
      <c r="P206" s="188">
        <f>O206*H206</f>
        <v>0</v>
      </c>
      <c r="Q206" s="188">
        <v>5E-05</v>
      </c>
      <c r="R206" s="188">
        <f>Q206*H206</f>
        <v>0.0004</v>
      </c>
      <c r="S206" s="188">
        <v>0</v>
      </c>
      <c r="T206" s="189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0" t="s">
        <v>480</v>
      </c>
      <c r="AT206" s="190" t="s">
        <v>893</v>
      </c>
      <c r="AU206" s="190" t="s">
        <v>82</v>
      </c>
      <c r="AY206" s="18" t="s">
        <v>191</v>
      </c>
      <c r="BE206" s="191">
        <f>IF(N206="základní",J206,0)</f>
        <v>0</v>
      </c>
      <c r="BF206" s="191">
        <f>IF(N206="snížená",J206,0)</f>
        <v>0</v>
      </c>
      <c r="BG206" s="191">
        <f>IF(N206="zákl. přenesená",J206,0)</f>
        <v>0</v>
      </c>
      <c r="BH206" s="191">
        <f>IF(N206="sníž. přenesená",J206,0)</f>
        <v>0</v>
      </c>
      <c r="BI206" s="191">
        <f>IF(N206="nulová",J206,0)</f>
        <v>0</v>
      </c>
      <c r="BJ206" s="18" t="s">
        <v>80</v>
      </c>
      <c r="BK206" s="191">
        <f>ROUND(I206*H206,2)</f>
        <v>0</v>
      </c>
      <c r="BL206" s="18" t="s">
        <v>321</v>
      </c>
      <c r="BM206" s="190" t="s">
        <v>2319</v>
      </c>
    </row>
    <row r="207" spans="1:47" s="2" customFormat="1" ht="11.25">
      <c r="A207" s="35"/>
      <c r="B207" s="36"/>
      <c r="C207" s="37"/>
      <c r="D207" s="192" t="s">
        <v>200</v>
      </c>
      <c r="E207" s="37"/>
      <c r="F207" s="193" t="s">
        <v>2318</v>
      </c>
      <c r="G207" s="37"/>
      <c r="H207" s="37"/>
      <c r="I207" s="194"/>
      <c r="J207" s="37"/>
      <c r="K207" s="37"/>
      <c r="L207" s="40"/>
      <c r="M207" s="195"/>
      <c r="N207" s="196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200</v>
      </c>
      <c r="AU207" s="18" t="s">
        <v>82</v>
      </c>
    </row>
    <row r="208" spans="1:65" s="2" customFormat="1" ht="21.75" customHeight="1">
      <c r="A208" s="35"/>
      <c r="B208" s="36"/>
      <c r="C208" s="220" t="s">
        <v>577</v>
      </c>
      <c r="D208" s="220" t="s">
        <v>893</v>
      </c>
      <c r="E208" s="221" t="s">
        <v>2320</v>
      </c>
      <c r="F208" s="222" t="s">
        <v>2321</v>
      </c>
      <c r="G208" s="223" t="s">
        <v>265</v>
      </c>
      <c r="H208" s="224">
        <v>1</v>
      </c>
      <c r="I208" s="225"/>
      <c r="J208" s="226">
        <f>ROUND(I208*H208,2)</f>
        <v>0</v>
      </c>
      <c r="K208" s="222" t="s">
        <v>197</v>
      </c>
      <c r="L208" s="227"/>
      <c r="M208" s="228" t="s">
        <v>21</v>
      </c>
      <c r="N208" s="229" t="s">
        <v>43</v>
      </c>
      <c r="O208" s="65"/>
      <c r="P208" s="188">
        <f>O208*H208</f>
        <v>0</v>
      </c>
      <c r="Q208" s="188">
        <v>0.00033</v>
      </c>
      <c r="R208" s="188">
        <f>Q208*H208</f>
        <v>0.00033</v>
      </c>
      <c r="S208" s="188">
        <v>0</v>
      </c>
      <c r="T208" s="189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0" t="s">
        <v>480</v>
      </c>
      <c r="AT208" s="190" t="s">
        <v>893</v>
      </c>
      <c r="AU208" s="190" t="s">
        <v>82</v>
      </c>
      <c r="AY208" s="18" t="s">
        <v>191</v>
      </c>
      <c r="BE208" s="191">
        <f>IF(N208="základní",J208,0)</f>
        <v>0</v>
      </c>
      <c r="BF208" s="191">
        <f>IF(N208="snížená",J208,0)</f>
        <v>0</v>
      </c>
      <c r="BG208" s="191">
        <f>IF(N208="zákl. přenesená",J208,0)</f>
        <v>0</v>
      </c>
      <c r="BH208" s="191">
        <f>IF(N208="sníž. přenesená",J208,0)</f>
        <v>0</v>
      </c>
      <c r="BI208" s="191">
        <f>IF(N208="nulová",J208,0)</f>
        <v>0</v>
      </c>
      <c r="BJ208" s="18" t="s">
        <v>80</v>
      </c>
      <c r="BK208" s="191">
        <f>ROUND(I208*H208,2)</f>
        <v>0</v>
      </c>
      <c r="BL208" s="18" t="s">
        <v>321</v>
      </c>
      <c r="BM208" s="190" t="s">
        <v>2322</v>
      </c>
    </row>
    <row r="209" spans="1:47" s="2" customFormat="1" ht="11.25">
      <c r="A209" s="35"/>
      <c r="B209" s="36"/>
      <c r="C209" s="37"/>
      <c r="D209" s="192" t="s">
        <v>200</v>
      </c>
      <c r="E209" s="37"/>
      <c r="F209" s="193" t="s">
        <v>2321</v>
      </c>
      <c r="G209" s="37"/>
      <c r="H209" s="37"/>
      <c r="I209" s="194"/>
      <c r="J209" s="37"/>
      <c r="K209" s="37"/>
      <c r="L209" s="40"/>
      <c r="M209" s="195"/>
      <c r="N209" s="196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200</v>
      </c>
      <c r="AU209" s="18" t="s">
        <v>82</v>
      </c>
    </row>
    <row r="210" spans="1:65" s="2" customFormat="1" ht="24.2" customHeight="1">
      <c r="A210" s="35"/>
      <c r="B210" s="36"/>
      <c r="C210" s="220" t="s">
        <v>584</v>
      </c>
      <c r="D210" s="220" t="s">
        <v>893</v>
      </c>
      <c r="E210" s="221" t="s">
        <v>2323</v>
      </c>
      <c r="F210" s="222" t="s">
        <v>2324</v>
      </c>
      <c r="G210" s="223" t="s">
        <v>265</v>
      </c>
      <c r="H210" s="224">
        <v>7</v>
      </c>
      <c r="I210" s="225"/>
      <c r="J210" s="226">
        <f>ROUND(I210*H210,2)</f>
        <v>0</v>
      </c>
      <c r="K210" s="222" t="s">
        <v>197</v>
      </c>
      <c r="L210" s="227"/>
      <c r="M210" s="228" t="s">
        <v>21</v>
      </c>
      <c r="N210" s="229" t="s">
        <v>43</v>
      </c>
      <c r="O210" s="65"/>
      <c r="P210" s="188">
        <f>O210*H210</f>
        <v>0</v>
      </c>
      <c r="Q210" s="188">
        <v>5E-05</v>
      </c>
      <c r="R210" s="188">
        <f>Q210*H210</f>
        <v>0.00035</v>
      </c>
      <c r="S210" s="188">
        <v>0</v>
      </c>
      <c r="T210" s="189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0" t="s">
        <v>480</v>
      </c>
      <c r="AT210" s="190" t="s">
        <v>893</v>
      </c>
      <c r="AU210" s="190" t="s">
        <v>82</v>
      </c>
      <c r="AY210" s="18" t="s">
        <v>191</v>
      </c>
      <c r="BE210" s="191">
        <f>IF(N210="základní",J210,0)</f>
        <v>0</v>
      </c>
      <c r="BF210" s="191">
        <f>IF(N210="snížená",J210,0)</f>
        <v>0</v>
      </c>
      <c r="BG210" s="191">
        <f>IF(N210="zákl. přenesená",J210,0)</f>
        <v>0</v>
      </c>
      <c r="BH210" s="191">
        <f>IF(N210="sníž. přenesená",J210,0)</f>
        <v>0</v>
      </c>
      <c r="BI210" s="191">
        <f>IF(N210="nulová",J210,0)</f>
        <v>0</v>
      </c>
      <c r="BJ210" s="18" t="s">
        <v>80</v>
      </c>
      <c r="BK210" s="191">
        <f>ROUND(I210*H210,2)</f>
        <v>0</v>
      </c>
      <c r="BL210" s="18" t="s">
        <v>321</v>
      </c>
      <c r="BM210" s="190" t="s">
        <v>2325</v>
      </c>
    </row>
    <row r="211" spans="1:47" s="2" customFormat="1" ht="11.25">
      <c r="A211" s="35"/>
      <c r="B211" s="36"/>
      <c r="C211" s="37"/>
      <c r="D211" s="192" t="s">
        <v>200</v>
      </c>
      <c r="E211" s="37"/>
      <c r="F211" s="193" t="s">
        <v>2324</v>
      </c>
      <c r="G211" s="37"/>
      <c r="H211" s="37"/>
      <c r="I211" s="194"/>
      <c r="J211" s="37"/>
      <c r="K211" s="37"/>
      <c r="L211" s="40"/>
      <c r="M211" s="195"/>
      <c r="N211" s="196"/>
      <c r="O211" s="65"/>
      <c r="P211" s="65"/>
      <c r="Q211" s="65"/>
      <c r="R211" s="65"/>
      <c r="S211" s="65"/>
      <c r="T211" s="66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200</v>
      </c>
      <c r="AU211" s="18" t="s">
        <v>82</v>
      </c>
    </row>
    <row r="212" spans="1:65" s="2" customFormat="1" ht="16.5" customHeight="1">
      <c r="A212" s="35"/>
      <c r="B212" s="36"/>
      <c r="C212" s="220" t="s">
        <v>591</v>
      </c>
      <c r="D212" s="220" t="s">
        <v>893</v>
      </c>
      <c r="E212" s="221" t="s">
        <v>2326</v>
      </c>
      <c r="F212" s="222" t="s">
        <v>2327</v>
      </c>
      <c r="G212" s="223" t="s">
        <v>265</v>
      </c>
      <c r="H212" s="224">
        <v>9</v>
      </c>
      <c r="I212" s="225"/>
      <c r="J212" s="226">
        <f>ROUND(I212*H212,2)</f>
        <v>0</v>
      </c>
      <c r="K212" s="222" t="s">
        <v>197</v>
      </c>
      <c r="L212" s="227"/>
      <c r="M212" s="228" t="s">
        <v>21</v>
      </c>
      <c r="N212" s="229" t="s">
        <v>43</v>
      </c>
      <c r="O212" s="65"/>
      <c r="P212" s="188">
        <f>O212*H212</f>
        <v>0</v>
      </c>
      <c r="Q212" s="188">
        <v>0.00048</v>
      </c>
      <c r="R212" s="188">
        <f>Q212*H212</f>
        <v>0.00432</v>
      </c>
      <c r="S212" s="188">
        <v>0</v>
      </c>
      <c r="T212" s="189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0" t="s">
        <v>480</v>
      </c>
      <c r="AT212" s="190" t="s">
        <v>893</v>
      </c>
      <c r="AU212" s="190" t="s">
        <v>82</v>
      </c>
      <c r="AY212" s="18" t="s">
        <v>191</v>
      </c>
      <c r="BE212" s="191">
        <f>IF(N212="základní",J212,0)</f>
        <v>0</v>
      </c>
      <c r="BF212" s="191">
        <f>IF(N212="snížená",J212,0)</f>
        <v>0</v>
      </c>
      <c r="BG212" s="191">
        <f>IF(N212="zákl. přenesená",J212,0)</f>
        <v>0</v>
      </c>
      <c r="BH212" s="191">
        <f>IF(N212="sníž. přenesená",J212,0)</f>
        <v>0</v>
      </c>
      <c r="BI212" s="191">
        <f>IF(N212="nulová",J212,0)</f>
        <v>0</v>
      </c>
      <c r="BJ212" s="18" t="s">
        <v>80</v>
      </c>
      <c r="BK212" s="191">
        <f>ROUND(I212*H212,2)</f>
        <v>0</v>
      </c>
      <c r="BL212" s="18" t="s">
        <v>321</v>
      </c>
      <c r="BM212" s="190" t="s">
        <v>2328</v>
      </c>
    </row>
    <row r="213" spans="1:47" s="2" customFormat="1" ht="11.25">
      <c r="A213" s="35"/>
      <c r="B213" s="36"/>
      <c r="C213" s="37"/>
      <c r="D213" s="192" t="s">
        <v>200</v>
      </c>
      <c r="E213" s="37"/>
      <c r="F213" s="193" t="s">
        <v>2327</v>
      </c>
      <c r="G213" s="37"/>
      <c r="H213" s="37"/>
      <c r="I213" s="194"/>
      <c r="J213" s="37"/>
      <c r="K213" s="37"/>
      <c r="L213" s="40"/>
      <c r="M213" s="195"/>
      <c r="N213" s="196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200</v>
      </c>
      <c r="AU213" s="18" t="s">
        <v>82</v>
      </c>
    </row>
    <row r="214" spans="1:65" s="2" customFormat="1" ht="16.5" customHeight="1">
      <c r="A214" s="35"/>
      <c r="B214" s="36"/>
      <c r="C214" s="220" t="s">
        <v>603</v>
      </c>
      <c r="D214" s="220" t="s">
        <v>893</v>
      </c>
      <c r="E214" s="221" t="s">
        <v>2329</v>
      </c>
      <c r="F214" s="222" t="s">
        <v>2330</v>
      </c>
      <c r="G214" s="223" t="s">
        <v>265</v>
      </c>
      <c r="H214" s="224">
        <v>6</v>
      </c>
      <c r="I214" s="225"/>
      <c r="J214" s="226">
        <f>ROUND(I214*H214,2)</f>
        <v>0</v>
      </c>
      <c r="K214" s="222" t="s">
        <v>197</v>
      </c>
      <c r="L214" s="227"/>
      <c r="M214" s="228" t="s">
        <v>21</v>
      </c>
      <c r="N214" s="229" t="s">
        <v>43</v>
      </c>
      <c r="O214" s="65"/>
      <c r="P214" s="188">
        <f>O214*H214</f>
        <v>0</v>
      </c>
      <c r="Q214" s="188">
        <v>0.00078</v>
      </c>
      <c r="R214" s="188">
        <f>Q214*H214</f>
        <v>0.00468</v>
      </c>
      <c r="S214" s="188">
        <v>0</v>
      </c>
      <c r="T214" s="189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0" t="s">
        <v>480</v>
      </c>
      <c r="AT214" s="190" t="s">
        <v>893</v>
      </c>
      <c r="AU214" s="190" t="s">
        <v>82</v>
      </c>
      <c r="AY214" s="18" t="s">
        <v>191</v>
      </c>
      <c r="BE214" s="191">
        <f>IF(N214="základní",J214,0)</f>
        <v>0</v>
      </c>
      <c r="BF214" s="191">
        <f>IF(N214="snížená",J214,0)</f>
        <v>0</v>
      </c>
      <c r="BG214" s="191">
        <f>IF(N214="zákl. přenesená",J214,0)</f>
        <v>0</v>
      </c>
      <c r="BH214" s="191">
        <f>IF(N214="sníž. přenesená",J214,0)</f>
        <v>0</v>
      </c>
      <c r="BI214" s="191">
        <f>IF(N214="nulová",J214,0)</f>
        <v>0</v>
      </c>
      <c r="BJ214" s="18" t="s">
        <v>80</v>
      </c>
      <c r="BK214" s="191">
        <f>ROUND(I214*H214,2)</f>
        <v>0</v>
      </c>
      <c r="BL214" s="18" t="s">
        <v>321</v>
      </c>
      <c r="BM214" s="190" t="s">
        <v>2331</v>
      </c>
    </row>
    <row r="215" spans="1:47" s="2" customFormat="1" ht="11.25">
      <c r="A215" s="35"/>
      <c r="B215" s="36"/>
      <c r="C215" s="37"/>
      <c r="D215" s="192" t="s">
        <v>200</v>
      </c>
      <c r="E215" s="37"/>
      <c r="F215" s="193" t="s">
        <v>2330</v>
      </c>
      <c r="G215" s="37"/>
      <c r="H215" s="37"/>
      <c r="I215" s="194"/>
      <c r="J215" s="37"/>
      <c r="K215" s="37"/>
      <c r="L215" s="40"/>
      <c r="M215" s="195"/>
      <c r="N215" s="196"/>
      <c r="O215" s="65"/>
      <c r="P215" s="65"/>
      <c r="Q215" s="65"/>
      <c r="R215" s="65"/>
      <c r="S215" s="65"/>
      <c r="T215" s="66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8" t="s">
        <v>200</v>
      </c>
      <c r="AU215" s="18" t="s">
        <v>82</v>
      </c>
    </row>
    <row r="216" spans="1:65" s="2" customFormat="1" ht="21.75" customHeight="1">
      <c r="A216" s="35"/>
      <c r="B216" s="36"/>
      <c r="C216" s="220" t="s">
        <v>626</v>
      </c>
      <c r="D216" s="220" t="s">
        <v>893</v>
      </c>
      <c r="E216" s="221" t="s">
        <v>2332</v>
      </c>
      <c r="F216" s="222" t="s">
        <v>2333</v>
      </c>
      <c r="G216" s="223" t="s">
        <v>745</v>
      </c>
      <c r="H216" s="224">
        <v>3</v>
      </c>
      <c r="I216" s="225"/>
      <c r="J216" s="226">
        <f>ROUND(I216*H216,2)</f>
        <v>0</v>
      </c>
      <c r="K216" s="222" t="s">
        <v>197</v>
      </c>
      <c r="L216" s="227"/>
      <c r="M216" s="228" t="s">
        <v>21</v>
      </c>
      <c r="N216" s="229" t="s">
        <v>43</v>
      </c>
      <c r="O216" s="65"/>
      <c r="P216" s="188">
        <f>O216*H216</f>
        <v>0</v>
      </c>
      <c r="Q216" s="188">
        <v>0.00031</v>
      </c>
      <c r="R216" s="188">
        <f>Q216*H216</f>
        <v>0.00093</v>
      </c>
      <c r="S216" s="188">
        <v>0</v>
      </c>
      <c r="T216" s="189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0" t="s">
        <v>480</v>
      </c>
      <c r="AT216" s="190" t="s">
        <v>893</v>
      </c>
      <c r="AU216" s="190" t="s">
        <v>82</v>
      </c>
      <c r="AY216" s="18" t="s">
        <v>191</v>
      </c>
      <c r="BE216" s="191">
        <f>IF(N216="základní",J216,0)</f>
        <v>0</v>
      </c>
      <c r="BF216" s="191">
        <f>IF(N216="snížená",J216,0)</f>
        <v>0</v>
      </c>
      <c r="BG216" s="191">
        <f>IF(N216="zákl. přenesená",J216,0)</f>
        <v>0</v>
      </c>
      <c r="BH216" s="191">
        <f>IF(N216="sníž. přenesená",J216,0)</f>
        <v>0</v>
      </c>
      <c r="BI216" s="191">
        <f>IF(N216="nulová",J216,0)</f>
        <v>0</v>
      </c>
      <c r="BJ216" s="18" t="s">
        <v>80</v>
      </c>
      <c r="BK216" s="191">
        <f>ROUND(I216*H216,2)</f>
        <v>0</v>
      </c>
      <c r="BL216" s="18" t="s">
        <v>321</v>
      </c>
      <c r="BM216" s="190" t="s">
        <v>2334</v>
      </c>
    </row>
    <row r="217" spans="1:47" s="2" customFormat="1" ht="11.25">
      <c r="A217" s="35"/>
      <c r="B217" s="36"/>
      <c r="C217" s="37"/>
      <c r="D217" s="192" t="s">
        <v>200</v>
      </c>
      <c r="E217" s="37"/>
      <c r="F217" s="193" t="s">
        <v>2333</v>
      </c>
      <c r="G217" s="37"/>
      <c r="H217" s="37"/>
      <c r="I217" s="194"/>
      <c r="J217" s="37"/>
      <c r="K217" s="37"/>
      <c r="L217" s="40"/>
      <c r="M217" s="195"/>
      <c r="N217" s="196"/>
      <c r="O217" s="65"/>
      <c r="P217" s="65"/>
      <c r="Q217" s="65"/>
      <c r="R217" s="65"/>
      <c r="S217" s="65"/>
      <c r="T217" s="66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200</v>
      </c>
      <c r="AU217" s="18" t="s">
        <v>82</v>
      </c>
    </row>
    <row r="218" spans="1:65" s="2" customFormat="1" ht="21.75" customHeight="1">
      <c r="A218" s="35"/>
      <c r="B218" s="36"/>
      <c r="C218" s="220" t="s">
        <v>632</v>
      </c>
      <c r="D218" s="220" t="s">
        <v>893</v>
      </c>
      <c r="E218" s="221" t="s">
        <v>2335</v>
      </c>
      <c r="F218" s="222" t="s">
        <v>2336</v>
      </c>
      <c r="G218" s="223" t="s">
        <v>745</v>
      </c>
      <c r="H218" s="224">
        <v>23</v>
      </c>
      <c r="I218" s="225"/>
      <c r="J218" s="226">
        <f>ROUND(I218*H218,2)</f>
        <v>0</v>
      </c>
      <c r="K218" s="222" t="s">
        <v>197</v>
      </c>
      <c r="L218" s="227"/>
      <c r="M218" s="228" t="s">
        <v>21</v>
      </c>
      <c r="N218" s="229" t="s">
        <v>43</v>
      </c>
      <c r="O218" s="65"/>
      <c r="P218" s="188">
        <f>O218*H218</f>
        <v>0</v>
      </c>
      <c r="Q218" s="188">
        <v>0.00101</v>
      </c>
      <c r="R218" s="188">
        <f>Q218*H218</f>
        <v>0.02323</v>
      </c>
      <c r="S218" s="188">
        <v>0</v>
      </c>
      <c r="T218" s="189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0" t="s">
        <v>480</v>
      </c>
      <c r="AT218" s="190" t="s">
        <v>893</v>
      </c>
      <c r="AU218" s="190" t="s">
        <v>82</v>
      </c>
      <c r="AY218" s="18" t="s">
        <v>191</v>
      </c>
      <c r="BE218" s="191">
        <f>IF(N218="základní",J218,0)</f>
        <v>0</v>
      </c>
      <c r="BF218" s="191">
        <f>IF(N218="snížená",J218,0)</f>
        <v>0</v>
      </c>
      <c r="BG218" s="191">
        <f>IF(N218="zákl. přenesená",J218,0)</f>
        <v>0</v>
      </c>
      <c r="BH218" s="191">
        <f>IF(N218="sníž. přenesená",J218,0)</f>
        <v>0</v>
      </c>
      <c r="BI218" s="191">
        <f>IF(N218="nulová",J218,0)</f>
        <v>0</v>
      </c>
      <c r="BJ218" s="18" t="s">
        <v>80</v>
      </c>
      <c r="BK218" s="191">
        <f>ROUND(I218*H218,2)</f>
        <v>0</v>
      </c>
      <c r="BL218" s="18" t="s">
        <v>321</v>
      </c>
      <c r="BM218" s="190" t="s">
        <v>2337</v>
      </c>
    </row>
    <row r="219" spans="1:47" s="2" customFormat="1" ht="11.25">
      <c r="A219" s="35"/>
      <c r="B219" s="36"/>
      <c r="C219" s="37"/>
      <c r="D219" s="192" t="s">
        <v>200</v>
      </c>
      <c r="E219" s="37"/>
      <c r="F219" s="193" t="s">
        <v>2336</v>
      </c>
      <c r="G219" s="37"/>
      <c r="H219" s="37"/>
      <c r="I219" s="194"/>
      <c r="J219" s="37"/>
      <c r="K219" s="37"/>
      <c r="L219" s="40"/>
      <c r="M219" s="195"/>
      <c r="N219" s="196"/>
      <c r="O219" s="65"/>
      <c r="P219" s="65"/>
      <c r="Q219" s="65"/>
      <c r="R219" s="65"/>
      <c r="S219" s="65"/>
      <c r="T219" s="66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8" t="s">
        <v>200</v>
      </c>
      <c r="AU219" s="18" t="s">
        <v>82</v>
      </c>
    </row>
    <row r="220" spans="1:65" s="2" customFormat="1" ht="21.75" customHeight="1">
      <c r="A220" s="35"/>
      <c r="B220" s="36"/>
      <c r="C220" s="220" t="s">
        <v>640</v>
      </c>
      <c r="D220" s="220" t="s">
        <v>893</v>
      </c>
      <c r="E220" s="221" t="s">
        <v>2338</v>
      </c>
      <c r="F220" s="222" t="s">
        <v>2339</v>
      </c>
      <c r="G220" s="223" t="s">
        <v>745</v>
      </c>
      <c r="H220" s="224">
        <v>16</v>
      </c>
      <c r="I220" s="225"/>
      <c r="J220" s="226">
        <f>ROUND(I220*H220,2)</f>
        <v>0</v>
      </c>
      <c r="K220" s="222" t="s">
        <v>197</v>
      </c>
      <c r="L220" s="227"/>
      <c r="M220" s="228" t="s">
        <v>21</v>
      </c>
      <c r="N220" s="229" t="s">
        <v>43</v>
      </c>
      <c r="O220" s="65"/>
      <c r="P220" s="188">
        <f>O220*H220</f>
        <v>0</v>
      </c>
      <c r="Q220" s="188">
        <v>0.00133</v>
      </c>
      <c r="R220" s="188">
        <f>Q220*H220</f>
        <v>0.02128</v>
      </c>
      <c r="S220" s="188">
        <v>0</v>
      </c>
      <c r="T220" s="189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0" t="s">
        <v>480</v>
      </c>
      <c r="AT220" s="190" t="s">
        <v>893</v>
      </c>
      <c r="AU220" s="190" t="s">
        <v>82</v>
      </c>
      <c r="AY220" s="18" t="s">
        <v>191</v>
      </c>
      <c r="BE220" s="191">
        <f>IF(N220="základní",J220,0)</f>
        <v>0</v>
      </c>
      <c r="BF220" s="191">
        <f>IF(N220="snížená",J220,0)</f>
        <v>0</v>
      </c>
      <c r="BG220" s="191">
        <f>IF(N220="zákl. přenesená",J220,0)</f>
        <v>0</v>
      </c>
      <c r="BH220" s="191">
        <f>IF(N220="sníž. přenesená",J220,0)</f>
        <v>0</v>
      </c>
      <c r="BI220" s="191">
        <f>IF(N220="nulová",J220,0)</f>
        <v>0</v>
      </c>
      <c r="BJ220" s="18" t="s">
        <v>80</v>
      </c>
      <c r="BK220" s="191">
        <f>ROUND(I220*H220,2)</f>
        <v>0</v>
      </c>
      <c r="BL220" s="18" t="s">
        <v>321</v>
      </c>
      <c r="BM220" s="190" t="s">
        <v>2340</v>
      </c>
    </row>
    <row r="221" spans="1:47" s="2" customFormat="1" ht="11.25">
      <c r="A221" s="35"/>
      <c r="B221" s="36"/>
      <c r="C221" s="37"/>
      <c r="D221" s="192" t="s">
        <v>200</v>
      </c>
      <c r="E221" s="37"/>
      <c r="F221" s="193" t="s">
        <v>2339</v>
      </c>
      <c r="G221" s="37"/>
      <c r="H221" s="37"/>
      <c r="I221" s="194"/>
      <c r="J221" s="37"/>
      <c r="K221" s="37"/>
      <c r="L221" s="40"/>
      <c r="M221" s="195"/>
      <c r="N221" s="196"/>
      <c r="O221" s="65"/>
      <c r="P221" s="65"/>
      <c r="Q221" s="65"/>
      <c r="R221" s="65"/>
      <c r="S221" s="65"/>
      <c r="T221" s="66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200</v>
      </c>
      <c r="AU221" s="18" t="s">
        <v>82</v>
      </c>
    </row>
    <row r="222" spans="1:65" s="2" customFormat="1" ht="21.75" customHeight="1">
      <c r="A222" s="35"/>
      <c r="B222" s="36"/>
      <c r="C222" s="220" t="s">
        <v>648</v>
      </c>
      <c r="D222" s="220" t="s">
        <v>893</v>
      </c>
      <c r="E222" s="221" t="s">
        <v>2341</v>
      </c>
      <c r="F222" s="222" t="s">
        <v>2342</v>
      </c>
      <c r="G222" s="223" t="s">
        <v>745</v>
      </c>
      <c r="H222" s="224">
        <v>16</v>
      </c>
      <c r="I222" s="225"/>
      <c r="J222" s="226">
        <f>ROUND(I222*H222,2)</f>
        <v>0</v>
      </c>
      <c r="K222" s="222" t="s">
        <v>197</v>
      </c>
      <c r="L222" s="227"/>
      <c r="M222" s="228" t="s">
        <v>21</v>
      </c>
      <c r="N222" s="229" t="s">
        <v>43</v>
      </c>
      <c r="O222" s="65"/>
      <c r="P222" s="188">
        <f>O222*H222</f>
        <v>0</v>
      </c>
      <c r="Q222" s="188">
        <v>0.00214</v>
      </c>
      <c r="R222" s="188">
        <f>Q222*H222</f>
        <v>0.03424</v>
      </c>
      <c r="S222" s="188">
        <v>0</v>
      </c>
      <c r="T222" s="189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0" t="s">
        <v>480</v>
      </c>
      <c r="AT222" s="190" t="s">
        <v>893</v>
      </c>
      <c r="AU222" s="190" t="s">
        <v>82</v>
      </c>
      <c r="AY222" s="18" t="s">
        <v>191</v>
      </c>
      <c r="BE222" s="191">
        <f>IF(N222="základní",J222,0)</f>
        <v>0</v>
      </c>
      <c r="BF222" s="191">
        <f>IF(N222="snížená",J222,0)</f>
        <v>0</v>
      </c>
      <c r="BG222" s="191">
        <f>IF(N222="zákl. přenesená",J222,0)</f>
        <v>0</v>
      </c>
      <c r="BH222" s="191">
        <f>IF(N222="sníž. přenesená",J222,0)</f>
        <v>0</v>
      </c>
      <c r="BI222" s="191">
        <f>IF(N222="nulová",J222,0)</f>
        <v>0</v>
      </c>
      <c r="BJ222" s="18" t="s">
        <v>80</v>
      </c>
      <c r="BK222" s="191">
        <f>ROUND(I222*H222,2)</f>
        <v>0</v>
      </c>
      <c r="BL222" s="18" t="s">
        <v>321</v>
      </c>
      <c r="BM222" s="190" t="s">
        <v>2343</v>
      </c>
    </row>
    <row r="223" spans="1:47" s="2" customFormat="1" ht="11.25">
      <c r="A223" s="35"/>
      <c r="B223" s="36"/>
      <c r="C223" s="37"/>
      <c r="D223" s="192" t="s">
        <v>200</v>
      </c>
      <c r="E223" s="37"/>
      <c r="F223" s="193" t="s">
        <v>2342</v>
      </c>
      <c r="G223" s="37"/>
      <c r="H223" s="37"/>
      <c r="I223" s="194"/>
      <c r="J223" s="37"/>
      <c r="K223" s="37"/>
      <c r="L223" s="40"/>
      <c r="M223" s="195"/>
      <c r="N223" s="196"/>
      <c r="O223" s="65"/>
      <c r="P223" s="65"/>
      <c r="Q223" s="65"/>
      <c r="R223" s="65"/>
      <c r="S223" s="65"/>
      <c r="T223" s="66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200</v>
      </c>
      <c r="AU223" s="18" t="s">
        <v>82</v>
      </c>
    </row>
    <row r="224" spans="1:65" s="2" customFormat="1" ht="24.2" customHeight="1">
      <c r="A224" s="35"/>
      <c r="B224" s="36"/>
      <c r="C224" s="220" t="s">
        <v>655</v>
      </c>
      <c r="D224" s="220" t="s">
        <v>893</v>
      </c>
      <c r="E224" s="221" t="s">
        <v>2344</v>
      </c>
      <c r="F224" s="222" t="s">
        <v>2345</v>
      </c>
      <c r="G224" s="223" t="s">
        <v>265</v>
      </c>
      <c r="H224" s="224">
        <v>7</v>
      </c>
      <c r="I224" s="225"/>
      <c r="J224" s="226">
        <f>ROUND(I224*H224,2)</f>
        <v>0</v>
      </c>
      <c r="K224" s="222" t="s">
        <v>197</v>
      </c>
      <c r="L224" s="227"/>
      <c r="M224" s="228" t="s">
        <v>21</v>
      </c>
      <c r="N224" s="229" t="s">
        <v>43</v>
      </c>
      <c r="O224" s="65"/>
      <c r="P224" s="188">
        <f>O224*H224</f>
        <v>0</v>
      </c>
      <c r="Q224" s="188">
        <v>5E-05</v>
      </c>
      <c r="R224" s="188">
        <f>Q224*H224</f>
        <v>0.00035</v>
      </c>
      <c r="S224" s="188">
        <v>0</v>
      </c>
      <c r="T224" s="189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0" t="s">
        <v>480</v>
      </c>
      <c r="AT224" s="190" t="s">
        <v>893</v>
      </c>
      <c r="AU224" s="190" t="s">
        <v>82</v>
      </c>
      <c r="AY224" s="18" t="s">
        <v>191</v>
      </c>
      <c r="BE224" s="191">
        <f>IF(N224="základní",J224,0)</f>
        <v>0</v>
      </c>
      <c r="BF224" s="191">
        <f>IF(N224="snížená",J224,0)</f>
        <v>0</v>
      </c>
      <c r="BG224" s="191">
        <f>IF(N224="zákl. přenesená",J224,0)</f>
        <v>0</v>
      </c>
      <c r="BH224" s="191">
        <f>IF(N224="sníž. přenesená",J224,0)</f>
        <v>0</v>
      </c>
      <c r="BI224" s="191">
        <f>IF(N224="nulová",J224,0)</f>
        <v>0</v>
      </c>
      <c r="BJ224" s="18" t="s">
        <v>80</v>
      </c>
      <c r="BK224" s="191">
        <f>ROUND(I224*H224,2)</f>
        <v>0</v>
      </c>
      <c r="BL224" s="18" t="s">
        <v>321</v>
      </c>
      <c r="BM224" s="190" t="s">
        <v>2346</v>
      </c>
    </row>
    <row r="225" spans="1:47" s="2" customFormat="1" ht="11.25">
      <c r="A225" s="35"/>
      <c r="B225" s="36"/>
      <c r="C225" s="37"/>
      <c r="D225" s="192" t="s">
        <v>200</v>
      </c>
      <c r="E225" s="37"/>
      <c r="F225" s="193" t="s">
        <v>2345</v>
      </c>
      <c r="G225" s="37"/>
      <c r="H225" s="37"/>
      <c r="I225" s="194"/>
      <c r="J225" s="37"/>
      <c r="K225" s="37"/>
      <c r="L225" s="40"/>
      <c r="M225" s="195"/>
      <c r="N225" s="196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200</v>
      </c>
      <c r="AU225" s="18" t="s">
        <v>82</v>
      </c>
    </row>
    <row r="226" spans="1:65" s="2" customFormat="1" ht="21.75" customHeight="1">
      <c r="A226" s="35"/>
      <c r="B226" s="36"/>
      <c r="C226" s="179" t="s">
        <v>662</v>
      </c>
      <c r="D226" s="179" t="s">
        <v>193</v>
      </c>
      <c r="E226" s="180" t="s">
        <v>2347</v>
      </c>
      <c r="F226" s="181" t="s">
        <v>2348</v>
      </c>
      <c r="G226" s="182" t="s">
        <v>745</v>
      </c>
      <c r="H226" s="183">
        <v>5</v>
      </c>
      <c r="I226" s="184"/>
      <c r="J226" s="185">
        <f>ROUND(I226*H226,2)</f>
        <v>0</v>
      </c>
      <c r="K226" s="181" t="s">
        <v>197</v>
      </c>
      <c r="L226" s="40"/>
      <c r="M226" s="186" t="s">
        <v>21</v>
      </c>
      <c r="N226" s="187" t="s">
        <v>43</v>
      </c>
      <c r="O226" s="65"/>
      <c r="P226" s="188">
        <f>O226*H226</f>
        <v>0</v>
      </c>
      <c r="Q226" s="188">
        <v>0.01232</v>
      </c>
      <c r="R226" s="188">
        <f>Q226*H226</f>
        <v>0.061599999999999995</v>
      </c>
      <c r="S226" s="188">
        <v>0</v>
      </c>
      <c r="T226" s="189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0" t="s">
        <v>321</v>
      </c>
      <c r="AT226" s="190" t="s">
        <v>193</v>
      </c>
      <c r="AU226" s="190" t="s">
        <v>82</v>
      </c>
      <c r="AY226" s="18" t="s">
        <v>191</v>
      </c>
      <c r="BE226" s="191">
        <f>IF(N226="základní",J226,0)</f>
        <v>0</v>
      </c>
      <c r="BF226" s="191">
        <f>IF(N226="snížená",J226,0)</f>
        <v>0</v>
      </c>
      <c r="BG226" s="191">
        <f>IF(N226="zákl. přenesená",J226,0)</f>
        <v>0</v>
      </c>
      <c r="BH226" s="191">
        <f>IF(N226="sníž. přenesená",J226,0)</f>
        <v>0</v>
      </c>
      <c r="BI226" s="191">
        <f>IF(N226="nulová",J226,0)</f>
        <v>0</v>
      </c>
      <c r="BJ226" s="18" t="s">
        <v>80</v>
      </c>
      <c r="BK226" s="191">
        <f>ROUND(I226*H226,2)</f>
        <v>0</v>
      </c>
      <c r="BL226" s="18" t="s">
        <v>321</v>
      </c>
      <c r="BM226" s="190" t="s">
        <v>2349</v>
      </c>
    </row>
    <row r="227" spans="1:47" s="2" customFormat="1" ht="11.25">
      <c r="A227" s="35"/>
      <c r="B227" s="36"/>
      <c r="C227" s="37"/>
      <c r="D227" s="192" t="s">
        <v>200</v>
      </c>
      <c r="E227" s="37"/>
      <c r="F227" s="193" t="s">
        <v>2350</v>
      </c>
      <c r="G227" s="37"/>
      <c r="H227" s="37"/>
      <c r="I227" s="194"/>
      <c r="J227" s="37"/>
      <c r="K227" s="37"/>
      <c r="L227" s="40"/>
      <c r="M227" s="195"/>
      <c r="N227" s="196"/>
      <c r="O227" s="65"/>
      <c r="P227" s="65"/>
      <c r="Q227" s="65"/>
      <c r="R227" s="65"/>
      <c r="S227" s="65"/>
      <c r="T227" s="66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8" t="s">
        <v>200</v>
      </c>
      <c r="AU227" s="18" t="s">
        <v>82</v>
      </c>
    </row>
    <row r="228" spans="1:47" s="2" customFormat="1" ht="11.25">
      <c r="A228" s="35"/>
      <c r="B228" s="36"/>
      <c r="C228" s="37"/>
      <c r="D228" s="197" t="s">
        <v>202</v>
      </c>
      <c r="E228" s="37"/>
      <c r="F228" s="198" t="s">
        <v>2351</v>
      </c>
      <c r="G228" s="37"/>
      <c r="H228" s="37"/>
      <c r="I228" s="194"/>
      <c r="J228" s="37"/>
      <c r="K228" s="37"/>
      <c r="L228" s="40"/>
      <c r="M228" s="195"/>
      <c r="N228" s="196"/>
      <c r="O228" s="65"/>
      <c r="P228" s="65"/>
      <c r="Q228" s="65"/>
      <c r="R228" s="65"/>
      <c r="S228" s="65"/>
      <c r="T228" s="6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202</v>
      </c>
      <c r="AU228" s="18" t="s">
        <v>82</v>
      </c>
    </row>
    <row r="229" spans="1:65" s="2" customFormat="1" ht="16.5" customHeight="1">
      <c r="A229" s="35"/>
      <c r="B229" s="36"/>
      <c r="C229" s="179" t="s">
        <v>669</v>
      </c>
      <c r="D229" s="179" t="s">
        <v>193</v>
      </c>
      <c r="E229" s="180" t="s">
        <v>2352</v>
      </c>
      <c r="F229" s="181" t="s">
        <v>2353</v>
      </c>
      <c r="G229" s="182" t="s">
        <v>745</v>
      </c>
      <c r="H229" s="183">
        <v>20</v>
      </c>
      <c r="I229" s="184"/>
      <c r="J229" s="185">
        <f>ROUND(I229*H229,2)</f>
        <v>0</v>
      </c>
      <c r="K229" s="181" t="s">
        <v>197</v>
      </c>
      <c r="L229" s="40"/>
      <c r="M229" s="186" t="s">
        <v>21</v>
      </c>
      <c r="N229" s="187" t="s">
        <v>43</v>
      </c>
      <c r="O229" s="65"/>
      <c r="P229" s="188">
        <f>O229*H229</f>
        <v>0</v>
      </c>
      <c r="Q229" s="188">
        <v>0.00047</v>
      </c>
      <c r="R229" s="188">
        <f>Q229*H229</f>
        <v>0.0094</v>
      </c>
      <c r="S229" s="188">
        <v>0</v>
      </c>
      <c r="T229" s="189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0" t="s">
        <v>321</v>
      </c>
      <c r="AT229" s="190" t="s">
        <v>193</v>
      </c>
      <c r="AU229" s="190" t="s">
        <v>82</v>
      </c>
      <c r="AY229" s="18" t="s">
        <v>191</v>
      </c>
      <c r="BE229" s="191">
        <f>IF(N229="základní",J229,0)</f>
        <v>0</v>
      </c>
      <c r="BF229" s="191">
        <f>IF(N229="snížená",J229,0)</f>
        <v>0</v>
      </c>
      <c r="BG229" s="191">
        <f>IF(N229="zákl. přenesená",J229,0)</f>
        <v>0</v>
      </c>
      <c r="BH229" s="191">
        <f>IF(N229="sníž. přenesená",J229,0)</f>
        <v>0</v>
      </c>
      <c r="BI229" s="191">
        <f>IF(N229="nulová",J229,0)</f>
        <v>0</v>
      </c>
      <c r="BJ229" s="18" t="s">
        <v>80</v>
      </c>
      <c r="BK229" s="191">
        <f>ROUND(I229*H229,2)</f>
        <v>0</v>
      </c>
      <c r="BL229" s="18" t="s">
        <v>321</v>
      </c>
      <c r="BM229" s="190" t="s">
        <v>2354</v>
      </c>
    </row>
    <row r="230" spans="1:47" s="2" customFormat="1" ht="11.25">
      <c r="A230" s="35"/>
      <c r="B230" s="36"/>
      <c r="C230" s="37"/>
      <c r="D230" s="192" t="s">
        <v>200</v>
      </c>
      <c r="E230" s="37"/>
      <c r="F230" s="193" t="s">
        <v>2355</v>
      </c>
      <c r="G230" s="37"/>
      <c r="H230" s="37"/>
      <c r="I230" s="194"/>
      <c r="J230" s="37"/>
      <c r="K230" s="37"/>
      <c r="L230" s="40"/>
      <c r="M230" s="195"/>
      <c r="N230" s="196"/>
      <c r="O230" s="65"/>
      <c r="P230" s="65"/>
      <c r="Q230" s="65"/>
      <c r="R230" s="65"/>
      <c r="S230" s="65"/>
      <c r="T230" s="66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8" t="s">
        <v>200</v>
      </c>
      <c r="AU230" s="18" t="s">
        <v>82</v>
      </c>
    </row>
    <row r="231" spans="1:47" s="2" customFormat="1" ht="11.25">
      <c r="A231" s="35"/>
      <c r="B231" s="36"/>
      <c r="C231" s="37"/>
      <c r="D231" s="197" t="s">
        <v>202</v>
      </c>
      <c r="E231" s="37"/>
      <c r="F231" s="198" t="s">
        <v>2356</v>
      </c>
      <c r="G231" s="37"/>
      <c r="H231" s="37"/>
      <c r="I231" s="194"/>
      <c r="J231" s="37"/>
      <c r="K231" s="37"/>
      <c r="L231" s="40"/>
      <c r="M231" s="195"/>
      <c r="N231" s="196"/>
      <c r="O231" s="65"/>
      <c r="P231" s="65"/>
      <c r="Q231" s="65"/>
      <c r="R231" s="65"/>
      <c r="S231" s="65"/>
      <c r="T231" s="66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202</v>
      </c>
      <c r="AU231" s="18" t="s">
        <v>82</v>
      </c>
    </row>
    <row r="232" spans="1:65" s="2" customFormat="1" ht="16.5" customHeight="1">
      <c r="A232" s="35"/>
      <c r="B232" s="36"/>
      <c r="C232" s="179" t="s">
        <v>676</v>
      </c>
      <c r="D232" s="179" t="s">
        <v>193</v>
      </c>
      <c r="E232" s="180" t="s">
        <v>2357</v>
      </c>
      <c r="F232" s="181" t="s">
        <v>2358</v>
      </c>
      <c r="G232" s="182" t="s">
        <v>745</v>
      </c>
      <c r="H232" s="183">
        <v>3</v>
      </c>
      <c r="I232" s="184"/>
      <c r="J232" s="185">
        <f>ROUND(I232*H232,2)</f>
        <v>0</v>
      </c>
      <c r="K232" s="181" t="s">
        <v>197</v>
      </c>
      <c r="L232" s="40"/>
      <c r="M232" s="186" t="s">
        <v>21</v>
      </c>
      <c r="N232" s="187" t="s">
        <v>43</v>
      </c>
      <c r="O232" s="65"/>
      <c r="P232" s="188">
        <f>O232*H232</f>
        <v>0</v>
      </c>
      <c r="Q232" s="188">
        <v>0.00206</v>
      </c>
      <c r="R232" s="188">
        <f>Q232*H232</f>
        <v>0.006180000000000001</v>
      </c>
      <c r="S232" s="188">
        <v>0</v>
      </c>
      <c r="T232" s="189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0" t="s">
        <v>321</v>
      </c>
      <c r="AT232" s="190" t="s">
        <v>193</v>
      </c>
      <c r="AU232" s="190" t="s">
        <v>82</v>
      </c>
      <c r="AY232" s="18" t="s">
        <v>191</v>
      </c>
      <c r="BE232" s="191">
        <f>IF(N232="základní",J232,0)</f>
        <v>0</v>
      </c>
      <c r="BF232" s="191">
        <f>IF(N232="snížená",J232,0)</f>
        <v>0</v>
      </c>
      <c r="BG232" s="191">
        <f>IF(N232="zákl. přenesená",J232,0)</f>
        <v>0</v>
      </c>
      <c r="BH232" s="191">
        <f>IF(N232="sníž. přenesená",J232,0)</f>
        <v>0</v>
      </c>
      <c r="BI232" s="191">
        <f>IF(N232="nulová",J232,0)</f>
        <v>0</v>
      </c>
      <c r="BJ232" s="18" t="s">
        <v>80</v>
      </c>
      <c r="BK232" s="191">
        <f>ROUND(I232*H232,2)</f>
        <v>0</v>
      </c>
      <c r="BL232" s="18" t="s">
        <v>321</v>
      </c>
      <c r="BM232" s="190" t="s">
        <v>2359</v>
      </c>
    </row>
    <row r="233" spans="1:47" s="2" customFormat="1" ht="11.25">
      <c r="A233" s="35"/>
      <c r="B233" s="36"/>
      <c r="C233" s="37"/>
      <c r="D233" s="192" t="s">
        <v>200</v>
      </c>
      <c r="E233" s="37"/>
      <c r="F233" s="193" t="s">
        <v>2360</v>
      </c>
      <c r="G233" s="37"/>
      <c r="H233" s="37"/>
      <c r="I233" s="194"/>
      <c r="J233" s="37"/>
      <c r="K233" s="37"/>
      <c r="L233" s="40"/>
      <c r="M233" s="195"/>
      <c r="N233" s="196"/>
      <c r="O233" s="65"/>
      <c r="P233" s="65"/>
      <c r="Q233" s="65"/>
      <c r="R233" s="65"/>
      <c r="S233" s="65"/>
      <c r="T233" s="66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200</v>
      </c>
      <c r="AU233" s="18" t="s">
        <v>82</v>
      </c>
    </row>
    <row r="234" spans="1:47" s="2" customFormat="1" ht="11.25">
      <c r="A234" s="35"/>
      <c r="B234" s="36"/>
      <c r="C234" s="37"/>
      <c r="D234" s="197" t="s">
        <v>202</v>
      </c>
      <c r="E234" s="37"/>
      <c r="F234" s="198" t="s">
        <v>2361</v>
      </c>
      <c r="G234" s="37"/>
      <c r="H234" s="37"/>
      <c r="I234" s="194"/>
      <c r="J234" s="37"/>
      <c r="K234" s="37"/>
      <c r="L234" s="40"/>
      <c r="M234" s="195"/>
      <c r="N234" s="196"/>
      <c r="O234" s="65"/>
      <c r="P234" s="65"/>
      <c r="Q234" s="65"/>
      <c r="R234" s="65"/>
      <c r="S234" s="65"/>
      <c r="T234" s="66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202</v>
      </c>
      <c r="AU234" s="18" t="s">
        <v>82</v>
      </c>
    </row>
    <row r="235" spans="1:65" s="2" customFormat="1" ht="24.2" customHeight="1">
      <c r="A235" s="35"/>
      <c r="B235" s="36"/>
      <c r="C235" s="179" t="s">
        <v>683</v>
      </c>
      <c r="D235" s="179" t="s">
        <v>193</v>
      </c>
      <c r="E235" s="180" t="s">
        <v>2362</v>
      </c>
      <c r="F235" s="181" t="s">
        <v>2363</v>
      </c>
      <c r="G235" s="182" t="s">
        <v>2131</v>
      </c>
      <c r="H235" s="183">
        <v>1</v>
      </c>
      <c r="I235" s="184"/>
      <c r="J235" s="185">
        <f>ROUND(I235*H235,2)</f>
        <v>0</v>
      </c>
      <c r="K235" s="181" t="s">
        <v>21</v>
      </c>
      <c r="L235" s="40"/>
      <c r="M235" s="186" t="s">
        <v>21</v>
      </c>
      <c r="N235" s="187" t="s">
        <v>43</v>
      </c>
      <c r="O235" s="65"/>
      <c r="P235" s="188">
        <f>O235*H235</f>
        <v>0</v>
      </c>
      <c r="Q235" s="188">
        <v>0</v>
      </c>
      <c r="R235" s="188">
        <f>Q235*H235</f>
        <v>0</v>
      </c>
      <c r="S235" s="188">
        <v>0</v>
      </c>
      <c r="T235" s="189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0" t="s">
        <v>321</v>
      </c>
      <c r="AT235" s="190" t="s">
        <v>193</v>
      </c>
      <c r="AU235" s="190" t="s">
        <v>82</v>
      </c>
      <c r="AY235" s="18" t="s">
        <v>191</v>
      </c>
      <c r="BE235" s="191">
        <f>IF(N235="základní",J235,0)</f>
        <v>0</v>
      </c>
      <c r="BF235" s="191">
        <f>IF(N235="snížená",J235,0)</f>
        <v>0</v>
      </c>
      <c r="BG235" s="191">
        <f>IF(N235="zákl. přenesená",J235,0)</f>
        <v>0</v>
      </c>
      <c r="BH235" s="191">
        <f>IF(N235="sníž. přenesená",J235,0)</f>
        <v>0</v>
      </c>
      <c r="BI235" s="191">
        <f>IF(N235="nulová",J235,0)</f>
        <v>0</v>
      </c>
      <c r="BJ235" s="18" t="s">
        <v>80</v>
      </c>
      <c r="BK235" s="191">
        <f>ROUND(I235*H235,2)</f>
        <v>0</v>
      </c>
      <c r="BL235" s="18" t="s">
        <v>321</v>
      </c>
      <c r="BM235" s="190" t="s">
        <v>2364</v>
      </c>
    </row>
    <row r="236" spans="1:47" s="2" customFormat="1" ht="19.5">
      <c r="A236" s="35"/>
      <c r="B236" s="36"/>
      <c r="C236" s="37"/>
      <c r="D236" s="192" t="s">
        <v>200</v>
      </c>
      <c r="E236" s="37"/>
      <c r="F236" s="193" t="s">
        <v>2363</v>
      </c>
      <c r="G236" s="37"/>
      <c r="H236" s="37"/>
      <c r="I236" s="194"/>
      <c r="J236" s="37"/>
      <c r="K236" s="37"/>
      <c r="L236" s="40"/>
      <c r="M236" s="195"/>
      <c r="N236" s="196"/>
      <c r="O236" s="65"/>
      <c r="P236" s="65"/>
      <c r="Q236" s="65"/>
      <c r="R236" s="65"/>
      <c r="S236" s="65"/>
      <c r="T236" s="66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8" t="s">
        <v>200</v>
      </c>
      <c r="AU236" s="18" t="s">
        <v>82</v>
      </c>
    </row>
    <row r="237" spans="1:65" s="2" customFormat="1" ht="24.2" customHeight="1">
      <c r="A237" s="35"/>
      <c r="B237" s="36"/>
      <c r="C237" s="179" t="s">
        <v>690</v>
      </c>
      <c r="D237" s="179" t="s">
        <v>193</v>
      </c>
      <c r="E237" s="180" t="s">
        <v>2365</v>
      </c>
      <c r="F237" s="181" t="s">
        <v>2366</v>
      </c>
      <c r="G237" s="182" t="s">
        <v>2131</v>
      </c>
      <c r="H237" s="183">
        <v>1</v>
      </c>
      <c r="I237" s="184"/>
      <c r="J237" s="185">
        <f>ROUND(I237*H237,2)</f>
        <v>0</v>
      </c>
      <c r="K237" s="181" t="s">
        <v>21</v>
      </c>
      <c r="L237" s="40"/>
      <c r="M237" s="186" t="s">
        <v>21</v>
      </c>
      <c r="N237" s="187" t="s">
        <v>43</v>
      </c>
      <c r="O237" s="65"/>
      <c r="P237" s="188">
        <f>O237*H237</f>
        <v>0</v>
      </c>
      <c r="Q237" s="188">
        <v>0</v>
      </c>
      <c r="R237" s="188">
        <f>Q237*H237</f>
        <v>0</v>
      </c>
      <c r="S237" s="188">
        <v>0</v>
      </c>
      <c r="T237" s="189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0" t="s">
        <v>321</v>
      </c>
      <c r="AT237" s="190" t="s">
        <v>193</v>
      </c>
      <c r="AU237" s="190" t="s">
        <v>82</v>
      </c>
      <c r="AY237" s="18" t="s">
        <v>191</v>
      </c>
      <c r="BE237" s="191">
        <f>IF(N237="základní",J237,0)</f>
        <v>0</v>
      </c>
      <c r="BF237" s="191">
        <f>IF(N237="snížená",J237,0)</f>
        <v>0</v>
      </c>
      <c r="BG237" s="191">
        <f>IF(N237="zákl. přenesená",J237,0)</f>
        <v>0</v>
      </c>
      <c r="BH237" s="191">
        <f>IF(N237="sníž. přenesená",J237,0)</f>
        <v>0</v>
      </c>
      <c r="BI237" s="191">
        <f>IF(N237="nulová",J237,0)</f>
        <v>0</v>
      </c>
      <c r="BJ237" s="18" t="s">
        <v>80</v>
      </c>
      <c r="BK237" s="191">
        <f>ROUND(I237*H237,2)</f>
        <v>0</v>
      </c>
      <c r="BL237" s="18" t="s">
        <v>321</v>
      </c>
      <c r="BM237" s="190" t="s">
        <v>2367</v>
      </c>
    </row>
    <row r="238" spans="1:47" s="2" customFormat="1" ht="19.5">
      <c r="A238" s="35"/>
      <c r="B238" s="36"/>
      <c r="C238" s="37"/>
      <c r="D238" s="192" t="s">
        <v>200</v>
      </c>
      <c r="E238" s="37"/>
      <c r="F238" s="193" t="s">
        <v>2366</v>
      </c>
      <c r="G238" s="37"/>
      <c r="H238" s="37"/>
      <c r="I238" s="194"/>
      <c r="J238" s="37"/>
      <c r="K238" s="37"/>
      <c r="L238" s="40"/>
      <c r="M238" s="195"/>
      <c r="N238" s="196"/>
      <c r="O238" s="65"/>
      <c r="P238" s="65"/>
      <c r="Q238" s="65"/>
      <c r="R238" s="65"/>
      <c r="S238" s="65"/>
      <c r="T238" s="66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8" t="s">
        <v>200</v>
      </c>
      <c r="AU238" s="18" t="s">
        <v>82</v>
      </c>
    </row>
    <row r="239" spans="1:65" s="2" customFormat="1" ht="21.75" customHeight="1">
      <c r="A239" s="35"/>
      <c r="B239" s="36"/>
      <c r="C239" s="179" t="s">
        <v>697</v>
      </c>
      <c r="D239" s="179" t="s">
        <v>193</v>
      </c>
      <c r="E239" s="180" t="s">
        <v>2368</v>
      </c>
      <c r="F239" s="181" t="s">
        <v>2369</v>
      </c>
      <c r="G239" s="182" t="s">
        <v>745</v>
      </c>
      <c r="H239" s="183">
        <v>93</v>
      </c>
      <c r="I239" s="184"/>
      <c r="J239" s="185">
        <f>ROUND(I239*H239,2)</f>
        <v>0</v>
      </c>
      <c r="K239" s="181" t="s">
        <v>197</v>
      </c>
      <c r="L239" s="40"/>
      <c r="M239" s="186" t="s">
        <v>21</v>
      </c>
      <c r="N239" s="187" t="s">
        <v>43</v>
      </c>
      <c r="O239" s="65"/>
      <c r="P239" s="188">
        <f>O239*H239</f>
        <v>0</v>
      </c>
      <c r="Q239" s="188">
        <v>0</v>
      </c>
      <c r="R239" s="188">
        <f>Q239*H239</f>
        <v>0</v>
      </c>
      <c r="S239" s="188">
        <v>0</v>
      </c>
      <c r="T239" s="189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0" t="s">
        <v>198</v>
      </c>
      <c r="AT239" s="190" t="s">
        <v>193</v>
      </c>
      <c r="AU239" s="190" t="s">
        <v>82</v>
      </c>
      <c r="AY239" s="18" t="s">
        <v>191</v>
      </c>
      <c r="BE239" s="191">
        <f>IF(N239="základní",J239,0)</f>
        <v>0</v>
      </c>
      <c r="BF239" s="191">
        <f>IF(N239="snížená",J239,0)</f>
        <v>0</v>
      </c>
      <c r="BG239" s="191">
        <f>IF(N239="zákl. přenesená",J239,0)</f>
        <v>0</v>
      </c>
      <c r="BH239" s="191">
        <f>IF(N239="sníž. přenesená",J239,0)</f>
        <v>0</v>
      </c>
      <c r="BI239" s="191">
        <f>IF(N239="nulová",J239,0)</f>
        <v>0</v>
      </c>
      <c r="BJ239" s="18" t="s">
        <v>80</v>
      </c>
      <c r="BK239" s="191">
        <f>ROUND(I239*H239,2)</f>
        <v>0</v>
      </c>
      <c r="BL239" s="18" t="s">
        <v>198</v>
      </c>
      <c r="BM239" s="190" t="s">
        <v>2370</v>
      </c>
    </row>
    <row r="240" spans="1:47" s="2" customFormat="1" ht="11.25">
      <c r="A240" s="35"/>
      <c r="B240" s="36"/>
      <c r="C240" s="37"/>
      <c r="D240" s="192" t="s">
        <v>200</v>
      </c>
      <c r="E240" s="37"/>
      <c r="F240" s="193" t="s">
        <v>2371</v>
      </c>
      <c r="G240" s="37"/>
      <c r="H240" s="37"/>
      <c r="I240" s="194"/>
      <c r="J240" s="37"/>
      <c r="K240" s="37"/>
      <c r="L240" s="40"/>
      <c r="M240" s="195"/>
      <c r="N240" s="196"/>
      <c r="O240" s="65"/>
      <c r="P240" s="65"/>
      <c r="Q240" s="65"/>
      <c r="R240" s="65"/>
      <c r="S240" s="65"/>
      <c r="T240" s="66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200</v>
      </c>
      <c r="AU240" s="18" t="s">
        <v>82</v>
      </c>
    </row>
    <row r="241" spans="1:47" s="2" customFormat="1" ht="11.25">
      <c r="A241" s="35"/>
      <c r="B241" s="36"/>
      <c r="C241" s="37"/>
      <c r="D241" s="197" t="s">
        <v>202</v>
      </c>
      <c r="E241" s="37"/>
      <c r="F241" s="198" t="s">
        <v>2372</v>
      </c>
      <c r="G241" s="37"/>
      <c r="H241" s="37"/>
      <c r="I241" s="194"/>
      <c r="J241" s="37"/>
      <c r="K241" s="37"/>
      <c r="L241" s="40"/>
      <c r="M241" s="195"/>
      <c r="N241" s="196"/>
      <c r="O241" s="65"/>
      <c r="P241" s="65"/>
      <c r="Q241" s="65"/>
      <c r="R241" s="65"/>
      <c r="S241" s="65"/>
      <c r="T241" s="66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8" t="s">
        <v>202</v>
      </c>
      <c r="AU241" s="18" t="s">
        <v>82</v>
      </c>
    </row>
    <row r="242" spans="1:65" s="2" customFormat="1" ht="24.2" customHeight="1">
      <c r="A242" s="35"/>
      <c r="B242" s="36"/>
      <c r="C242" s="179" t="s">
        <v>704</v>
      </c>
      <c r="D242" s="179" t="s">
        <v>193</v>
      </c>
      <c r="E242" s="180" t="s">
        <v>2373</v>
      </c>
      <c r="F242" s="181" t="s">
        <v>2374</v>
      </c>
      <c r="G242" s="182" t="s">
        <v>745</v>
      </c>
      <c r="H242" s="183">
        <v>21</v>
      </c>
      <c r="I242" s="184"/>
      <c r="J242" s="185">
        <f>ROUND(I242*H242,2)</f>
        <v>0</v>
      </c>
      <c r="K242" s="181" t="s">
        <v>197</v>
      </c>
      <c r="L242" s="40"/>
      <c r="M242" s="186" t="s">
        <v>21</v>
      </c>
      <c r="N242" s="187" t="s">
        <v>43</v>
      </c>
      <c r="O242" s="65"/>
      <c r="P242" s="188">
        <f>O242*H242</f>
        <v>0</v>
      </c>
      <c r="Q242" s="188">
        <v>0</v>
      </c>
      <c r="R242" s="188">
        <f>Q242*H242</f>
        <v>0</v>
      </c>
      <c r="S242" s="188">
        <v>0</v>
      </c>
      <c r="T242" s="189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90" t="s">
        <v>321</v>
      </c>
      <c r="AT242" s="190" t="s">
        <v>193</v>
      </c>
      <c r="AU242" s="190" t="s">
        <v>82</v>
      </c>
      <c r="AY242" s="18" t="s">
        <v>191</v>
      </c>
      <c r="BE242" s="191">
        <f>IF(N242="základní",J242,0)</f>
        <v>0</v>
      </c>
      <c r="BF242" s="191">
        <f>IF(N242="snížená",J242,0)</f>
        <v>0</v>
      </c>
      <c r="BG242" s="191">
        <f>IF(N242="zákl. přenesená",J242,0)</f>
        <v>0</v>
      </c>
      <c r="BH242" s="191">
        <f>IF(N242="sníž. přenesená",J242,0)</f>
        <v>0</v>
      </c>
      <c r="BI242" s="191">
        <f>IF(N242="nulová",J242,0)</f>
        <v>0</v>
      </c>
      <c r="BJ242" s="18" t="s">
        <v>80</v>
      </c>
      <c r="BK242" s="191">
        <f>ROUND(I242*H242,2)</f>
        <v>0</v>
      </c>
      <c r="BL242" s="18" t="s">
        <v>321</v>
      </c>
      <c r="BM242" s="190" t="s">
        <v>2375</v>
      </c>
    </row>
    <row r="243" spans="1:47" s="2" customFormat="1" ht="19.5">
      <c r="A243" s="35"/>
      <c r="B243" s="36"/>
      <c r="C243" s="37"/>
      <c r="D243" s="192" t="s">
        <v>200</v>
      </c>
      <c r="E243" s="37"/>
      <c r="F243" s="193" t="s">
        <v>2376</v>
      </c>
      <c r="G243" s="37"/>
      <c r="H243" s="37"/>
      <c r="I243" s="194"/>
      <c r="J243" s="37"/>
      <c r="K243" s="37"/>
      <c r="L243" s="40"/>
      <c r="M243" s="195"/>
      <c r="N243" s="196"/>
      <c r="O243" s="65"/>
      <c r="P243" s="65"/>
      <c r="Q243" s="65"/>
      <c r="R243" s="65"/>
      <c r="S243" s="65"/>
      <c r="T243" s="66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8" t="s">
        <v>200</v>
      </c>
      <c r="AU243" s="18" t="s">
        <v>82</v>
      </c>
    </row>
    <row r="244" spans="1:47" s="2" customFormat="1" ht="11.25">
      <c r="A244" s="35"/>
      <c r="B244" s="36"/>
      <c r="C244" s="37"/>
      <c r="D244" s="197" t="s">
        <v>202</v>
      </c>
      <c r="E244" s="37"/>
      <c r="F244" s="198" t="s">
        <v>2377</v>
      </c>
      <c r="G244" s="37"/>
      <c r="H244" s="37"/>
      <c r="I244" s="194"/>
      <c r="J244" s="37"/>
      <c r="K244" s="37"/>
      <c r="L244" s="40"/>
      <c r="M244" s="195"/>
      <c r="N244" s="196"/>
      <c r="O244" s="65"/>
      <c r="P244" s="65"/>
      <c r="Q244" s="65"/>
      <c r="R244" s="65"/>
      <c r="S244" s="65"/>
      <c r="T244" s="66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202</v>
      </c>
      <c r="AU244" s="18" t="s">
        <v>82</v>
      </c>
    </row>
    <row r="245" spans="1:65" s="2" customFormat="1" ht="21.75" customHeight="1">
      <c r="A245" s="35"/>
      <c r="B245" s="36"/>
      <c r="C245" s="179" t="s">
        <v>711</v>
      </c>
      <c r="D245" s="179" t="s">
        <v>193</v>
      </c>
      <c r="E245" s="180" t="s">
        <v>2378</v>
      </c>
      <c r="F245" s="181" t="s">
        <v>2379</v>
      </c>
      <c r="G245" s="182" t="s">
        <v>2131</v>
      </c>
      <c r="H245" s="183">
        <v>1</v>
      </c>
      <c r="I245" s="184"/>
      <c r="J245" s="185">
        <f>ROUND(I245*H245,2)</f>
        <v>0</v>
      </c>
      <c r="K245" s="181" t="s">
        <v>21</v>
      </c>
      <c r="L245" s="40"/>
      <c r="M245" s="186" t="s">
        <v>21</v>
      </c>
      <c r="N245" s="187" t="s">
        <v>43</v>
      </c>
      <c r="O245" s="65"/>
      <c r="P245" s="188">
        <f>O245*H245</f>
        <v>0</v>
      </c>
      <c r="Q245" s="188">
        <v>0</v>
      </c>
      <c r="R245" s="188">
        <f>Q245*H245</f>
        <v>0</v>
      </c>
      <c r="S245" s="188">
        <v>0</v>
      </c>
      <c r="T245" s="189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90" t="s">
        <v>198</v>
      </c>
      <c r="AT245" s="190" t="s">
        <v>193</v>
      </c>
      <c r="AU245" s="190" t="s">
        <v>82</v>
      </c>
      <c r="AY245" s="18" t="s">
        <v>191</v>
      </c>
      <c r="BE245" s="191">
        <f>IF(N245="základní",J245,0)</f>
        <v>0</v>
      </c>
      <c r="BF245" s="191">
        <f>IF(N245="snížená",J245,0)</f>
        <v>0</v>
      </c>
      <c r="BG245" s="191">
        <f>IF(N245="zákl. přenesená",J245,0)</f>
        <v>0</v>
      </c>
      <c r="BH245" s="191">
        <f>IF(N245="sníž. přenesená",J245,0)</f>
        <v>0</v>
      </c>
      <c r="BI245" s="191">
        <f>IF(N245="nulová",J245,0)</f>
        <v>0</v>
      </c>
      <c r="BJ245" s="18" t="s">
        <v>80</v>
      </c>
      <c r="BK245" s="191">
        <f>ROUND(I245*H245,2)</f>
        <v>0</v>
      </c>
      <c r="BL245" s="18" t="s">
        <v>198</v>
      </c>
      <c r="BM245" s="190" t="s">
        <v>2380</v>
      </c>
    </row>
    <row r="246" spans="1:47" s="2" customFormat="1" ht="11.25">
      <c r="A246" s="35"/>
      <c r="B246" s="36"/>
      <c r="C246" s="37"/>
      <c r="D246" s="192" t="s">
        <v>200</v>
      </c>
      <c r="E246" s="37"/>
      <c r="F246" s="193" t="s">
        <v>2379</v>
      </c>
      <c r="G246" s="37"/>
      <c r="H246" s="37"/>
      <c r="I246" s="194"/>
      <c r="J246" s="37"/>
      <c r="K246" s="37"/>
      <c r="L246" s="40"/>
      <c r="M246" s="195"/>
      <c r="N246" s="196"/>
      <c r="O246" s="65"/>
      <c r="P246" s="65"/>
      <c r="Q246" s="65"/>
      <c r="R246" s="65"/>
      <c r="S246" s="65"/>
      <c r="T246" s="66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200</v>
      </c>
      <c r="AU246" s="18" t="s">
        <v>82</v>
      </c>
    </row>
    <row r="247" spans="1:65" s="2" customFormat="1" ht="24.2" customHeight="1">
      <c r="A247" s="35"/>
      <c r="B247" s="36"/>
      <c r="C247" s="179" t="s">
        <v>720</v>
      </c>
      <c r="D247" s="179" t="s">
        <v>193</v>
      </c>
      <c r="E247" s="180" t="s">
        <v>2381</v>
      </c>
      <c r="F247" s="181" t="s">
        <v>2382</v>
      </c>
      <c r="G247" s="182" t="s">
        <v>2131</v>
      </c>
      <c r="H247" s="183">
        <v>1</v>
      </c>
      <c r="I247" s="184"/>
      <c r="J247" s="185">
        <f>ROUND(I247*H247,2)</f>
        <v>0</v>
      </c>
      <c r="K247" s="181" t="s">
        <v>21</v>
      </c>
      <c r="L247" s="40"/>
      <c r="M247" s="186" t="s">
        <v>21</v>
      </c>
      <c r="N247" s="187" t="s">
        <v>43</v>
      </c>
      <c r="O247" s="65"/>
      <c r="P247" s="188">
        <f>O247*H247</f>
        <v>0</v>
      </c>
      <c r="Q247" s="188">
        <v>0</v>
      </c>
      <c r="R247" s="188">
        <f>Q247*H247</f>
        <v>0</v>
      </c>
      <c r="S247" s="188">
        <v>0</v>
      </c>
      <c r="T247" s="189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0" t="s">
        <v>198</v>
      </c>
      <c r="AT247" s="190" t="s">
        <v>193</v>
      </c>
      <c r="AU247" s="190" t="s">
        <v>82</v>
      </c>
      <c r="AY247" s="18" t="s">
        <v>191</v>
      </c>
      <c r="BE247" s="191">
        <f>IF(N247="základní",J247,0)</f>
        <v>0</v>
      </c>
      <c r="BF247" s="191">
        <f>IF(N247="snížená",J247,0)</f>
        <v>0</v>
      </c>
      <c r="BG247" s="191">
        <f>IF(N247="zákl. přenesená",J247,0)</f>
        <v>0</v>
      </c>
      <c r="BH247" s="191">
        <f>IF(N247="sníž. přenesená",J247,0)</f>
        <v>0</v>
      </c>
      <c r="BI247" s="191">
        <f>IF(N247="nulová",J247,0)</f>
        <v>0</v>
      </c>
      <c r="BJ247" s="18" t="s">
        <v>80</v>
      </c>
      <c r="BK247" s="191">
        <f>ROUND(I247*H247,2)</f>
        <v>0</v>
      </c>
      <c r="BL247" s="18" t="s">
        <v>198</v>
      </c>
      <c r="BM247" s="190" t="s">
        <v>2383</v>
      </c>
    </row>
    <row r="248" spans="1:47" s="2" customFormat="1" ht="19.5">
      <c r="A248" s="35"/>
      <c r="B248" s="36"/>
      <c r="C248" s="37"/>
      <c r="D248" s="192" t="s">
        <v>200</v>
      </c>
      <c r="E248" s="37"/>
      <c r="F248" s="193" t="s">
        <v>2382</v>
      </c>
      <c r="G248" s="37"/>
      <c r="H248" s="37"/>
      <c r="I248" s="194"/>
      <c r="J248" s="37"/>
      <c r="K248" s="37"/>
      <c r="L248" s="40"/>
      <c r="M248" s="195"/>
      <c r="N248" s="196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200</v>
      </c>
      <c r="AU248" s="18" t="s">
        <v>82</v>
      </c>
    </row>
    <row r="249" spans="2:63" s="12" customFormat="1" ht="22.9" customHeight="1">
      <c r="B249" s="163"/>
      <c r="C249" s="164"/>
      <c r="D249" s="165" t="s">
        <v>71</v>
      </c>
      <c r="E249" s="177" t="s">
        <v>1106</v>
      </c>
      <c r="F249" s="177" t="s">
        <v>1107</v>
      </c>
      <c r="G249" s="164"/>
      <c r="H249" s="164"/>
      <c r="I249" s="167"/>
      <c r="J249" s="178">
        <f>BK249</f>
        <v>0</v>
      </c>
      <c r="K249" s="164"/>
      <c r="L249" s="169"/>
      <c r="M249" s="170"/>
      <c r="N249" s="171"/>
      <c r="O249" s="171"/>
      <c r="P249" s="172">
        <f>SUM(P250:P268)</f>
        <v>0</v>
      </c>
      <c r="Q249" s="171"/>
      <c r="R249" s="172">
        <f>SUM(R250:R268)</f>
        <v>0.09498999999999999</v>
      </c>
      <c r="S249" s="171"/>
      <c r="T249" s="173">
        <f>SUM(T250:T268)</f>
        <v>0</v>
      </c>
      <c r="AR249" s="174" t="s">
        <v>82</v>
      </c>
      <c r="AT249" s="175" t="s">
        <v>71</v>
      </c>
      <c r="AU249" s="175" t="s">
        <v>80</v>
      </c>
      <c r="AY249" s="174" t="s">
        <v>191</v>
      </c>
      <c r="BK249" s="176">
        <f>SUM(BK250:BK268)</f>
        <v>0</v>
      </c>
    </row>
    <row r="250" spans="1:65" s="2" customFormat="1" ht="24.2" customHeight="1">
      <c r="A250" s="35"/>
      <c r="B250" s="36"/>
      <c r="C250" s="179" t="s">
        <v>727</v>
      </c>
      <c r="D250" s="179" t="s">
        <v>193</v>
      </c>
      <c r="E250" s="180" t="s">
        <v>2384</v>
      </c>
      <c r="F250" s="181" t="s">
        <v>2385</v>
      </c>
      <c r="G250" s="182" t="s">
        <v>1111</v>
      </c>
      <c r="H250" s="183">
        <v>3</v>
      </c>
      <c r="I250" s="184"/>
      <c r="J250" s="185">
        <f>ROUND(I250*H250,2)</f>
        <v>0</v>
      </c>
      <c r="K250" s="181" t="s">
        <v>197</v>
      </c>
      <c r="L250" s="40"/>
      <c r="M250" s="186" t="s">
        <v>21</v>
      </c>
      <c r="N250" s="187" t="s">
        <v>43</v>
      </c>
      <c r="O250" s="65"/>
      <c r="P250" s="188">
        <f>O250*H250</f>
        <v>0</v>
      </c>
      <c r="Q250" s="188">
        <v>0.01647</v>
      </c>
      <c r="R250" s="188">
        <f>Q250*H250</f>
        <v>0.049409999999999996</v>
      </c>
      <c r="S250" s="188">
        <v>0</v>
      </c>
      <c r="T250" s="189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90" t="s">
        <v>321</v>
      </c>
      <c r="AT250" s="190" t="s">
        <v>193</v>
      </c>
      <c r="AU250" s="190" t="s">
        <v>82</v>
      </c>
      <c r="AY250" s="18" t="s">
        <v>191</v>
      </c>
      <c r="BE250" s="191">
        <f>IF(N250="základní",J250,0)</f>
        <v>0</v>
      </c>
      <c r="BF250" s="191">
        <f>IF(N250="snížená",J250,0)</f>
        <v>0</v>
      </c>
      <c r="BG250" s="191">
        <f>IF(N250="zákl. přenesená",J250,0)</f>
        <v>0</v>
      </c>
      <c r="BH250" s="191">
        <f>IF(N250="sníž. přenesená",J250,0)</f>
        <v>0</v>
      </c>
      <c r="BI250" s="191">
        <f>IF(N250="nulová",J250,0)</f>
        <v>0</v>
      </c>
      <c r="BJ250" s="18" t="s">
        <v>80</v>
      </c>
      <c r="BK250" s="191">
        <f>ROUND(I250*H250,2)</f>
        <v>0</v>
      </c>
      <c r="BL250" s="18" t="s">
        <v>321</v>
      </c>
      <c r="BM250" s="190" t="s">
        <v>2386</v>
      </c>
    </row>
    <row r="251" spans="1:47" s="2" customFormat="1" ht="29.25">
      <c r="A251" s="35"/>
      <c r="B251" s="36"/>
      <c r="C251" s="37"/>
      <c r="D251" s="192" t="s">
        <v>200</v>
      </c>
      <c r="E251" s="37"/>
      <c r="F251" s="193" t="s">
        <v>2387</v>
      </c>
      <c r="G251" s="37"/>
      <c r="H251" s="37"/>
      <c r="I251" s="194"/>
      <c r="J251" s="37"/>
      <c r="K251" s="37"/>
      <c r="L251" s="40"/>
      <c r="M251" s="195"/>
      <c r="N251" s="196"/>
      <c r="O251" s="65"/>
      <c r="P251" s="65"/>
      <c r="Q251" s="65"/>
      <c r="R251" s="65"/>
      <c r="S251" s="65"/>
      <c r="T251" s="66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8" t="s">
        <v>200</v>
      </c>
      <c r="AU251" s="18" t="s">
        <v>82</v>
      </c>
    </row>
    <row r="252" spans="1:47" s="2" customFormat="1" ht="11.25">
      <c r="A252" s="35"/>
      <c r="B252" s="36"/>
      <c r="C252" s="37"/>
      <c r="D252" s="197" t="s">
        <v>202</v>
      </c>
      <c r="E252" s="37"/>
      <c r="F252" s="198" t="s">
        <v>2388</v>
      </c>
      <c r="G252" s="37"/>
      <c r="H252" s="37"/>
      <c r="I252" s="194"/>
      <c r="J252" s="37"/>
      <c r="K252" s="37"/>
      <c r="L252" s="40"/>
      <c r="M252" s="195"/>
      <c r="N252" s="196"/>
      <c r="O252" s="65"/>
      <c r="P252" s="65"/>
      <c r="Q252" s="65"/>
      <c r="R252" s="65"/>
      <c r="S252" s="65"/>
      <c r="T252" s="66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8" t="s">
        <v>202</v>
      </c>
      <c r="AU252" s="18" t="s">
        <v>82</v>
      </c>
    </row>
    <row r="253" spans="1:65" s="2" customFormat="1" ht="16.5" customHeight="1">
      <c r="A253" s="35"/>
      <c r="B253" s="36"/>
      <c r="C253" s="179" t="s">
        <v>734</v>
      </c>
      <c r="D253" s="179" t="s">
        <v>193</v>
      </c>
      <c r="E253" s="180" t="s">
        <v>2389</v>
      </c>
      <c r="F253" s="181" t="s">
        <v>2390</v>
      </c>
      <c r="G253" s="182" t="s">
        <v>1111</v>
      </c>
      <c r="H253" s="183">
        <v>3</v>
      </c>
      <c r="I253" s="184"/>
      <c r="J253" s="185">
        <f>ROUND(I253*H253,2)</f>
        <v>0</v>
      </c>
      <c r="K253" s="181" t="s">
        <v>197</v>
      </c>
      <c r="L253" s="40"/>
      <c r="M253" s="186" t="s">
        <v>21</v>
      </c>
      <c r="N253" s="187" t="s">
        <v>43</v>
      </c>
      <c r="O253" s="65"/>
      <c r="P253" s="188">
        <f>O253*H253</f>
        <v>0</v>
      </c>
      <c r="Q253" s="188">
        <v>0.00326</v>
      </c>
      <c r="R253" s="188">
        <f>Q253*H253</f>
        <v>0.00978</v>
      </c>
      <c r="S253" s="188">
        <v>0</v>
      </c>
      <c r="T253" s="189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90" t="s">
        <v>321</v>
      </c>
      <c r="AT253" s="190" t="s">
        <v>193</v>
      </c>
      <c r="AU253" s="190" t="s">
        <v>82</v>
      </c>
      <c r="AY253" s="18" t="s">
        <v>191</v>
      </c>
      <c r="BE253" s="191">
        <f>IF(N253="základní",J253,0)</f>
        <v>0</v>
      </c>
      <c r="BF253" s="191">
        <f>IF(N253="snížená",J253,0)</f>
        <v>0</v>
      </c>
      <c r="BG253" s="191">
        <f>IF(N253="zákl. přenesená",J253,0)</f>
        <v>0</v>
      </c>
      <c r="BH253" s="191">
        <f>IF(N253="sníž. přenesená",J253,0)</f>
        <v>0</v>
      </c>
      <c r="BI253" s="191">
        <f>IF(N253="nulová",J253,0)</f>
        <v>0</v>
      </c>
      <c r="BJ253" s="18" t="s">
        <v>80</v>
      </c>
      <c r="BK253" s="191">
        <f>ROUND(I253*H253,2)</f>
        <v>0</v>
      </c>
      <c r="BL253" s="18" t="s">
        <v>321</v>
      </c>
      <c r="BM253" s="190" t="s">
        <v>2391</v>
      </c>
    </row>
    <row r="254" spans="1:47" s="2" customFormat="1" ht="11.25">
      <c r="A254" s="35"/>
      <c r="B254" s="36"/>
      <c r="C254" s="37"/>
      <c r="D254" s="192" t="s">
        <v>200</v>
      </c>
      <c r="E254" s="37"/>
      <c r="F254" s="193" t="s">
        <v>2392</v>
      </c>
      <c r="G254" s="37"/>
      <c r="H254" s="37"/>
      <c r="I254" s="194"/>
      <c r="J254" s="37"/>
      <c r="K254" s="37"/>
      <c r="L254" s="40"/>
      <c r="M254" s="195"/>
      <c r="N254" s="196"/>
      <c r="O254" s="65"/>
      <c r="P254" s="65"/>
      <c r="Q254" s="65"/>
      <c r="R254" s="65"/>
      <c r="S254" s="65"/>
      <c r="T254" s="66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200</v>
      </c>
      <c r="AU254" s="18" t="s">
        <v>82</v>
      </c>
    </row>
    <row r="255" spans="1:47" s="2" customFormat="1" ht="11.25">
      <c r="A255" s="35"/>
      <c r="B255" s="36"/>
      <c r="C255" s="37"/>
      <c r="D255" s="197" t="s">
        <v>202</v>
      </c>
      <c r="E255" s="37"/>
      <c r="F255" s="198" t="s">
        <v>2393</v>
      </c>
      <c r="G255" s="37"/>
      <c r="H255" s="37"/>
      <c r="I255" s="194"/>
      <c r="J255" s="37"/>
      <c r="K255" s="37"/>
      <c r="L255" s="40"/>
      <c r="M255" s="195"/>
      <c r="N255" s="196"/>
      <c r="O255" s="65"/>
      <c r="P255" s="65"/>
      <c r="Q255" s="65"/>
      <c r="R255" s="65"/>
      <c r="S255" s="65"/>
      <c r="T255" s="66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8" t="s">
        <v>202</v>
      </c>
      <c r="AU255" s="18" t="s">
        <v>82</v>
      </c>
    </row>
    <row r="256" spans="1:65" s="2" customFormat="1" ht="24.2" customHeight="1">
      <c r="A256" s="35"/>
      <c r="B256" s="36"/>
      <c r="C256" s="179" t="s">
        <v>742</v>
      </c>
      <c r="D256" s="179" t="s">
        <v>193</v>
      </c>
      <c r="E256" s="180" t="s">
        <v>2394</v>
      </c>
      <c r="F256" s="181" t="s">
        <v>2395</v>
      </c>
      <c r="G256" s="182" t="s">
        <v>1111</v>
      </c>
      <c r="H256" s="183">
        <v>1</v>
      </c>
      <c r="I256" s="184"/>
      <c r="J256" s="185">
        <f>ROUND(I256*H256,2)</f>
        <v>0</v>
      </c>
      <c r="K256" s="181" t="s">
        <v>197</v>
      </c>
      <c r="L256" s="40"/>
      <c r="M256" s="186" t="s">
        <v>21</v>
      </c>
      <c r="N256" s="187" t="s">
        <v>43</v>
      </c>
      <c r="O256" s="65"/>
      <c r="P256" s="188">
        <f>O256*H256</f>
        <v>0</v>
      </c>
      <c r="Q256" s="188">
        <v>0.01475</v>
      </c>
      <c r="R256" s="188">
        <f>Q256*H256</f>
        <v>0.01475</v>
      </c>
      <c r="S256" s="188">
        <v>0</v>
      </c>
      <c r="T256" s="189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0" t="s">
        <v>321</v>
      </c>
      <c r="AT256" s="190" t="s">
        <v>193</v>
      </c>
      <c r="AU256" s="190" t="s">
        <v>82</v>
      </c>
      <c r="AY256" s="18" t="s">
        <v>191</v>
      </c>
      <c r="BE256" s="191">
        <f>IF(N256="základní",J256,0)</f>
        <v>0</v>
      </c>
      <c r="BF256" s="191">
        <f>IF(N256="snížená",J256,0)</f>
        <v>0</v>
      </c>
      <c r="BG256" s="191">
        <f>IF(N256="zákl. přenesená",J256,0)</f>
        <v>0</v>
      </c>
      <c r="BH256" s="191">
        <f>IF(N256="sníž. přenesená",J256,0)</f>
        <v>0</v>
      </c>
      <c r="BI256" s="191">
        <f>IF(N256="nulová",J256,0)</f>
        <v>0</v>
      </c>
      <c r="BJ256" s="18" t="s">
        <v>80</v>
      </c>
      <c r="BK256" s="191">
        <f>ROUND(I256*H256,2)</f>
        <v>0</v>
      </c>
      <c r="BL256" s="18" t="s">
        <v>321</v>
      </c>
      <c r="BM256" s="190" t="s">
        <v>2396</v>
      </c>
    </row>
    <row r="257" spans="1:47" s="2" customFormat="1" ht="19.5">
      <c r="A257" s="35"/>
      <c r="B257" s="36"/>
      <c r="C257" s="37"/>
      <c r="D257" s="192" t="s">
        <v>200</v>
      </c>
      <c r="E257" s="37"/>
      <c r="F257" s="193" t="s">
        <v>2397</v>
      </c>
      <c r="G257" s="37"/>
      <c r="H257" s="37"/>
      <c r="I257" s="194"/>
      <c r="J257" s="37"/>
      <c r="K257" s="37"/>
      <c r="L257" s="40"/>
      <c r="M257" s="195"/>
      <c r="N257" s="196"/>
      <c r="O257" s="65"/>
      <c r="P257" s="65"/>
      <c r="Q257" s="65"/>
      <c r="R257" s="65"/>
      <c r="S257" s="65"/>
      <c r="T257" s="66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8" t="s">
        <v>200</v>
      </c>
      <c r="AU257" s="18" t="s">
        <v>82</v>
      </c>
    </row>
    <row r="258" spans="1:47" s="2" customFormat="1" ht="11.25">
      <c r="A258" s="35"/>
      <c r="B258" s="36"/>
      <c r="C258" s="37"/>
      <c r="D258" s="197" t="s">
        <v>202</v>
      </c>
      <c r="E258" s="37"/>
      <c r="F258" s="198" t="s">
        <v>2398</v>
      </c>
      <c r="G258" s="37"/>
      <c r="H258" s="37"/>
      <c r="I258" s="194"/>
      <c r="J258" s="37"/>
      <c r="K258" s="37"/>
      <c r="L258" s="40"/>
      <c r="M258" s="195"/>
      <c r="N258" s="196"/>
      <c r="O258" s="65"/>
      <c r="P258" s="65"/>
      <c r="Q258" s="65"/>
      <c r="R258" s="65"/>
      <c r="S258" s="65"/>
      <c r="T258" s="66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202</v>
      </c>
      <c r="AU258" s="18" t="s">
        <v>82</v>
      </c>
    </row>
    <row r="259" spans="1:65" s="2" customFormat="1" ht="16.5" customHeight="1">
      <c r="A259" s="35"/>
      <c r="B259" s="36"/>
      <c r="C259" s="179" t="s">
        <v>750</v>
      </c>
      <c r="D259" s="179" t="s">
        <v>193</v>
      </c>
      <c r="E259" s="180" t="s">
        <v>2399</v>
      </c>
      <c r="F259" s="181" t="s">
        <v>2400</v>
      </c>
      <c r="G259" s="182" t="s">
        <v>1111</v>
      </c>
      <c r="H259" s="183">
        <v>3</v>
      </c>
      <c r="I259" s="184"/>
      <c r="J259" s="185">
        <f>ROUND(I259*H259,2)</f>
        <v>0</v>
      </c>
      <c r="K259" s="181" t="s">
        <v>197</v>
      </c>
      <c r="L259" s="40"/>
      <c r="M259" s="186" t="s">
        <v>21</v>
      </c>
      <c r="N259" s="187" t="s">
        <v>43</v>
      </c>
      <c r="O259" s="65"/>
      <c r="P259" s="188">
        <f>O259*H259</f>
        <v>0</v>
      </c>
      <c r="Q259" s="188">
        <v>0.00184</v>
      </c>
      <c r="R259" s="188">
        <f>Q259*H259</f>
        <v>0.005520000000000001</v>
      </c>
      <c r="S259" s="188">
        <v>0</v>
      </c>
      <c r="T259" s="189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90" t="s">
        <v>321</v>
      </c>
      <c r="AT259" s="190" t="s">
        <v>193</v>
      </c>
      <c r="AU259" s="190" t="s">
        <v>82</v>
      </c>
      <c r="AY259" s="18" t="s">
        <v>191</v>
      </c>
      <c r="BE259" s="191">
        <f>IF(N259="základní",J259,0)</f>
        <v>0</v>
      </c>
      <c r="BF259" s="191">
        <f>IF(N259="snížená",J259,0)</f>
        <v>0</v>
      </c>
      <c r="BG259" s="191">
        <f>IF(N259="zákl. přenesená",J259,0)</f>
        <v>0</v>
      </c>
      <c r="BH259" s="191">
        <f>IF(N259="sníž. přenesená",J259,0)</f>
        <v>0</v>
      </c>
      <c r="BI259" s="191">
        <f>IF(N259="nulová",J259,0)</f>
        <v>0</v>
      </c>
      <c r="BJ259" s="18" t="s">
        <v>80</v>
      </c>
      <c r="BK259" s="191">
        <f>ROUND(I259*H259,2)</f>
        <v>0</v>
      </c>
      <c r="BL259" s="18" t="s">
        <v>321</v>
      </c>
      <c r="BM259" s="190" t="s">
        <v>2401</v>
      </c>
    </row>
    <row r="260" spans="1:47" s="2" customFormat="1" ht="11.25">
      <c r="A260" s="35"/>
      <c r="B260" s="36"/>
      <c r="C260" s="37"/>
      <c r="D260" s="192" t="s">
        <v>200</v>
      </c>
      <c r="E260" s="37"/>
      <c r="F260" s="193" t="s">
        <v>2402</v>
      </c>
      <c r="G260" s="37"/>
      <c r="H260" s="37"/>
      <c r="I260" s="194"/>
      <c r="J260" s="37"/>
      <c r="K260" s="37"/>
      <c r="L260" s="40"/>
      <c r="M260" s="195"/>
      <c r="N260" s="196"/>
      <c r="O260" s="65"/>
      <c r="P260" s="65"/>
      <c r="Q260" s="65"/>
      <c r="R260" s="65"/>
      <c r="S260" s="65"/>
      <c r="T260" s="66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8" t="s">
        <v>200</v>
      </c>
      <c r="AU260" s="18" t="s">
        <v>82</v>
      </c>
    </row>
    <row r="261" spans="1:47" s="2" customFormat="1" ht="11.25">
      <c r="A261" s="35"/>
      <c r="B261" s="36"/>
      <c r="C261" s="37"/>
      <c r="D261" s="197" t="s">
        <v>202</v>
      </c>
      <c r="E261" s="37"/>
      <c r="F261" s="198" t="s">
        <v>2403</v>
      </c>
      <c r="G261" s="37"/>
      <c r="H261" s="37"/>
      <c r="I261" s="194"/>
      <c r="J261" s="37"/>
      <c r="K261" s="37"/>
      <c r="L261" s="40"/>
      <c r="M261" s="195"/>
      <c r="N261" s="196"/>
      <c r="O261" s="65"/>
      <c r="P261" s="65"/>
      <c r="Q261" s="65"/>
      <c r="R261" s="65"/>
      <c r="S261" s="65"/>
      <c r="T261" s="66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8" t="s">
        <v>202</v>
      </c>
      <c r="AU261" s="18" t="s">
        <v>82</v>
      </c>
    </row>
    <row r="262" spans="1:65" s="2" customFormat="1" ht="24.2" customHeight="1">
      <c r="A262" s="35"/>
      <c r="B262" s="36"/>
      <c r="C262" s="179" t="s">
        <v>757</v>
      </c>
      <c r="D262" s="179" t="s">
        <v>193</v>
      </c>
      <c r="E262" s="180" t="s">
        <v>2404</v>
      </c>
      <c r="F262" s="181" t="s">
        <v>2405</v>
      </c>
      <c r="G262" s="182" t="s">
        <v>1111</v>
      </c>
      <c r="H262" s="183">
        <v>1</v>
      </c>
      <c r="I262" s="184"/>
      <c r="J262" s="185">
        <f>ROUND(I262*H262,2)</f>
        <v>0</v>
      </c>
      <c r="K262" s="181" t="s">
        <v>197</v>
      </c>
      <c r="L262" s="40"/>
      <c r="M262" s="186" t="s">
        <v>21</v>
      </c>
      <c r="N262" s="187" t="s">
        <v>43</v>
      </c>
      <c r="O262" s="65"/>
      <c r="P262" s="188">
        <f>O262*H262</f>
        <v>0</v>
      </c>
      <c r="Q262" s="188">
        <v>4E-05</v>
      </c>
      <c r="R262" s="188">
        <f>Q262*H262</f>
        <v>4E-05</v>
      </c>
      <c r="S262" s="188">
        <v>0</v>
      </c>
      <c r="T262" s="189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0" t="s">
        <v>321</v>
      </c>
      <c r="AT262" s="190" t="s">
        <v>193</v>
      </c>
      <c r="AU262" s="190" t="s">
        <v>82</v>
      </c>
      <c r="AY262" s="18" t="s">
        <v>191</v>
      </c>
      <c r="BE262" s="191">
        <f>IF(N262="základní",J262,0)</f>
        <v>0</v>
      </c>
      <c r="BF262" s="191">
        <f>IF(N262="snížená",J262,0)</f>
        <v>0</v>
      </c>
      <c r="BG262" s="191">
        <f>IF(N262="zákl. přenesená",J262,0)</f>
        <v>0</v>
      </c>
      <c r="BH262" s="191">
        <f>IF(N262="sníž. přenesená",J262,0)</f>
        <v>0</v>
      </c>
      <c r="BI262" s="191">
        <f>IF(N262="nulová",J262,0)</f>
        <v>0</v>
      </c>
      <c r="BJ262" s="18" t="s">
        <v>80</v>
      </c>
      <c r="BK262" s="191">
        <f>ROUND(I262*H262,2)</f>
        <v>0</v>
      </c>
      <c r="BL262" s="18" t="s">
        <v>321</v>
      </c>
      <c r="BM262" s="190" t="s">
        <v>2406</v>
      </c>
    </row>
    <row r="263" spans="1:47" s="2" customFormat="1" ht="19.5">
      <c r="A263" s="35"/>
      <c r="B263" s="36"/>
      <c r="C263" s="37"/>
      <c r="D263" s="192" t="s">
        <v>200</v>
      </c>
      <c r="E263" s="37"/>
      <c r="F263" s="193" t="s">
        <v>2407</v>
      </c>
      <c r="G263" s="37"/>
      <c r="H263" s="37"/>
      <c r="I263" s="194"/>
      <c r="J263" s="37"/>
      <c r="K263" s="37"/>
      <c r="L263" s="40"/>
      <c r="M263" s="195"/>
      <c r="N263" s="196"/>
      <c r="O263" s="65"/>
      <c r="P263" s="65"/>
      <c r="Q263" s="65"/>
      <c r="R263" s="65"/>
      <c r="S263" s="65"/>
      <c r="T263" s="66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200</v>
      </c>
      <c r="AU263" s="18" t="s">
        <v>82</v>
      </c>
    </row>
    <row r="264" spans="1:47" s="2" customFormat="1" ht="11.25">
      <c r="A264" s="35"/>
      <c r="B264" s="36"/>
      <c r="C264" s="37"/>
      <c r="D264" s="197" t="s">
        <v>202</v>
      </c>
      <c r="E264" s="37"/>
      <c r="F264" s="198" t="s">
        <v>2408</v>
      </c>
      <c r="G264" s="37"/>
      <c r="H264" s="37"/>
      <c r="I264" s="194"/>
      <c r="J264" s="37"/>
      <c r="K264" s="37"/>
      <c r="L264" s="40"/>
      <c r="M264" s="195"/>
      <c r="N264" s="196"/>
      <c r="O264" s="65"/>
      <c r="P264" s="65"/>
      <c r="Q264" s="65"/>
      <c r="R264" s="65"/>
      <c r="S264" s="65"/>
      <c r="T264" s="66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8" t="s">
        <v>202</v>
      </c>
      <c r="AU264" s="18" t="s">
        <v>82</v>
      </c>
    </row>
    <row r="265" spans="1:65" s="2" customFormat="1" ht="37.9" customHeight="1">
      <c r="A265" s="35"/>
      <c r="B265" s="36"/>
      <c r="C265" s="220" t="s">
        <v>764</v>
      </c>
      <c r="D265" s="220" t="s">
        <v>893</v>
      </c>
      <c r="E265" s="221" t="s">
        <v>2409</v>
      </c>
      <c r="F265" s="222" t="s">
        <v>2410</v>
      </c>
      <c r="G265" s="223" t="s">
        <v>265</v>
      </c>
      <c r="H265" s="224">
        <v>1</v>
      </c>
      <c r="I265" s="225"/>
      <c r="J265" s="226">
        <f>ROUND(I265*H265,2)</f>
        <v>0</v>
      </c>
      <c r="K265" s="222" t="s">
        <v>197</v>
      </c>
      <c r="L265" s="227"/>
      <c r="M265" s="228" t="s">
        <v>21</v>
      </c>
      <c r="N265" s="229" t="s">
        <v>43</v>
      </c>
      <c r="O265" s="65"/>
      <c r="P265" s="188">
        <f>O265*H265</f>
        <v>0</v>
      </c>
      <c r="Q265" s="188">
        <v>0.00199</v>
      </c>
      <c r="R265" s="188">
        <f>Q265*H265</f>
        <v>0.00199</v>
      </c>
      <c r="S265" s="188">
        <v>0</v>
      </c>
      <c r="T265" s="189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90" t="s">
        <v>480</v>
      </c>
      <c r="AT265" s="190" t="s">
        <v>893</v>
      </c>
      <c r="AU265" s="190" t="s">
        <v>82</v>
      </c>
      <c r="AY265" s="18" t="s">
        <v>191</v>
      </c>
      <c r="BE265" s="191">
        <f>IF(N265="základní",J265,0)</f>
        <v>0</v>
      </c>
      <c r="BF265" s="191">
        <f>IF(N265="snížená",J265,0)</f>
        <v>0</v>
      </c>
      <c r="BG265" s="191">
        <f>IF(N265="zákl. přenesená",J265,0)</f>
        <v>0</v>
      </c>
      <c r="BH265" s="191">
        <f>IF(N265="sníž. přenesená",J265,0)</f>
        <v>0</v>
      </c>
      <c r="BI265" s="191">
        <f>IF(N265="nulová",J265,0)</f>
        <v>0</v>
      </c>
      <c r="BJ265" s="18" t="s">
        <v>80</v>
      </c>
      <c r="BK265" s="191">
        <f>ROUND(I265*H265,2)</f>
        <v>0</v>
      </c>
      <c r="BL265" s="18" t="s">
        <v>321</v>
      </c>
      <c r="BM265" s="190" t="s">
        <v>2411</v>
      </c>
    </row>
    <row r="266" spans="1:47" s="2" customFormat="1" ht="19.5">
      <c r="A266" s="35"/>
      <c r="B266" s="36"/>
      <c r="C266" s="37"/>
      <c r="D266" s="192" t="s">
        <v>200</v>
      </c>
      <c r="E266" s="37"/>
      <c r="F266" s="193" t="s">
        <v>2410</v>
      </c>
      <c r="G266" s="37"/>
      <c r="H266" s="37"/>
      <c r="I266" s="194"/>
      <c r="J266" s="37"/>
      <c r="K266" s="37"/>
      <c r="L266" s="40"/>
      <c r="M266" s="195"/>
      <c r="N266" s="196"/>
      <c r="O266" s="65"/>
      <c r="P266" s="65"/>
      <c r="Q266" s="65"/>
      <c r="R266" s="65"/>
      <c r="S266" s="65"/>
      <c r="T266" s="66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8" t="s">
        <v>200</v>
      </c>
      <c r="AU266" s="18" t="s">
        <v>82</v>
      </c>
    </row>
    <row r="267" spans="1:65" s="2" customFormat="1" ht="24.2" customHeight="1">
      <c r="A267" s="35"/>
      <c r="B267" s="36"/>
      <c r="C267" s="220" t="s">
        <v>771</v>
      </c>
      <c r="D267" s="220" t="s">
        <v>893</v>
      </c>
      <c r="E267" s="221" t="s">
        <v>2412</v>
      </c>
      <c r="F267" s="222" t="s">
        <v>2413</v>
      </c>
      <c r="G267" s="223" t="s">
        <v>265</v>
      </c>
      <c r="H267" s="224">
        <v>1</v>
      </c>
      <c r="I267" s="225"/>
      <c r="J267" s="226">
        <f>ROUND(I267*H267,2)</f>
        <v>0</v>
      </c>
      <c r="K267" s="222" t="s">
        <v>197</v>
      </c>
      <c r="L267" s="227"/>
      <c r="M267" s="228" t="s">
        <v>21</v>
      </c>
      <c r="N267" s="229" t="s">
        <v>43</v>
      </c>
      <c r="O267" s="65"/>
      <c r="P267" s="188">
        <f>O267*H267</f>
        <v>0</v>
      </c>
      <c r="Q267" s="188">
        <v>0.0135</v>
      </c>
      <c r="R267" s="188">
        <f>Q267*H267</f>
        <v>0.0135</v>
      </c>
      <c r="S267" s="188">
        <v>0</v>
      </c>
      <c r="T267" s="189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90" t="s">
        <v>480</v>
      </c>
      <c r="AT267" s="190" t="s">
        <v>893</v>
      </c>
      <c r="AU267" s="190" t="s">
        <v>82</v>
      </c>
      <c r="AY267" s="18" t="s">
        <v>191</v>
      </c>
      <c r="BE267" s="191">
        <f>IF(N267="základní",J267,0)</f>
        <v>0</v>
      </c>
      <c r="BF267" s="191">
        <f>IF(N267="snížená",J267,0)</f>
        <v>0</v>
      </c>
      <c r="BG267" s="191">
        <f>IF(N267="zákl. přenesená",J267,0)</f>
        <v>0</v>
      </c>
      <c r="BH267" s="191">
        <f>IF(N267="sníž. přenesená",J267,0)</f>
        <v>0</v>
      </c>
      <c r="BI267" s="191">
        <f>IF(N267="nulová",J267,0)</f>
        <v>0</v>
      </c>
      <c r="BJ267" s="18" t="s">
        <v>80</v>
      </c>
      <c r="BK267" s="191">
        <f>ROUND(I267*H267,2)</f>
        <v>0</v>
      </c>
      <c r="BL267" s="18" t="s">
        <v>321</v>
      </c>
      <c r="BM267" s="190" t="s">
        <v>2414</v>
      </c>
    </row>
    <row r="268" spans="1:47" s="2" customFormat="1" ht="19.5">
      <c r="A268" s="35"/>
      <c r="B268" s="36"/>
      <c r="C268" s="37"/>
      <c r="D268" s="192" t="s">
        <v>200</v>
      </c>
      <c r="E268" s="37"/>
      <c r="F268" s="193" t="s">
        <v>2413</v>
      </c>
      <c r="G268" s="37"/>
      <c r="H268" s="37"/>
      <c r="I268" s="194"/>
      <c r="J268" s="37"/>
      <c r="K268" s="37"/>
      <c r="L268" s="40"/>
      <c r="M268" s="195"/>
      <c r="N268" s="196"/>
      <c r="O268" s="65"/>
      <c r="P268" s="65"/>
      <c r="Q268" s="65"/>
      <c r="R268" s="65"/>
      <c r="S268" s="65"/>
      <c r="T268" s="66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8" t="s">
        <v>200</v>
      </c>
      <c r="AU268" s="18" t="s">
        <v>82</v>
      </c>
    </row>
    <row r="269" spans="2:63" s="12" customFormat="1" ht="25.9" customHeight="1">
      <c r="B269" s="163"/>
      <c r="C269" s="164"/>
      <c r="D269" s="165" t="s">
        <v>71</v>
      </c>
      <c r="E269" s="166" t="s">
        <v>1935</v>
      </c>
      <c r="F269" s="166" t="s">
        <v>1936</v>
      </c>
      <c r="G269" s="164"/>
      <c r="H269" s="164"/>
      <c r="I269" s="167"/>
      <c r="J269" s="168">
        <f>BK269</f>
        <v>0</v>
      </c>
      <c r="K269" s="164"/>
      <c r="L269" s="169"/>
      <c r="M269" s="170"/>
      <c r="N269" s="171"/>
      <c r="O269" s="171"/>
      <c r="P269" s="172">
        <f>SUM(P270:P271)</f>
        <v>0</v>
      </c>
      <c r="Q269" s="171"/>
      <c r="R269" s="172">
        <f>SUM(R270:R271)</f>
        <v>0</v>
      </c>
      <c r="S269" s="171"/>
      <c r="T269" s="173">
        <f>SUM(T270:T271)</f>
        <v>0</v>
      </c>
      <c r="AR269" s="174" t="s">
        <v>198</v>
      </c>
      <c r="AT269" s="175" t="s">
        <v>71</v>
      </c>
      <c r="AU269" s="175" t="s">
        <v>72</v>
      </c>
      <c r="AY269" s="174" t="s">
        <v>191</v>
      </c>
      <c r="BK269" s="176">
        <f>SUM(BK270:BK271)</f>
        <v>0</v>
      </c>
    </row>
    <row r="270" spans="1:65" s="2" customFormat="1" ht="16.5" customHeight="1">
      <c r="A270" s="35"/>
      <c r="B270" s="36"/>
      <c r="C270" s="179" t="s">
        <v>781</v>
      </c>
      <c r="D270" s="179" t="s">
        <v>193</v>
      </c>
      <c r="E270" s="180" t="s">
        <v>2415</v>
      </c>
      <c r="F270" s="181" t="s">
        <v>2416</v>
      </c>
      <c r="G270" s="182" t="s">
        <v>2131</v>
      </c>
      <c r="H270" s="183">
        <v>1</v>
      </c>
      <c r="I270" s="184"/>
      <c r="J270" s="185">
        <f>ROUND(I270*H270,2)</f>
        <v>0</v>
      </c>
      <c r="K270" s="181" t="s">
        <v>21</v>
      </c>
      <c r="L270" s="40"/>
      <c r="M270" s="186" t="s">
        <v>21</v>
      </c>
      <c r="N270" s="187" t="s">
        <v>43</v>
      </c>
      <c r="O270" s="65"/>
      <c r="P270" s="188">
        <f>O270*H270</f>
        <v>0</v>
      </c>
      <c r="Q270" s="188">
        <v>0</v>
      </c>
      <c r="R270" s="188">
        <f>Q270*H270</f>
        <v>0</v>
      </c>
      <c r="S270" s="188">
        <v>0</v>
      </c>
      <c r="T270" s="189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90" t="s">
        <v>198</v>
      </c>
      <c r="AT270" s="190" t="s">
        <v>193</v>
      </c>
      <c r="AU270" s="190" t="s">
        <v>80</v>
      </c>
      <c r="AY270" s="18" t="s">
        <v>191</v>
      </c>
      <c r="BE270" s="191">
        <f>IF(N270="základní",J270,0)</f>
        <v>0</v>
      </c>
      <c r="BF270" s="191">
        <f>IF(N270="snížená",J270,0)</f>
        <v>0</v>
      </c>
      <c r="BG270" s="191">
        <f>IF(N270="zákl. přenesená",J270,0)</f>
        <v>0</v>
      </c>
      <c r="BH270" s="191">
        <f>IF(N270="sníž. přenesená",J270,0)</f>
        <v>0</v>
      </c>
      <c r="BI270" s="191">
        <f>IF(N270="nulová",J270,0)</f>
        <v>0</v>
      </c>
      <c r="BJ270" s="18" t="s">
        <v>80</v>
      </c>
      <c r="BK270" s="191">
        <f>ROUND(I270*H270,2)</f>
        <v>0</v>
      </c>
      <c r="BL270" s="18" t="s">
        <v>198</v>
      </c>
      <c r="BM270" s="190" t="s">
        <v>2417</v>
      </c>
    </row>
    <row r="271" spans="1:47" s="2" customFormat="1" ht="11.25">
      <c r="A271" s="35"/>
      <c r="B271" s="36"/>
      <c r="C271" s="37"/>
      <c r="D271" s="192" t="s">
        <v>200</v>
      </c>
      <c r="E271" s="37"/>
      <c r="F271" s="193" t="s">
        <v>2416</v>
      </c>
      <c r="G271" s="37"/>
      <c r="H271" s="37"/>
      <c r="I271" s="194"/>
      <c r="J271" s="37"/>
      <c r="K271" s="37"/>
      <c r="L271" s="40"/>
      <c r="M271" s="232"/>
      <c r="N271" s="233"/>
      <c r="O271" s="234"/>
      <c r="P271" s="234"/>
      <c r="Q271" s="234"/>
      <c r="R271" s="234"/>
      <c r="S271" s="234"/>
      <c r="T271" s="2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8" t="s">
        <v>200</v>
      </c>
      <c r="AU271" s="18" t="s">
        <v>80</v>
      </c>
    </row>
    <row r="272" spans="1:31" s="2" customFormat="1" ht="6.95" customHeight="1">
      <c r="A272" s="35"/>
      <c r="B272" s="48"/>
      <c r="C272" s="49"/>
      <c r="D272" s="49"/>
      <c r="E272" s="49"/>
      <c r="F272" s="49"/>
      <c r="G272" s="49"/>
      <c r="H272" s="49"/>
      <c r="I272" s="49"/>
      <c r="J272" s="49"/>
      <c r="K272" s="49"/>
      <c r="L272" s="40"/>
      <c r="M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</row>
  </sheetData>
  <sheetProtection algorithmName="SHA-512" hashValue="MCCZkai/6FBjAgPRQwA1d7OqdLQN1pWzIW9Vy1JfUaRLNo52DyefVb1wip2+Qrd5+1eHzVQB+r4DOL9I2YooyA==" saltValue="UHtGW6m9TfYc2HUj2qMmHNSkXXmzvB5lKIN95tuZehW+OlObXnaCXISbYjTnBUpcPfZDjjRjqc4UKDLTwN9gTA==" spinCount="100000" sheet="1" objects="1" scenarios="1" formatColumns="0" formatRows="0" autoFilter="0"/>
  <autoFilter ref="C95:K271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01" r:id="rId1" display="https://podminky.urs.cz/item/CS_URS_2023_01/139711111"/>
    <hyperlink ref="F105" r:id="rId2" display="https://podminky.urs.cz/item/CS_URS_2023_01/162211311"/>
    <hyperlink ref="F109" r:id="rId3" display="https://podminky.urs.cz/item/CS_URS_2023_01/175111101"/>
    <hyperlink ref="F114" r:id="rId4" display="https://podminky.urs.cz/item/CS_URS_2023_01/359901212"/>
    <hyperlink ref="F118" r:id="rId5" display="https://podminky.urs.cz/item/CS_URS_2023_01/451541111"/>
    <hyperlink ref="F123" r:id="rId6" display="https://podminky.urs.cz/item/CS_URS_2023_01/871275811"/>
    <hyperlink ref="F127" r:id="rId7" display="https://podminky.urs.cz/item/CS_URS_2023_01/977151124"/>
    <hyperlink ref="F135" r:id="rId8" display="https://podminky.urs.cz/item/CS_URS_2023_01/997013501"/>
    <hyperlink ref="F139" r:id="rId9" display="https://podminky.urs.cz/item/CS_URS_2023_01/997013509"/>
    <hyperlink ref="F144" r:id="rId10" display="https://podminky.urs.cz/item/CS_URS_2023_01/997013873"/>
    <hyperlink ref="F168" r:id="rId11" display="https://podminky.urs.cz/item/CS_URS_2023_01/721173401"/>
    <hyperlink ref="F185" r:id="rId12" display="https://podminky.urs.cz/item/CS_URS_2023_01/721173402"/>
    <hyperlink ref="F228" r:id="rId13" display="https://podminky.urs.cz/item/CS_URS_2023_01/721173403"/>
    <hyperlink ref="F231" r:id="rId14" display="https://podminky.urs.cz/item/CS_URS_2023_01/721173723"/>
    <hyperlink ref="F234" r:id="rId15" display="https://podminky.urs.cz/item/CS_URS_2023_01/721174005"/>
    <hyperlink ref="F241" r:id="rId16" display="https://podminky.urs.cz/item/CS_URS_2023_01/721290111"/>
    <hyperlink ref="F244" r:id="rId17" display="https://podminky.urs.cz/item/CS_URS_2023_01/721290112"/>
    <hyperlink ref="F252" r:id="rId18" display="https://podminky.urs.cz/item/CS_URS_2023_01/725211603"/>
    <hyperlink ref="F255" r:id="rId19" display="https://podminky.urs.cz/item/CS_URS_2023_01/725219101"/>
    <hyperlink ref="F258" r:id="rId20" display="https://podminky.urs.cz/item/CS_URS_2023_01/725331111"/>
    <hyperlink ref="F261" r:id="rId21" display="https://podminky.urs.cz/item/CS_URS_2023_01/725822613"/>
    <hyperlink ref="F264" r:id="rId22" display="https://podminky.urs.cz/item/CS_URS_2023_01/7258391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8" t="s">
        <v>98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2:46" s="1" customFormat="1" ht="24.95" customHeight="1">
      <c r="B4" s="21"/>
      <c r="D4" s="111" t="s">
        <v>141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72" t="str">
        <f>'Rekapitulace stavby'!K6</f>
        <v>Rekonstrukce kuchyně v domově pro seniory v Klatovech</v>
      </c>
      <c r="F7" s="373"/>
      <c r="G7" s="373"/>
      <c r="H7" s="373"/>
      <c r="L7" s="21"/>
    </row>
    <row r="8" spans="2:12" s="1" customFormat="1" ht="12" customHeight="1">
      <c r="B8" s="21"/>
      <c r="D8" s="113" t="s">
        <v>142</v>
      </c>
      <c r="L8" s="21"/>
    </row>
    <row r="9" spans="1:31" s="2" customFormat="1" ht="16.5" customHeight="1">
      <c r="A9" s="35"/>
      <c r="B9" s="40"/>
      <c r="C9" s="35"/>
      <c r="D9" s="35"/>
      <c r="E9" s="372" t="s">
        <v>2418</v>
      </c>
      <c r="F9" s="375"/>
      <c r="G9" s="375"/>
      <c r="H9" s="37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3" t="s">
        <v>2021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74" t="s">
        <v>2419</v>
      </c>
      <c r="F11" s="375"/>
      <c r="G11" s="375"/>
      <c r="H11" s="375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3" t="s">
        <v>18</v>
      </c>
      <c r="E13" s="35"/>
      <c r="F13" s="104" t="s">
        <v>21</v>
      </c>
      <c r="G13" s="35"/>
      <c r="H13" s="35"/>
      <c r="I13" s="113" t="s">
        <v>20</v>
      </c>
      <c r="J13" s="104" t="s">
        <v>21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22</v>
      </c>
      <c r="E14" s="35"/>
      <c r="F14" s="104" t="s">
        <v>23</v>
      </c>
      <c r="G14" s="35"/>
      <c r="H14" s="35"/>
      <c r="I14" s="113" t="s">
        <v>24</v>
      </c>
      <c r="J14" s="115" t="str">
        <f>'Rekapitulace stavby'!AN8</f>
        <v>26. 4. 2023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3" t="s">
        <v>26</v>
      </c>
      <c r="E16" s="35"/>
      <c r="F16" s="35"/>
      <c r="G16" s="35"/>
      <c r="H16" s="35"/>
      <c r="I16" s="113" t="s">
        <v>27</v>
      </c>
      <c r="J16" s="104" t="str">
        <f>IF('Rekapitulace stavby'!AN10="","",'Rekapitulace stavby'!AN10)</f>
        <v/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tr">
        <f>IF('Rekapitulace stavby'!E11="","",'Rekapitulace stavby'!E11)</f>
        <v xml:space="preserve"> </v>
      </c>
      <c r="F17" s="35"/>
      <c r="G17" s="35"/>
      <c r="H17" s="35"/>
      <c r="I17" s="113" t="s">
        <v>29</v>
      </c>
      <c r="J17" s="104" t="str">
        <f>IF('Rekapitulace stavby'!AN11="","",'Rekapitulace stavby'!AN11)</f>
        <v/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3" t="s">
        <v>30</v>
      </c>
      <c r="E19" s="35"/>
      <c r="F19" s="35"/>
      <c r="G19" s="35"/>
      <c r="H19" s="35"/>
      <c r="I19" s="113" t="s">
        <v>27</v>
      </c>
      <c r="J19" s="31" t="str">
        <f>'Rekapitulace stavby'!AN13</f>
        <v>Vyplň údaj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76" t="str">
        <f>'Rekapitulace stavby'!E14</f>
        <v>Vyplň údaj</v>
      </c>
      <c r="F20" s="377"/>
      <c r="G20" s="377"/>
      <c r="H20" s="377"/>
      <c r="I20" s="113" t="s">
        <v>29</v>
      </c>
      <c r="J20" s="31" t="str">
        <f>'Rekapitulace stavby'!AN14</f>
        <v>Vyplň údaj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3" t="s">
        <v>32</v>
      </c>
      <c r="E22" s="35"/>
      <c r="F22" s="35"/>
      <c r="G22" s="35"/>
      <c r="H22" s="35"/>
      <c r="I22" s="113" t="s">
        <v>27</v>
      </c>
      <c r="J22" s="104" t="s">
        <v>21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33</v>
      </c>
      <c r="F23" s="35"/>
      <c r="G23" s="35"/>
      <c r="H23" s="35"/>
      <c r="I23" s="113" t="s">
        <v>29</v>
      </c>
      <c r="J23" s="104" t="s">
        <v>21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3" t="s">
        <v>35</v>
      </c>
      <c r="E25" s="35"/>
      <c r="F25" s="35"/>
      <c r="G25" s="35"/>
      <c r="H25" s="35"/>
      <c r="I25" s="113" t="s">
        <v>27</v>
      </c>
      <c r="J25" s="104" t="str">
        <f>IF('Rekapitulace stavby'!AN19="","",'Rekapitulace stavby'!AN19)</f>
        <v/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tr">
        <f>IF('Rekapitulace stavby'!E20="","",'Rekapitulace stavby'!E20)</f>
        <v xml:space="preserve"> </v>
      </c>
      <c r="F26" s="35"/>
      <c r="G26" s="35"/>
      <c r="H26" s="35"/>
      <c r="I26" s="113" t="s">
        <v>29</v>
      </c>
      <c r="J26" s="104" t="str">
        <f>IF('Rekapitulace stavby'!AN20="","",'Rekapitulace stavby'!AN20)</f>
        <v/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3" t="s">
        <v>36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16"/>
      <c r="B29" s="117"/>
      <c r="C29" s="116"/>
      <c r="D29" s="116"/>
      <c r="E29" s="378" t="s">
        <v>21</v>
      </c>
      <c r="F29" s="378"/>
      <c r="G29" s="378"/>
      <c r="H29" s="378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0" t="s">
        <v>38</v>
      </c>
      <c r="E32" s="35"/>
      <c r="F32" s="35"/>
      <c r="G32" s="35"/>
      <c r="H32" s="35"/>
      <c r="I32" s="35"/>
      <c r="J32" s="121">
        <f>ROUND(J87,2)</f>
        <v>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2" t="s">
        <v>40</v>
      </c>
      <c r="G34" s="35"/>
      <c r="H34" s="35"/>
      <c r="I34" s="122" t="s">
        <v>39</v>
      </c>
      <c r="J34" s="122" t="s">
        <v>41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3" t="s">
        <v>42</v>
      </c>
      <c r="E35" s="113" t="s">
        <v>43</v>
      </c>
      <c r="F35" s="124">
        <f>ROUND((SUM(BE87:BE204)),2)</f>
        <v>0</v>
      </c>
      <c r="G35" s="35"/>
      <c r="H35" s="35"/>
      <c r="I35" s="125">
        <v>0.21</v>
      </c>
      <c r="J35" s="124">
        <f>ROUND(((SUM(BE87:BE204))*I35),2)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44</v>
      </c>
      <c r="F36" s="124">
        <f>ROUND((SUM(BF87:BF204)),2)</f>
        <v>0</v>
      </c>
      <c r="G36" s="35"/>
      <c r="H36" s="35"/>
      <c r="I36" s="125">
        <v>0.15</v>
      </c>
      <c r="J36" s="124">
        <f>ROUND(((SUM(BF87:BF204))*I36),2)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ROUND((SUM(BG87:BG204)),2)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46</v>
      </c>
      <c r="F38" s="124">
        <f>ROUND((SUM(BH87:BH204)),2)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47</v>
      </c>
      <c r="F39" s="124">
        <f>ROUND((SUM(BI87:BI204)),2)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6"/>
      <c r="D41" s="127" t="s">
        <v>48</v>
      </c>
      <c r="E41" s="128"/>
      <c r="F41" s="128"/>
      <c r="G41" s="129" t="s">
        <v>49</v>
      </c>
      <c r="H41" s="130" t="s">
        <v>50</v>
      </c>
      <c r="I41" s="128"/>
      <c r="J41" s="131">
        <f>SUM(J32:J39)</f>
        <v>0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144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79" t="str">
        <f>E7</f>
        <v>Rekonstrukce kuchyně v domově pro seniory v Klatovech</v>
      </c>
      <c r="F50" s="380"/>
      <c r="G50" s="380"/>
      <c r="H50" s="380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30" t="s">
        <v>142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5"/>
      <c r="B52" s="36"/>
      <c r="C52" s="37"/>
      <c r="D52" s="37"/>
      <c r="E52" s="379" t="s">
        <v>2418</v>
      </c>
      <c r="F52" s="381"/>
      <c r="G52" s="381"/>
      <c r="H52" s="381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30" t="s">
        <v>2021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333" t="str">
        <f>E11</f>
        <v>751.1 - VZT 1</v>
      </c>
      <c r="F54" s="381"/>
      <c r="G54" s="381"/>
      <c r="H54" s="381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30" t="s">
        <v>22</v>
      </c>
      <c r="D56" s="37"/>
      <c r="E56" s="37"/>
      <c r="F56" s="28" t="str">
        <f>F14</f>
        <v>Podhůrecká 815/3</v>
      </c>
      <c r="G56" s="37"/>
      <c r="H56" s="37"/>
      <c r="I56" s="30" t="s">
        <v>24</v>
      </c>
      <c r="J56" s="60" t="str">
        <f>IF(J14="","",J14)</f>
        <v>26. 4. 2023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5.2" customHeight="1">
      <c r="A58" s="35"/>
      <c r="B58" s="36"/>
      <c r="C58" s="30" t="s">
        <v>26</v>
      </c>
      <c r="D58" s="37"/>
      <c r="E58" s="37"/>
      <c r="F58" s="28" t="str">
        <f>E17</f>
        <v xml:space="preserve"> </v>
      </c>
      <c r="G58" s="37"/>
      <c r="H58" s="37"/>
      <c r="I58" s="30" t="s">
        <v>32</v>
      </c>
      <c r="J58" s="33" t="str">
        <f>E23</f>
        <v>M-PROject CZ s.r.o.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2" customHeight="1">
      <c r="A59" s="35"/>
      <c r="B59" s="36"/>
      <c r="C59" s="30" t="s">
        <v>30</v>
      </c>
      <c r="D59" s="37"/>
      <c r="E59" s="37"/>
      <c r="F59" s="28" t="str">
        <f>IF(E20="","",E20)</f>
        <v>Vyplň údaj</v>
      </c>
      <c r="G59" s="37"/>
      <c r="H59" s="37"/>
      <c r="I59" s="30" t="s">
        <v>35</v>
      </c>
      <c r="J59" s="33" t="str">
        <f>E26</f>
        <v xml:space="preserve"> 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37" t="s">
        <v>145</v>
      </c>
      <c r="D61" s="138"/>
      <c r="E61" s="138"/>
      <c r="F61" s="138"/>
      <c r="G61" s="138"/>
      <c r="H61" s="138"/>
      <c r="I61" s="138"/>
      <c r="J61" s="139" t="s">
        <v>146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40" t="s">
        <v>70</v>
      </c>
      <c r="D63" s="37"/>
      <c r="E63" s="37"/>
      <c r="F63" s="37"/>
      <c r="G63" s="37"/>
      <c r="H63" s="37"/>
      <c r="I63" s="37"/>
      <c r="J63" s="78">
        <f>J87</f>
        <v>0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147</v>
      </c>
    </row>
    <row r="64" spans="2:12" s="9" customFormat="1" ht="24.95" customHeight="1">
      <c r="B64" s="141"/>
      <c r="C64" s="142"/>
      <c r="D64" s="143" t="s">
        <v>2420</v>
      </c>
      <c r="E64" s="144"/>
      <c r="F64" s="144"/>
      <c r="G64" s="144"/>
      <c r="H64" s="144"/>
      <c r="I64" s="144"/>
      <c r="J64" s="145">
        <f>J88</f>
        <v>0</v>
      </c>
      <c r="K64" s="142"/>
      <c r="L64" s="146"/>
    </row>
    <row r="65" spans="2:12" s="9" customFormat="1" ht="24.95" customHeight="1">
      <c r="B65" s="141"/>
      <c r="C65" s="142"/>
      <c r="D65" s="143" t="s">
        <v>2421</v>
      </c>
      <c r="E65" s="144"/>
      <c r="F65" s="144"/>
      <c r="G65" s="144"/>
      <c r="H65" s="144"/>
      <c r="I65" s="144"/>
      <c r="J65" s="145">
        <f>J115</f>
        <v>0</v>
      </c>
      <c r="K65" s="142"/>
      <c r="L65" s="146"/>
    </row>
    <row r="66" spans="1:31" s="2" customFormat="1" ht="21.75" customHeight="1">
      <c r="A66" s="35"/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114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14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71" spans="1:31" s="2" customFormat="1" ht="6.95" customHeight="1">
      <c r="A71" s="35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1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24.95" customHeight="1">
      <c r="A72" s="35"/>
      <c r="B72" s="36"/>
      <c r="C72" s="24" t="s">
        <v>176</v>
      </c>
      <c r="D72" s="37"/>
      <c r="E72" s="37"/>
      <c r="F72" s="37"/>
      <c r="G72" s="37"/>
      <c r="H72" s="37"/>
      <c r="I72" s="37"/>
      <c r="J72" s="37"/>
      <c r="K72" s="37"/>
      <c r="L72" s="11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1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16</v>
      </c>
      <c r="D74" s="37"/>
      <c r="E74" s="37"/>
      <c r="F74" s="37"/>
      <c r="G74" s="37"/>
      <c r="H74" s="37"/>
      <c r="I74" s="37"/>
      <c r="J74" s="37"/>
      <c r="K74" s="37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79" t="str">
        <f>E7</f>
        <v>Rekonstrukce kuchyně v domově pro seniory v Klatovech</v>
      </c>
      <c r="F75" s="380"/>
      <c r="G75" s="380"/>
      <c r="H75" s="380"/>
      <c r="I75" s="37"/>
      <c r="J75" s="37"/>
      <c r="K75" s="37"/>
      <c r="L75" s="11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2:12" s="1" customFormat="1" ht="12" customHeight="1">
      <c r="B76" s="22"/>
      <c r="C76" s="30" t="s">
        <v>142</v>
      </c>
      <c r="D76" s="23"/>
      <c r="E76" s="23"/>
      <c r="F76" s="23"/>
      <c r="G76" s="23"/>
      <c r="H76" s="23"/>
      <c r="I76" s="23"/>
      <c r="J76" s="23"/>
      <c r="K76" s="23"/>
      <c r="L76" s="21"/>
    </row>
    <row r="77" spans="1:31" s="2" customFormat="1" ht="16.5" customHeight="1">
      <c r="A77" s="35"/>
      <c r="B77" s="36"/>
      <c r="C77" s="37"/>
      <c r="D77" s="37"/>
      <c r="E77" s="379" t="s">
        <v>2418</v>
      </c>
      <c r="F77" s="381"/>
      <c r="G77" s="381"/>
      <c r="H77" s="381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2021</v>
      </c>
      <c r="D78" s="37"/>
      <c r="E78" s="37"/>
      <c r="F78" s="37"/>
      <c r="G78" s="37"/>
      <c r="H78" s="37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33" t="str">
        <f>E11</f>
        <v>751.1 - VZT 1</v>
      </c>
      <c r="F79" s="381"/>
      <c r="G79" s="381"/>
      <c r="H79" s="381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22</v>
      </c>
      <c r="D81" s="37"/>
      <c r="E81" s="37"/>
      <c r="F81" s="28" t="str">
        <f>F14</f>
        <v>Podhůrecká 815/3</v>
      </c>
      <c r="G81" s="37"/>
      <c r="H81" s="37"/>
      <c r="I81" s="30" t="s">
        <v>24</v>
      </c>
      <c r="J81" s="60" t="str">
        <f>IF(J14="","",J14)</f>
        <v>26. 4. 2023</v>
      </c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26</v>
      </c>
      <c r="D83" s="37"/>
      <c r="E83" s="37"/>
      <c r="F83" s="28" t="str">
        <f>E17</f>
        <v xml:space="preserve"> </v>
      </c>
      <c r="G83" s="37"/>
      <c r="H83" s="37"/>
      <c r="I83" s="30" t="s">
        <v>32</v>
      </c>
      <c r="J83" s="33" t="str">
        <f>E23</f>
        <v>M-PROject CZ s.r.o.</v>
      </c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30</v>
      </c>
      <c r="D84" s="37"/>
      <c r="E84" s="37"/>
      <c r="F84" s="28" t="str">
        <f>IF(E20="","",E20)</f>
        <v>Vyplň údaj</v>
      </c>
      <c r="G84" s="37"/>
      <c r="H84" s="37"/>
      <c r="I84" s="30" t="s">
        <v>35</v>
      </c>
      <c r="J84" s="33" t="str">
        <f>E26</f>
        <v xml:space="preserve"> </v>
      </c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52"/>
      <c r="B86" s="153"/>
      <c r="C86" s="154" t="s">
        <v>177</v>
      </c>
      <c r="D86" s="155" t="s">
        <v>57</v>
      </c>
      <c r="E86" s="155" t="s">
        <v>53</v>
      </c>
      <c r="F86" s="155" t="s">
        <v>54</v>
      </c>
      <c r="G86" s="155" t="s">
        <v>178</v>
      </c>
      <c r="H86" s="155" t="s">
        <v>179</v>
      </c>
      <c r="I86" s="155" t="s">
        <v>180</v>
      </c>
      <c r="J86" s="155" t="s">
        <v>146</v>
      </c>
      <c r="K86" s="156" t="s">
        <v>181</v>
      </c>
      <c r="L86" s="157"/>
      <c r="M86" s="69" t="s">
        <v>21</v>
      </c>
      <c r="N86" s="70" t="s">
        <v>42</v>
      </c>
      <c r="O86" s="70" t="s">
        <v>182</v>
      </c>
      <c r="P86" s="70" t="s">
        <v>183</v>
      </c>
      <c r="Q86" s="70" t="s">
        <v>184</v>
      </c>
      <c r="R86" s="70" t="s">
        <v>185</v>
      </c>
      <c r="S86" s="70" t="s">
        <v>186</v>
      </c>
      <c r="T86" s="71" t="s">
        <v>187</v>
      </c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</row>
    <row r="87" spans="1:63" s="2" customFormat="1" ht="22.9" customHeight="1">
      <c r="A87" s="35"/>
      <c r="B87" s="36"/>
      <c r="C87" s="76" t="s">
        <v>188</v>
      </c>
      <c r="D87" s="37"/>
      <c r="E87" s="37"/>
      <c r="F87" s="37"/>
      <c r="G87" s="37"/>
      <c r="H87" s="37"/>
      <c r="I87" s="37"/>
      <c r="J87" s="158">
        <f>BK87</f>
        <v>0</v>
      </c>
      <c r="K87" s="37"/>
      <c r="L87" s="40"/>
      <c r="M87" s="72"/>
      <c r="N87" s="159"/>
      <c r="O87" s="73"/>
      <c r="P87" s="160">
        <f>P88+P115</f>
        <v>0</v>
      </c>
      <c r="Q87" s="73"/>
      <c r="R87" s="160">
        <f>R88+R115</f>
        <v>0</v>
      </c>
      <c r="S87" s="73"/>
      <c r="T87" s="161">
        <f>T88+T115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71</v>
      </c>
      <c r="AU87" s="18" t="s">
        <v>147</v>
      </c>
      <c r="BK87" s="162">
        <f>BK88+BK115</f>
        <v>0</v>
      </c>
    </row>
    <row r="88" spans="2:63" s="12" customFormat="1" ht="25.9" customHeight="1">
      <c r="B88" s="163"/>
      <c r="C88" s="164"/>
      <c r="D88" s="165" t="s">
        <v>71</v>
      </c>
      <c r="E88" s="166" t="s">
        <v>2422</v>
      </c>
      <c r="F88" s="166" t="s">
        <v>2423</v>
      </c>
      <c r="G88" s="164"/>
      <c r="H88" s="164"/>
      <c r="I88" s="167"/>
      <c r="J88" s="168">
        <f>BK88</f>
        <v>0</v>
      </c>
      <c r="K88" s="164"/>
      <c r="L88" s="169"/>
      <c r="M88" s="170"/>
      <c r="N88" s="171"/>
      <c r="O88" s="171"/>
      <c r="P88" s="172">
        <f>SUM(P89:P114)</f>
        <v>0</v>
      </c>
      <c r="Q88" s="171"/>
      <c r="R88" s="172">
        <f>SUM(R89:R114)</f>
        <v>0</v>
      </c>
      <c r="S88" s="171"/>
      <c r="T88" s="173">
        <f>SUM(T89:T114)</f>
        <v>0</v>
      </c>
      <c r="AR88" s="174" t="s">
        <v>80</v>
      </c>
      <c r="AT88" s="175" t="s">
        <v>71</v>
      </c>
      <c r="AU88" s="175" t="s">
        <v>72</v>
      </c>
      <c r="AY88" s="174" t="s">
        <v>191</v>
      </c>
      <c r="BK88" s="176">
        <f>SUM(BK89:BK114)</f>
        <v>0</v>
      </c>
    </row>
    <row r="89" spans="1:65" s="2" customFormat="1" ht="24.2" customHeight="1">
      <c r="A89" s="35"/>
      <c r="B89" s="36"/>
      <c r="C89" s="179" t="s">
        <v>80</v>
      </c>
      <c r="D89" s="179" t="s">
        <v>193</v>
      </c>
      <c r="E89" s="180" t="s">
        <v>2424</v>
      </c>
      <c r="F89" s="181" t="s">
        <v>2425</v>
      </c>
      <c r="G89" s="182" t="s">
        <v>265</v>
      </c>
      <c r="H89" s="183">
        <v>2</v>
      </c>
      <c r="I89" s="184"/>
      <c r="J89" s="185">
        <f>ROUND(I89*H89,2)</f>
        <v>0</v>
      </c>
      <c r="K89" s="181" t="s">
        <v>21</v>
      </c>
      <c r="L89" s="40"/>
      <c r="M89" s="186" t="s">
        <v>21</v>
      </c>
      <c r="N89" s="187" t="s">
        <v>43</v>
      </c>
      <c r="O89" s="65"/>
      <c r="P89" s="188">
        <f>O89*H89</f>
        <v>0</v>
      </c>
      <c r="Q89" s="188">
        <v>0</v>
      </c>
      <c r="R89" s="188">
        <f>Q89*H89</f>
        <v>0</v>
      </c>
      <c r="S89" s="188">
        <v>0</v>
      </c>
      <c r="T89" s="189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90" t="s">
        <v>198</v>
      </c>
      <c r="AT89" s="190" t="s">
        <v>193</v>
      </c>
      <c r="AU89" s="190" t="s">
        <v>80</v>
      </c>
      <c r="AY89" s="18" t="s">
        <v>191</v>
      </c>
      <c r="BE89" s="191">
        <f>IF(N89="základní",J89,0)</f>
        <v>0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18" t="s">
        <v>80</v>
      </c>
      <c r="BK89" s="191">
        <f>ROUND(I89*H89,2)</f>
        <v>0</v>
      </c>
      <c r="BL89" s="18" t="s">
        <v>198</v>
      </c>
      <c r="BM89" s="190" t="s">
        <v>82</v>
      </c>
    </row>
    <row r="90" spans="1:47" s="2" customFormat="1" ht="11.25">
      <c r="A90" s="35"/>
      <c r="B90" s="36"/>
      <c r="C90" s="37"/>
      <c r="D90" s="192" t="s">
        <v>200</v>
      </c>
      <c r="E90" s="37"/>
      <c r="F90" s="193" t="s">
        <v>2425</v>
      </c>
      <c r="G90" s="37"/>
      <c r="H90" s="37"/>
      <c r="I90" s="194"/>
      <c r="J90" s="37"/>
      <c r="K90" s="37"/>
      <c r="L90" s="40"/>
      <c r="M90" s="195"/>
      <c r="N90" s="196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200</v>
      </c>
      <c r="AU90" s="18" t="s">
        <v>80</v>
      </c>
    </row>
    <row r="91" spans="1:65" s="2" customFormat="1" ht="16.5" customHeight="1">
      <c r="A91" s="35"/>
      <c r="B91" s="36"/>
      <c r="C91" s="179" t="s">
        <v>82</v>
      </c>
      <c r="D91" s="179" t="s">
        <v>193</v>
      </c>
      <c r="E91" s="180" t="s">
        <v>2426</v>
      </c>
      <c r="F91" s="181" t="s">
        <v>2427</v>
      </c>
      <c r="G91" s="182" t="s">
        <v>265</v>
      </c>
      <c r="H91" s="183">
        <v>2</v>
      </c>
      <c r="I91" s="184"/>
      <c r="J91" s="185">
        <f>ROUND(I91*H91,2)</f>
        <v>0</v>
      </c>
      <c r="K91" s="181" t="s">
        <v>21</v>
      </c>
      <c r="L91" s="40"/>
      <c r="M91" s="186" t="s">
        <v>21</v>
      </c>
      <c r="N91" s="187" t="s">
        <v>43</v>
      </c>
      <c r="O91" s="65"/>
      <c r="P91" s="188">
        <f>O91*H91</f>
        <v>0</v>
      </c>
      <c r="Q91" s="188">
        <v>0</v>
      </c>
      <c r="R91" s="188">
        <f>Q91*H91</f>
        <v>0</v>
      </c>
      <c r="S91" s="188">
        <v>0</v>
      </c>
      <c r="T91" s="189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90" t="s">
        <v>198</v>
      </c>
      <c r="AT91" s="190" t="s">
        <v>193</v>
      </c>
      <c r="AU91" s="190" t="s">
        <v>80</v>
      </c>
      <c r="AY91" s="18" t="s">
        <v>191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18" t="s">
        <v>80</v>
      </c>
      <c r="BK91" s="191">
        <f>ROUND(I91*H91,2)</f>
        <v>0</v>
      </c>
      <c r="BL91" s="18" t="s">
        <v>198</v>
      </c>
      <c r="BM91" s="190" t="s">
        <v>198</v>
      </c>
    </row>
    <row r="92" spans="1:47" s="2" customFormat="1" ht="11.25">
      <c r="A92" s="35"/>
      <c r="B92" s="36"/>
      <c r="C92" s="37"/>
      <c r="D92" s="192" t="s">
        <v>200</v>
      </c>
      <c r="E92" s="37"/>
      <c r="F92" s="193" t="s">
        <v>2427</v>
      </c>
      <c r="G92" s="37"/>
      <c r="H92" s="37"/>
      <c r="I92" s="194"/>
      <c r="J92" s="37"/>
      <c r="K92" s="37"/>
      <c r="L92" s="40"/>
      <c r="M92" s="195"/>
      <c r="N92" s="196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200</v>
      </c>
      <c r="AU92" s="18" t="s">
        <v>80</v>
      </c>
    </row>
    <row r="93" spans="1:65" s="2" customFormat="1" ht="33" customHeight="1">
      <c r="A93" s="35"/>
      <c r="B93" s="36"/>
      <c r="C93" s="179" t="s">
        <v>212</v>
      </c>
      <c r="D93" s="179" t="s">
        <v>193</v>
      </c>
      <c r="E93" s="180" t="s">
        <v>2428</v>
      </c>
      <c r="F93" s="181" t="s">
        <v>2429</v>
      </c>
      <c r="G93" s="182" t="s">
        <v>293</v>
      </c>
      <c r="H93" s="183">
        <v>850</v>
      </c>
      <c r="I93" s="184"/>
      <c r="J93" s="185">
        <f>ROUND(I93*H93,2)</f>
        <v>0</v>
      </c>
      <c r="K93" s="181" t="s">
        <v>21</v>
      </c>
      <c r="L93" s="40"/>
      <c r="M93" s="186" t="s">
        <v>21</v>
      </c>
      <c r="N93" s="187" t="s">
        <v>43</v>
      </c>
      <c r="O93" s="65"/>
      <c r="P93" s="188">
        <f>O93*H93</f>
        <v>0</v>
      </c>
      <c r="Q93" s="188">
        <v>0</v>
      </c>
      <c r="R93" s="188">
        <f>Q93*H93</f>
        <v>0</v>
      </c>
      <c r="S93" s="188">
        <v>0</v>
      </c>
      <c r="T93" s="189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90" t="s">
        <v>198</v>
      </c>
      <c r="AT93" s="190" t="s">
        <v>193</v>
      </c>
      <c r="AU93" s="190" t="s">
        <v>80</v>
      </c>
      <c r="AY93" s="18" t="s">
        <v>191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8" t="s">
        <v>80</v>
      </c>
      <c r="BK93" s="191">
        <f>ROUND(I93*H93,2)</f>
        <v>0</v>
      </c>
      <c r="BL93" s="18" t="s">
        <v>198</v>
      </c>
      <c r="BM93" s="190" t="s">
        <v>236</v>
      </c>
    </row>
    <row r="94" spans="1:47" s="2" customFormat="1" ht="19.5">
      <c r="A94" s="35"/>
      <c r="B94" s="36"/>
      <c r="C94" s="37"/>
      <c r="D94" s="192" t="s">
        <v>200</v>
      </c>
      <c r="E94" s="37"/>
      <c r="F94" s="193" t="s">
        <v>2429</v>
      </c>
      <c r="G94" s="37"/>
      <c r="H94" s="37"/>
      <c r="I94" s="194"/>
      <c r="J94" s="37"/>
      <c r="K94" s="37"/>
      <c r="L94" s="40"/>
      <c r="M94" s="195"/>
      <c r="N94" s="196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200</v>
      </c>
      <c r="AU94" s="18" t="s">
        <v>80</v>
      </c>
    </row>
    <row r="95" spans="1:65" s="2" customFormat="1" ht="24.2" customHeight="1">
      <c r="A95" s="35"/>
      <c r="B95" s="36"/>
      <c r="C95" s="179" t="s">
        <v>198</v>
      </c>
      <c r="D95" s="179" t="s">
        <v>193</v>
      </c>
      <c r="E95" s="180" t="s">
        <v>2430</v>
      </c>
      <c r="F95" s="181" t="s">
        <v>2431</v>
      </c>
      <c r="G95" s="182" t="s">
        <v>2432</v>
      </c>
      <c r="H95" s="183">
        <v>40</v>
      </c>
      <c r="I95" s="184"/>
      <c r="J95" s="185">
        <f>ROUND(I95*H95,2)</f>
        <v>0</v>
      </c>
      <c r="K95" s="181" t="s">
        <v>21</v>
      </c>
      <c r="L95" s="40"/>
      <c r="M95" s="186" t="s">
        <v>21</v>
      </c>
      <c r="N95" s="187" t="s">
        <v>43</v>
      </c>
      <c r="O95" s="65"/>
      <c r="P95" s="188">
        <f>O95*H95</f>
        <v>0</v>
      </c>
      <c r="Q95" s="188">
        <v>0</v>
      </c>
      <c r="R95" s="188">
        <f>Q95*H95</f>
        <v>0</v>
      </c>
      <c r="S95" s="188">
        <v>0</v>
      </c>
      <c r="T95" s="189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90" t="s">
        <v>198</v>
      </c>
      <c r="AT95" s="190" t="s">
        <v>193</v>
      </c>
      <c r="AU95" s="190" t="s">
        <v>80</v>
      </c>
      <c r="AY95" s="18" t="s">
        <v>191</v>
      </c>
      <c r="BE95" s="191">
        <f>IF(N95="základní",J95,0)</f>
        <v>0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18" t="s">
        <v>80</v>
      </c>
      <c r="BK95" s="191">
        <f>ROUND(I95*H95,2)</f>
        <v>0</v>
      </c>
      <c r="BL95" s="18" t="s">
        <v>198</v>
      </c>
      <c r="BM95" s="190" t="s">
        <v>255</v>
      </c>
    </row>
    <row r="96" spans="1:47" s="2" customFormat="1" ht="11.25">
      <c r="A96" s="35"/>
      <c r="B96" s="36"/>
      <c r="C96" s="37"/>
      <c r="D96" s="192" t="s">
        <v>200</v>
      </c>
      <c r="E96" s="37"/>
      <c r="F96" s="193" t="s">
        <v>2431</v>
      </c>
      <c r="G96" s="37"/>
      <c r="H96" s="37"/>
      <c r="I96" s="194"/>
      <c r="J96" s="37"/>
      <c r="K96" s="37"/>
      <c r="L96" s="40"/>
      <c r="M96" s="195"/>
      <c r="N96" s="196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200</v>
      </c>
      <c r="AU96" s="18" t="s">
        <v>80</v>
      </c>
    </row>
    <row r="97" spans="1:65" s="2" customFormat="1" ht="16.5" customHeight="1">
      <c r="A97" s="35"/>
      <c r="B97" s="36"/>
      <c r="C97" s="179" t="s">
        <v>227</v>
      </c>
      <c r="D97" s="179" t="s">
        <v>193</v>
      </c>
      <c r="E97" s="180" t="s">
        <v>2433</v>
      </c>
      <c r="F97" s="181" t="s">
        <v>2434</v>
      </c>
      <c r="G97" s="182" t="s">
        <v>2432</v>
      </c>
      <c r="H97" s="183">
        <v>20</v>
      </c>
      <c r="I97" s="184"/>
      <c r="J97" s="185">
        <f>ROUND(I97*H97,2)</f>
        <v>0</v>
      </c>
      <c r="K97" s="181" t="s">
        <v>21</v>
      </c>
      <c r="L97" s="40"/>
      <c r="M97" s="186" t="s">
        <v>21</v>
      </c>
      <c r="N97" s="187" t="s">
        <v>43</v>
      </c>
      <c r="O97" s="65"/>
      <c r="P97" s="188">
        <f>O97*H97</f>
        <v>0</v>
      </c>
      <c r="Q97" s="188">
        <v>0</v>
      </c>
      <c r="R97" s="188">
        <f>Q97*H97</f>
        <v>0</v>
      </c>
      <c r="S97" s="188">
        <v>0</v>
      </c>
      <c r="T97" s="189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90" t="s">
        <v>198</v>
      </c>
      <c r="AT97" s="190" t="s">
        <v>193</v>
      </c>
      <c r="AU97" s="190" t="s">
        <v>80</v>
      </c>
      <c r="AY97" s="18" t="s">
        <v>191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18" t="s">
        <v>80</v>
      </c>
      <c r="BK97" s="191">
        <f>ROUND(I97*H97,2)</f>
        <v>0</v>
      </c>
      <c r="BL97" s="18" t="s">
        <v>198</v>
      </c>
      <c r="BM97" s="190" t="s">
        <v>271</v>
      </c>
    </row>
    <row r="98" spans="1:47" s="2" customFormat="1" ht="11.25">
      <c r="A98" s="35"/>
      <c r="B98" s="36"/>
      <c r="C98" s="37"/>
      <c r="D98" s="192" t="s">
        <v>200</v>
      </c>
      <c r="E98" s="37"/>
      <c r="F98" s="193" t="s">
        <v>2434</v>
      </c>
      <c r="G98" s="37"/>
      <c r="H98" s="37"/>
      <c r="I98" s="194"/>
      <c r="J98" s="37"/>
      <c r="K98" s="37"/>
      <c r="L98" s="40"/>
      <c r="M98" s="195"/>
      <c r="N98" s="196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200</v>
      </c>
      <c r="AU98" s="18" t="s">
        <v>80</v>
      </c>
    </row>
    <row r="99" spans="1:65" s="2" customFormat="1" ht="21.75" customHeight="1">
      <c r="A99" s="35"/>
      <c r="B99" s="36"/>
      <c r="C99" s="179" t="s">
        <v>236</v>
      </c>
      <c r="D99" s="179" t="s">
        <v>193</v>
      </c>
      <c r="E99" s="180" t="s">
        <v>2435</v>
      </c>
      <c r="F99" s="181" t="s">
        <v>2436</v>
      </c>
      <c r="G99" s="182" t="s">
        <v>2432</v>
      </c>
      <c r="H99" s="183">
        <v>20</v>
      </c>
      <c r="I99" s="184"/>
      <c r="J99" s="185">
        <f>ROUND(I99*H99,2)</f>
        <v>0</v>
      </c>
      <c r="K99" s="181" t="s">
        <v>21</v>
      </c>
      <c r="L99" s="40"/>
      <c r="M99" s="186" t="s">
        <v>21</v>
      </c>
      <c r="N99" s="187" t="s">
        <v>43</v>
      </c>
      <c r="O99" s="65"/>
      <c r="P99" s="188">
        <f>O99*H99</f>
        <v>0</v>
      </c>
      <c r="Q99" s="188">
        <v>0</v>
      </c>
      <c r="R99" s="188">
        <f>Q99*H99</f>
        <v>0</v>
      </c>
      <c r="S99" s="188">
        <v>0</v>
      </c>
      <c r="T99" s="189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90" t="s">
        <v>198</v>
      </c>
      <c r="AT99" s="190" t="s">
        <v>193</v>
      </c>
      <c r="AU99" s="190" t="s">
        <v>80</v>
      </c>
      <c r="AY99" s="18" t="s">
        <v>191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18" t="s">
        <v>80</v>
      </c>
      <c r="BK99" s="191">
        <f>ROUND(I99*H99,2)</f>
        <v>0</v>
      </c>
      <c r="BL99" s="18" t="s">
        <v>198</v>
      </c>
      <c r="BM99" s="190" t="s">
        <v>290</v>
      </c>
    </row>
    <row r="100" spans="1:47" s="2" customFormat="1" ht="11.25">
      <c r="A100" s="35"/>
      <c r="B100" s="36"/>
      <c r="C100" s="37"/>
      <c r="D100" s="192" t="s">
        <v>200</v>
      </c>
      <c r="E100" s="37"/>
      <c r="F100" s="193" t="s">
        <v>2436</v>
      </c>
      <c r="G100" s="37"/>
      <c r="H100" s="37"/>
      <c r="I100" s="194"/>
      <c r="J100" s="37"/>
      <c r="K100" s="37"/>
      <c r="L100" s="40"/>
      <c r="M100" s="195"/>
      <c r="N100" s="196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200</v>
      </c>
      <c r="AU100" s="18" t="s">
        <v>80</v>
      </c>
    </row>
    <row r="101" spans="1:65" s="2" customFormat="1" ht="24.2" customHeight="1">
      <c r="A101" s="35"/>
      <c r="B101" s="36"/>
      <c r="C101" s="179" t="s">
        <v>244</v>
      </c>
      <c r="D101" s="179" t="s">
        <v>193</v>
      </c>
      <c r="E101" s="180" t="s">
        <v>2437</v>
      </c>
      <c r="F101" s="181" t="s">
        <v>2438</v>
      </c>
      <c r="G101" s="182" t="s">
        <v>2432</v>
      </c>
      <c r="H101" s="183">
        <v>40</v>
      </c>
      <c r="I101" s="184"/>
      <c r="J101" s="185">
        <f>ROUND(I101*H101,2)</f>
        <v>0</v>
      </c>
      <c r="K101" s="181" t="s">
        <v>21</v>
      </c>
      <c r="L101" s="40"/>
      <c r="M101" s="186" t="s">
        <v>21</v>
      </c>
      <c r="N101" s="187" t="s">
        <v>43</v>
      </c>
      <c r="O101" s="65"/>
      <c r="P101" s="188">
        <f>O101*H101</f>
        <v>0</v>
      </c>
      <c r="Q101" s="188">
        <v>0</v>
      </c>
      <c r="R101" s="188">
        <f>Q101*H101</f>
        <v>0</v>
      </c>
      <c r="S101" s="188">
        <v>0</v>
      </c>
      <c r="T101" s="189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90" t="s">
        <v>198</v>
      </c>
      <c r="AT101" s="190" t="s">
        <v>193</v>
      </c>
      <c r="AU101" s="190" t="s">
        <v>80</v>
      </c>
      <c r="AY101" s="18" t="s">
        <v>191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18" t="s">
        <v>80</v>
      </c>
      <c r="BK101" s="191">
        <f>ROUND(I101*H101,2)</f>
        <v>0</v>
      </c>
      <c r="BL101" s="18" t="s">
        <v>198</v>
      </c>
      <c r="BM101" s="190" t="s">
        <v>306</v>
      </c>
    </row>
    <row r="102" spans="1:47" s="2" customFormat="1" ht="19.5">
      <c r="A102" s="35"/>
      <c r="B102" s="36"/>
      <c r="C102" s="37"/>
      <c r="D102" s="192" t="s">
        <v>200</v>
      </c>
      <c r="E102" s="37"/>
      <c r="F102" s="193" t="s">
        <v>2438</v>
      </c>
      <c r="G102" s="37"/>
      <c r="H102" s="37"/>
      <c r="I102" s="194"/>
      <c r="J102" s="37"/>
      <c r="K102" s="37"/>
      <c r="L102" s="40"/>
      <c r="M102" s="195"/>
      <c r="N102" s="196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200</v>
      </c>
      <c r="AU102" s="18" t="s">
        <v>80</v>
      </c>
    </row>
    <row r="103" spans="1:65" s="2" customFormat="1" ht="16.5" customHeight="1">
      <c r="A103" s="35"/>
      <c r="B103" s="36"/>
      <c r="C103" s="179" t="s">
        <v>255</v>
      </c>
      <c r="D103" s="179" t="s">
        <v>193</v>
      </c>
      <c r="E103" s="180" t="s">
        <v>2439</v>
      </c>
      <c r="F103" s="181" t="s">
        <v>2440</v>
      </c>
      <c r="G103" s="182" t="s">
        <v>2441</v>
      </c>
      <c r="H103" s="183">
        <v>10</v>
      </c>
      <c r="I103" s="184"/>
      <c r="J103" s="185">
        <f>ROUND(I103*H103,2)</f>
        <v>0</v>
      </c>
      <c r="K103" s="181" t="s">
        <v>21</v>
      </c>
      <c r="L103" s="40"/>
      <c r="M103" s="186" t="s">
        <v>21</v>
      </c>
      <c r="N103" s="187" t="s">
        <v>43</v>
      </c>
      <c r="O103" s="65"/>
      <c r="P103" s="188">
        <f>O103*H103</f>
        <v>0</v>
      </c>
      <c r="Q103" s="188">
        <v>0</v>
      </c>
      <c r="R103" s="188">
        <f>Q103*H103</f>
        <v>0</v>
      </c>
      <c r="S103" s="188">
        <v>0</v>
      </c>
      <c r="T103" s="189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90" t="s">
        <v>198</v>
      </c>
      <c r="AT103" s="190" t="s">
        <v>193</v>
      </c>
      <c r="AU103" s="190" t="s">
        <v>80</v>
      </c>
      <c r="AY103" s="18" t="s">
        <v>191</v>
      </c>
      <c r="BE103" s="191">
        <f>IF(N103="základní",J103,0)</f>
        <v>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18" t="s">
        <v>80</v>
      </c>
      <c r="BK103" s="191">
        <f>ROUND(I103*H103,2)</f>
        <v>0</v>
      </c>
      <c r="BL103" s="18" t="s">
        <v>198</v>
      </c>
      <c r="BM103" s="190" t="s">
        <v>321</v>
      </c>
    </row>
    <row r="104" spans="1:47" s="2" customFormat="1" ht="11.25">
      <c r="A104" s="35"/>
      <c r="B104" s="36"/>
      <c r="C104" s="37"/>
      <c r="D104" s="192" t="s">
        <v>200</v>
      </c>
      <c r="E104" s="37"/>
      <c r="F104" s="193" t="s">
        <v>2440</v>
      </c>
      <c r="G104" s="37"/>
      <c r="H104" s="37"/>
      <c r="I104" s="194"/>
      <c r="J104" s="37"/>
      <c r="K104" s="37"/>
      <c r="L104" s="40"/>
      <c r="M104" s="195"/>
      <c r="N104" s="196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200</v>
      </c>
      <c r="AU104" s="18" t="s">
        <v>80</v>
      </c>
    </row>
    <row r="105" spans="1:65" s="2" customFormat="1" ht="16.5" customHeight="1">
      <c r="A105" s="35"/>
      <c r="B105" s="36"/>
      <c r="C105" s="179" t="s">
        <v>262</v>
      </c>
      <c r="D105" s="179" t="s">
        <v>193</v>
      </c>
      <c r="E105" s="180" t="s">
        <v>2442</v>
      </c>
      <c r="F105" s="181" t="s">
        <v>2443</v>
      </c>
      <c r="G105" s="182" t="s">
        <v>2441</v>
      </c>
      <c r="H105" s="183">
        <v>2</v>
      </c>
      <c r="I105" s="184"/>
      <c r="J105" s="185">
        <f>ROUND(I105*H105,2)</f>
        <v>0</v>
      </c>
      <c r="K105" s="181" t="s">
        <v>21</v>
      </c>
      <c r="L105" s="40"/>
      <c r="M105" s="186" t="s">
        <v>21</v>
      </c>
      <c r="N105" s="187" t="s">
        <v>43</v>
      </c>
      <c r="O105" s="65"/>
      <c r="P105" s="188">
        <f>O105*H105</f>
        <v>0</v>
      </c>
      <c r="Q105" s="188">
        <v>0</v>
      </c>
      <c r="R105" s="188">
        <f>Q105*H105</f>
        <v>0</v>
      </c>
      <c r="S105" s="188">
        <v>0</v>
      </c>
      <c r="T105" s="189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90" t="s">
        <v>198</v>
      </c>
      <c r="AT105" s="190" t="s">
        <v>193</v>
      </c>
      <c r="AU105" s="190" t="s">
        <v>80</v>
      </c>
      <c r="AY105" s="18" t="s">
        <v>191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18" t="s">
        <v>80</v>
      </c>
      <c r="BK105" s="191">
        <f>ROUND(I105*H105,2)</f>
        <v>0</v>
      </c>
      <c r="BL105" s="18" t="s">
        <v>198</v>
      </c>
      <c r="BM105" s="190" t="s">
        <v>341</v>
      </c>
    </row>
    <row r="106" spans="1:47" s="2" customFormat="1" ht="11.25">
      <c r="A106" s="35"/>
      <c r="B106" s="36"/>
      <c r="C106" s="37"/>
      <c r="D106" s="192" t="s">
        <v>200</v>
      </c>
      <c r="E106" s="37"/>
      <c r="F106" s="193" t="s">
        <v>2443</v>
      </c>
      <c r="G106" s="37"/>
      <c r="H106" s="37"/>
      <c r="I106" s="194"/>
      <c r="J106" s="37"/>
      <c r="K106" s="37"/>
      <c r="L106" s="40"/>
      <c r="M106" s="195"/>
      <c r="N106" s="196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200</v>
      </c>
      <c r="AU106" s="18" t="s">
        <v>80</v>
      </c>
    </row>
    <row r="107" spans="1:65" s="2" customFormat="1" ht="16.5" customHeight="1">
      <c r="A107" s="35"/>
      <c r="B107" s="36"/>
      <c r="C107" s="179" t="s">
        <v>271</v>
      </c>
      <c r="D107" s="179" t="s">
        <v>193</v>
      </c>
      <c r="E107" s="180" t="s">
        <v>2444</v>
      </c>
      <c r="F107" s="181" t="s">
        <v>2445</v>
      </c>
      <c r="G107" s="182" t="s">
        <v>2432</v>
      </c>
      <c r="H107" s="183">
        <v>8</v>
      </c>
      <c r="I107" s="184"/>
      <c r="J107" s="185">
        <f>ROUND(I107*H107,2)</f>
        <v>0</v>
      </c>
      <c r="K107" s="181" t="s">
        <v>21</v>
      </c>
      <c r="L107" s="40"/>
      <c r="M107" s="186" t="s">
        <v>21</v>
      </c>
      <c r="N107" s="187" t="s">
        <v>43</v>
      </c>
      <c r="O107" s="65"/>
      <c r="P107" s="188">
        <f>O107*H107</f>
        <v>0</v>
      </c>
      <c r="Q107" s="188">
        <v>0</v>
      </c>
      <c r="R107" s="188">
        <f>Q107*H107</f>
        <v>0</v>
      </c>
      <c r="S107" s="188">
        <v>0</v>
      </c>
      <c r="T107" s="189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90" t="s">
        <v>198</v>
      </c>
      <c r="AT107" s="190" t="s">
        <v>193</v>
      </c>
      <c r="AU107" s="190" t="s">
        <v>80</v>
      </c>
      <c r="AY107" s="18" t="s">
        <v>191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18" t="s">
        <v>80</v>
      </c>
      <c r="BK107" s="191">
        <f>ROUND(I107*H107,2)</f>
        <v>0</v>
      </c>
      <c r="BL107" s="18" t="s">
        <v>198</v>
      </c>
      <c r="BM107" s="190" t="s">
        <v>379</v>
      </c>
    </row>
    <row r="108" spans="1:47" s="2" customFormat="1" ht="11.25">
      <c r="A108" s="35"/>
      <c r="B108" s="36"/>
      <c r="C108" s="37"/>
      <c r="D108" s="192" t="s">
        <v>200</v>
      </c>
      <c r="E108" s="37"/>
      <c r="F108" s="193" t="s">
        <v>2445</v>
      </c>
      <c r="G108" s="37"/>
      <c r="H108" s="37"/>
      <c r="I108" s="194"/>
      <c r="J108" s="37"/>
      <c r="K108" s="37"/>
      <c r="L108" s="40"/>
      <c r="M108" s="195"/>
      <c r="N108" s="196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200</v>
      </c>
      <c r="AU108" s="18" t="s">
        <v>80</v>
      </c>
    </row>
    <row r="109" spans="1:65" s="2" customFormat="1" ht="24.2" customHeight="1">
      <c r="A109" s="35"/>
      <c r="B109" s="36"/>
      <c r="C109" s="179" t="s">
        <v>280</v>
      </c>
      <c r="D109" s="179" t="s">
        <v>193</v>
      </c>
      <c r="E109" s="180" t="s">
        <v>2446</v>
      </c>
      <c r="F109" s="181" t="s">
        <v>2447</v>
      </c>
      <c r="G109" s="182" t="s">
        <v>221</v>
      </c>
      <c r="H109" s="183">
        <v>20</v>
      </c>
      <c r="I109" s="184"/>
      <c r="J109" s="185">
        <f>ROUND(I109*H109,2)</f>
        <v>0</v>
      </c>
      <c r="K109" s="181" t="s">
        <v>21</v>
      </c>
      <c r="L109" s="40"/>
      <c r="M109" s="186" t="s">
        <v>21</v>
      </c>
      <c r="N109" s="187" t="s">
        <v>43</v>
      </c>
      <c r="O109" s="65"/>
      <c r="P109" s="188">
        <f>O109*H109</f>
        <v>0</v>
      </c>
      <c r="Q109" s="188">
        <v>0</v>
      </c>
      <c r="R109" s="188">
        <f>Q109*H109</f>
        <v>0</v>
      </c>
      <c r="S109" s="188">
        <v>0</v>
      </c>
      <c r="T109" s="189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90" t="s">
        <v>198</v>
      </c>
      <c r="AT109" s="190" t="s">
        <v>193</v>
      </c>
      <c r="AU109" s="190" t="s">
        <v>80</v>
      </c>
      <c r="AY109" s="18" t="s">
        <v>191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18" t="s">
        <v>80</v>
      </c>
      <c r="BK109" s="191">
        <f>ROUND(I109*H109,2)</f>
        <v>0</v>
      </c>
      <c r="BL109" s="18" t="s">
        <v>198</v>
      </c>
      <c r="BM109" s="190" t="s">
        <v>406</v>
      </c>
    </row>
    <row r="110" spans="1:47" s="2" customFormat="1" ht="11.25">
      <c r="A110" s="35"/>
      <c r="B110" s="36"/>
      <c r="C110" s="37"/>
      <c r="D110" s="192" t="s">
        <v>200</v>
      </c>
      <c r="E110" s="37"/>
      <c r="F110" s="193" t="s">
        <v>2447</v>
      </c>
      <c r="G110" s="37"/>
      <c r="H110" s="37"/>
      <c r="I110" s="194"/>
      <c r="J110" s="37"/>
      <c r="K110" s="37"/>
      <c r="L110" s="40"/>
      <c r="M110" s="195"/>
      <c r="N110" s="196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200</v>
      </c>
      <c r="AU110" s="18" t="s">
        <v>80</v>
      </c>
    </row>
    <row r="111" spans="1:65" s="2" customFormat="1" ht="24.2" customHeight="1">
      <c r="A111" s="35"/>
      <c r="B111" s="36"/>
      <c r="C111" s="179" t="s">
        <v>290</v>
      </c>
      <c r="D111" s="179" t="s">
        <v>193</v>
      </c>
      <c r="E111" s="180" t="s">
        <v>2448</v>
      </c>
      <c r="F111" s="181" t="s">
        <v>2449</v>
      </c>
      <c r="G111" s="182" t="s">
        <v>221</v>
      </c>
      <c r="H111" s="183">
        <v>20</v>
      </c>
      <c r="I111" s="184"/>
      <c r="J111" s="185">
        <f>ROUND(I111*H111,2)</f>
        <v>0</v>
      </c>
      <c r="K111" s="181" t="s">
        <v>21</v>
      </c>
      <c r="L111" s="40"/>
      <c r="M111" s="186" t="s">
        <v>21</v>
      </c>
      <c r="N111" s="187" t="s">
        <v>43</v>
      </c>
      <c r="O111" s="65"/>
      <c r="P111" s="188">
        <f>O111*H111</f>
        <v>0</v>
      </c>
      <c r="Q111" s="188">
        <v>0</v>
      </c>
      <c r="R111" s="188">
        <f>Q111*H111</f>
        <v>0</v>
      </c>
      <c r="S111" s="188">
        <v>0</v>
      </c>
      <c r="T111" s="189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90" t="s">
        <v>198</v>
      </c>
      <c r="AT111" s="190" t="s">
        <v>193</v>
      </c>
      <c r="AU111" s="190" t="s">
        <v>80</v>
      </c>
      <c r="AY111" s="18" t="s">
        <v>191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18" t="s">
        <v>80</v>
      </c>
      <c r="BK111" s="191">
        <f>ROUND(I111*H111,2)</f>
        <v>0</v>
      </c>
      <c r="BL111" s="18" t="s">
        <v>198</v>
      </c>
      <c r="BM111" s="190" t="s">
        <v>420</v>
      </c>
    </row>
    <row r="112" spans="1:47" s="2" customFormat="1" ht="19.5">
      <c r="A112" s="35"/>
      <c r="B112" s="36"/>
      <c r="C112" s="37"/>
      <c r="D112" s="192" t="s">
        <v>200</v>
      </c>
      <c r="E112" s="37"/>
      <c r="F112" s="193" t="s">
        <v>2449</v>
      </c>
      <c r="G112" s="37"/>
      <c r="H112" s="37"/>
      <c r="I112" s="194"/>
      <c r="J112" s="37"/>
      <c r="K112" s="37"/>
      <c r="L112" s="40"/>
      <c r="M112" s="195"/>
      <c r="N112" s="196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200</v>
      </c>
      <c r="AU112" s="18" t="s">
        <v>80</v>
      </c>
    </row>
    <row r="113" spans="1:65" s="2" customFormat="1" ht="33" customHeight="1">
      <c r="A113" s="35"/>
      <c r="B113" s="36"/>
      <c r="C113" s="179" t="s">
        <v>299</v>
      </c>
      <c r="D113" s="179" t="s">
        <v>193</v>
      </c>
      <c r="E113" s="180" t="s">
        <v>2450</v>
      </c>
      <c r="F113" s="181" t="s">
        <v>2451</v>
      </c>
      <c r="G113" s="182" t="s">
        <v>221</v>
      </c>
      <c r="H113" s="183">
        <v>6</v>
      </c>
      <c r="I113" s="184"/>
      <c r="J113" s="185">
        <f>ROUND(I113*H113,2)</f>
        <v>0</v>
      </c>
      <c r="K113" s="181" t="s">
        <v>21</v>
      </c>
      <c r="L113" s="40"/>
      <c r="M113" s="186" t="s">
        <v>21</v>
      </c>
      <c r="N113" s="187" t="s">
        <v>43</v>
      </c>
      <c r="O113" s="65"/>
      <c r="P113" s="188">
        <f>O113*H113</f>
        <v>0</v>
      </c>
      <c r="Q113" s="188">
        <v>0</v>
      </c>
      <c r="R113" s="188">
        <f>Q113*H113</f>
        <v>0</v>
      </c>
      <c r="S113" s="188">
        <v>0</v>
      </c>
      <c r="T113" s="189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90" t="s">
        <v>198</v>
      </c>
      <c r="AT113" s="190" t="s">
        <v>193</v>
      </c>
      <c r="AU113" s="190" t="s">
        <v>80</v>
      </c>
      <c r="AY113" s="18" t="s">
        <v>191</v>
      </c>
      <c r="BE113" s="191">
        <f>IF(N113="základní",J113,0)</f>
        <v>0</v>
      </c>
      <c r="BF113" s="191">
        <f>IF(N113="snížená",J113,0)</f>
        <v>0</v>
      </c>
      <c r="BG113" s="191">
        <f>IF(N113="zákl. přenesená",J113,0)</f>
        <v>0</v>
      </c>
      <c r="BH113" s="191">
        <f>IF(N113="sníž. přenesená",J113,0)</f>
        <v>0</v>
      </c>
      <c r="BI113" s="191">
        <f>IF(N113="nulová",J113,0)</f>
        <v>0</v>
      </c>
      <c r="BJ113" s="18" t="s">
        <v>80</v>
      </c>
      <c r="BK113" s="191">
        <f>ROUND(I113*H113,2)</f>
        <v>0</v>
      </c>
      <c r="BL113" s="18" t="s">
        <v>198</v>
      </c>
      <c r="BM113" s="190" t="s">
        <v>434</v>
      </c>
    </row>
    <row r="114" spans="1:47" s="2" customFormat="1" ht="19.5">
      <c r="A114" s="35"/>
      <c r="B114" s="36"/>
      <c r="C114" s="37"/>
      <c r="D114" s="192" t="s">
        <v>200</v>
      </c>
      <c r="E114" s="37"/>
      <c r="F114" s="193" t="s">
        <v>2451</v>
      </c>
      <c r="G114" s="37"/>
      <c r="H114" s="37"/>
      <c r="I114" s="194"/>
      <c r="J114" s="37"/>
      <c r="K114" s="37"/>
      <c r="L114" s="40"/>
      <c r="M114" s="195"/>
      <c r="N114" s="196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200</v>
      </c>
      <c r="AU114" s="18" t="s">
        <v>80</v>
      </c>
    </row>
    <row r="115" spans="2:63" s="12" customFormat="1" ht="25.9" customHeight="1">
      <c r="B115" s="163"/>
      <c r="C115" s="164"/>
      <c r="D115" s="165" t="s">
        <v>71</v>
      </c>
      <c r="E115" s="166" t="s">
        <v>2452</v>
      </c>
      <c r="F115" s="166" t="s">
        <v>2453</v>
      </c>
      <c r="G115" s="164"/>
      <c r="H115" s="164"/>
      <c r="I115" s="167"/>
      <c r="J115" s="168">
        <f>BK115</f>
        <v>0</v>
      </c>
      <c r="K115" s="164"/>
      <c r="L115" s="169"/>
      <c r="M115" s="170"/>
      <c r="N115" s="171"/>
      <c r="O115" s="171"/>
      <c r="P115" s="172">
        <f>SUM(P116:P204)</f>
        <v>0</v>
      </c>
      <c r="Q115" s="171"/>
      <c r="R115" s="172">
        <f>SUM(R116:R204)</f>
        <v>0</v>
      </c>
      <c r="S115" s="171"/>
      <c r="T115" s="173">
        <f>SUM(T116:T204)</f>
        <v>0</v>
      </c>
      <c r="AR115" s="174" t="s">
        <v>80</v>
      </c>
      <c r="AT115" s="175" t="s">
        <v>71</v>
      </c>
      <c r="AU115" s="175" t="s">
        <v>72</v>
      </c>
      <c r="AY115" s="174" t="s">
        <v>191</v>
      </c>
      <c r="BK115" s="176">
        <f>SUM(BK116:BK204)</f>
        <v>0</v>
      </c>
    </row>
    <row r="116" spans="1:65" s="2" customFormat="1" ht="24.2" customHeight="1">
      <c r="A116" s="35"/>
      <c r="B116" s="36"/>
      <c r="C116" s="179" t="s">
        <v>306</v>
      </c>
      <c r="D116" s="179" t="s">
        <v>193</v>
      </c>
      <c r="E116" s="180" t="s">
        <v>2454</v>
      </c>
      <c r="F116" s="181" t="s">
        <v>2455</v>
      </c>
      <c r="G116" s="182" t="s">
        <v>265</v>
      </c>
      <c r="H116" s="183">
        <v>1</v>
      </c>
      <c r="I116" s="184"/>
      <c r="J116" s="185">
        <f>ROUND(I116*H116,2)</f>
        <v>0</v>
      </c>
      <c r="K116" s="181" t="s">
        <v>21</v>
      </c>
      <c r="L116" s="40"/>
      <c r="M116" s="186" t="s">
        <v>21</v>
      </c>
      <c r="N116" s="187" t="s">
        <v>43</v>
      </c>
      <c r="O116" s="65"/>
      <c r="P116" s="188">
        <f>O116*H116</f>
        <v>0</v>
      </c>
      <c r="Q116" s="188">
        <v>0</v>
      </c>
      <c r="R116" s="188">
        <f>Q116*H116</f>
        <v>0</v>
      </c>
      <c r="S116" s="188">
        <v>0</v>
      </c>
      <c r="T116" s="189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90" t="s">
        <v>198</v>
      </c>
      <c r="AT116" s="190" t="s">
        <v>193</v>
      </c>
      <c r="AU116" s="190" t="s">
        <v>80</v>
      </c>
      <c r="AY116" s="18" t="s">
        <v>191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18" t="s">
        <v>80</v>
      </c>
      <c r="BK116" s="191">
        <f>ROUND(I116*H116,2)</f>
        <v>0</v>
      </c>
      <c r="BL116" s="18" t="s">
        <v>198</v>
      </c>
      <c r="BM116" s="190" t="s">
        <v>447</v>
      </c>
    </row>
    <row r="117" spans="1:47" s="2" customFormat="1" ht="11.25">
      <c r="A117" s="35"/>
      <c r="B117" s="36"/>
      <c r="C117" s="37"/>
      <c r="D117" s="192" t="s">
        <v>200</v>
      </c>
      <c r="E117" s="37"/>
      <c r="F117" s="193" t="s">
        <v>2455</v>
      </c>
      <c r="G117" s="37"/>
      <c r="H117" s="37"/>
      <c r="I117" s="194"/>
      <c r="J117" s="37"/>
      <c r="K117" s="37"/>
      <c r="L117" s="40"/>
      <c r="M117" s="195"/>
      <c r="N117" s="196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200</v>
      </c>
      <c r="AU117" s="18" t="s">
        <v>80</v>
      </c>
    </row>
    <row r="118" spans="1:47" s="2" customFormat="1" ht="39">
      <c r="A118" s="35"/>
      <c r="B118" s="36"/>
      <c r="C118" s="37"/>
      <c r="D118" s="192" t="s">
        <v>1941</v>
      </c>
      <c r="E118" s="37"/>
      <c r="F118" s="231" t="s">
        <v>2456</v>
      </c>
      <c r="G118" s="37"/>
      <c r="H118" s="37"/>
      <c r="I118" s="194"/>
      <c r="J118" s="37"/>
      <c r="K118" s="37"/>
      <c r="L118" s="40"/>
      <c r="M118" s="195"/>
      <c r="N118" s="196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1941</v>
      </c>
      <c r="AU118" s="18" t="s">
        <v>80</v>
      </c>
    </row>
    <row r="119" spans="1:65" s="2" customFormat="1" ht="21.75" customHeight="1">
      <c r="A119" s="35"/>
      <c r="B119" s="36"/>
      <c r="C119" s="179" t="s">
        <v>8</v>
      </c>
      <c r="D119" s="179" t="s">
        <v>193</v>
      </c>
      <c r="E119" s="180" t="s">
        <v>2457</v>
      </c>
      <c r="F119" s="181" t="s">
        <v>2458</v>
      </c>
      <c r="G119" s="182" t="s">
        <v>265</v>
      </c>
      <c r="H119" s="183">
        <v>2</v>
      </c>
      <c r="I119" s="184"/>
      <c r="J119" s="185">
        <f>ROUND(I119*H119,2)</f>
        <v>0</v>
      </c>
      <c r="K119" s="181" t="s">
        <v>21</v>
      </c>
      <c r="L119" s="40"/>
      <c r="M119" s="186" t="s">
        <v>21</v>
      </c>
      <c r="N119" s="187" t="s">
        <v>43</v>
      </c>
      <c r="O119" s="65"/>
      <c r="P119" s="188">
        <f>O119*H119</f>
        <v>0</v>
      </c>
      <c r="Q119" s="188">
        <v>0</v>
      </c>
      <c r="R119" s="188">
        <f>Q119*H119</f>
        <v>0</v>
      </c>
      <c r="S119" s="188">
        <v>0</v>
      </c>
      <c r="T119" s="189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0" t="s">
        <v>198</v>
      </c>
      <c r="AT119" s="190" t="s">
        <v>193</v>
      </c>
      <c r="AU119" s="190" t="s">
        <v>80</v>
      </c>
      <c r="AY119" s="18" t="s">
        <v>191</v>
      </c>
      <c r="BE119" s="191">
        <f>IF(N119="základní",J119,0)</f>
        <v>0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18" t="s">
        <v>80</v>
      </c>
      <c r="BK119" s="191">
        <f>ROUND(I119*H119,2)</f>
        <v>0</v>
      </c>
      <c r="BL119" s="18" t="s">
        <v>198</v>
      </c>
      <c r="BM119" s="190" t="s">
        <v>465</v>
      </c>
    </row>
    <row r="120" spans="1:47" s="2" customFormat="1" ht="11.25">
      <c r="A120" s="35"/>
      <c r="B120" s="36"/>
      <c r="C120" s="37"/>
      <c r="D120" s="192" t="s">
        <v>200</v>
      </c>
      <c r="E120" s="37"/>
      <c r="F120" s="193" t="s">
        <v>2458</v>
      </c>
      <c r="G120" s="37"/>
      <c r="H120" s="37"/>
      <c r="I120" s="194"/>
      <c r="J120" s="37"/>
      <c r="K120" s="37"/>
      <c r="L120" s="40"/>
      <c r="M120" s="195"/>
      <c r="N120" s="196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200</v>
      </c>
      <c r="AU120" s="18" t="s">
        <v>80</v>
      </c>
    </row>
    <row r="121" spans="1:47" s="2" customFormat="1" ht="39">
      <c r="A121" s="35"/>
      <c r="B121" s="36"/>
      <c r="C121" s="37"/>
      <c r="D121" s="192" t="s">
        <v>1941</v>
      </c>
      <c r="E121" s="37"/>
      <c r="F121" s="231" t="s">
        <v>2456</v>
      </c>
      <c r="G121" s="37"/>
      <c r="H121" s="37"/>
      <c r="I121" s="194"/>
      <c r="J121" s="37"/>
      <c r="K121" s="37"/>
      <c r="L121" s="40"/>
      <c r="M121" s="195"/>
      <c r="N121" s="196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1941</v>
      </c>
      <c r="AU121" s="18" t="s">
        <v>80</v>
      </c>
    </row>
    <row r="122" spans="1:65" s="2" customFormat="1" ht="33" customHeight="1">
      <c r="A122" s="35"/>
      <c r="B122" s="36"/>
      <c r="C122" s="179" t="s">
        <v>321</v>
      </c>
      <c r="D122" s="179" t="s">
        <v>193</v>
      </c>
      <c r="E122" s="180" t="s">
        <v>2459</v>
      </c>
      <c r="F122" s="181" t="s">
        <v>2460</v>
      </c>
      <c r="G122" s="182" t="s">
        <v>265</v>
      </c>
      <c r="H122" s="183">
        <v>2</v>
      </c>
      <c r="I122" s="184"/>
      <c r="J122" s="185">
        <f>ROUND(I122*H122,2)</f>
        <v>0</v>
      </c>
      <c r="K122" s="181" t="s">
        <v>21</v>
      </c>
      <c r="L122" s="40"/>
      <c r="M122" s="186" t="s">
        <v>21</v>
      </c>
      <c r="N122" s="187" t="s">
        <v>43</v>
      </c>
      <c r="O122" s="65"/>
      <c r="P122" s="188">
        <f>O122*H122</f>
        <v>0</v>
      </c>
      <c r="Q122" s="188">
        <v>0</v>
      </c>
      <c r="R122" s="188">
        <f>Q122*H122</f>
        <v>0</v>
      </c>
      <c r="S122" s="188">
        <v>0</v>
      </c>
      <c r="T122" s="189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0" t="s">
        <v>198</v>
      </c>
      <c r="AT122" s="190" t="s">
        <v>193</v>
      </c>
      <c r="AU122" s="190" t="s">
        <v>80</v>
      </c>
      <c r="AY122" s="18" t="s">
        <v>191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18" t="s">
        <v>80</v>
      </c>
      <c r="BK122" s="191">
        <f>ROUND(I122*H122,2)</f>
        <v>0</v>
      </c>
      <c r="BL122" s="18" t="s">
        <v>198</v>
      </c>
      <c r="BM122" s="190" t="s">
        <v>480</v>
      </c>
    </row>
    <row r="123" spans="1:47" s="2" customFormat="1" ht="19.5">
      <c r="A123" s="35"/>
      <c r="B123" s="36"/>
      <c r="C123" s="37"/>
      <c r="D123" s="192" t="s">
        <v>200</v>
      </c>
      <c r="E123" s="37"/>
      <c r="F123" s="193" t="s">
        <v>2460</v>
      </c>
      <c r="G123" s="37"/>
      <c r="H123" s="37"/>
      <c r="I123" s="194"/>
      <c r="J123" s="37"/>
      <c r="K123" s="37"/>
      <c r="L123" s="40"/>
      <c r="M123" s="195"/>
      <c r="N123" s="196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200</v>
      </c>
      <c r="AU123" s="18" t="s">
        <v>80</v>
      </c>
    </row>
    <row r="124" spans="1:47" s="2" customFormat="1" ht="19.5">
      <c r="A124" s="35"/>
      <c r="B124" s="36"/>
      <c r="C124" s="37"/>
      <c r="D124" s="192" t="s">
        <v>1941</v>
      </c>
      <c r="E124" s="37"/>
      <c r="F124" s="231" t="s">
        <v>2461</v>
      </c>
      <c r="G124" s="37"/>
      <c r="H124" s="37"/>
      <c r="I124" s="194"/>
      <c r="J124" s="37"/>
      <c r="K124" s="37"/>
      <c r="L124" s="40"/>
      <c r="M124" s="195"/>
      <c r="N124" s="196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1941</v>
      </c>
      <c r="AU124" s="18" t="s">
        <v>80</v>
      </c>
    </row>
    <row r="125" spans="1:65" s="2" customFormat="1" ht="16.5" customHeight="1">
      <c r="A125" s="35"/>
      <c r="B125" s="36"/>
      <c r="C125" s="179" t="s">
        <v>333</v>
      </c>
      <c r="D125" s="179" t="s">
        <v>193</v>
      </c>
      <c r="E125" s="180" t="s">
        <v>2462</v>
      </c>
      <c r="F125" s="181" t="s">
        <v>2463</v>
      </c>
      <c r="G125" s="182" t="s">
        <v>265</v>
      </c>
      <c r="H125" s="183">
        <v>2</v>
      </c>
      <c r="I125" s="184"/>
      <c r="J125" s="185">
        <f>ROUND(I125*H125,2)</f>
        <v>0</v>
      </c>
      <c r="K125" s="181" t="s">
        <v>21</v>
      </c>
      <c r="L125" s="40"/>
      <c r="M125" s="186" t="s">
        <v>21</v>
      </c>
      <c r="N125" s="187" t="s">
        <v>43</v>
      </c>
      <c r="O125" s="65"/>
      <c r="P125" s="188">
        <f>O125*H125</f>
        <v>0</v>
      </c>
      <c r="Q125" s="188">
        <v>0</v>
      </c>
      <c r="R125" s="188">
        <f>Q125*H125</f>
        <v>0</v>
      </c>
      <c r="S125" s="188">
        <v>0</v>
      </c>
      <c r="T125" s="189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0" t="s">
        <v>198</v>
      </c>
      <c r="AT125" s="190" t="s">
        <v>193</v>
      </c>
      <c r="AU125" s="190" t="s">
        <v>80</v>
      </c>
      <c r="AY125" s="18" t="s">
        <v>191</v>
      </c>
      <c r="BE125" s="191">
        <f>IF(N125="základní",J125,0)</f>
        <v>0</v>
      </c>
      <c r="BF125" s="191">
        <f>IF(N125="snížená",J125,0)</f>
        <v>0</v>
      </c>
      <c r="BG125" s="191">
        <f>IF(N125="zákl. přenesená",J125,0)</f>
        <v>0</v>
      </c>
      <c r="BH125" s="191">
        <f>IF(N125="sníž. přenesená",J125,0)</f>
        <v>0</v>
      </c>
      <c r="BI125" s="191">
        <f>IF(N125="nulová",J125,0)</f>
        <v>0</v>
      </c>
      <c r="BJ125" s="18" t="s">
        <v>80</v>
      </c>
      <c r="BK125" s="191">
        <f>ROUND(I125*H125,2)</f>
        <v>0</v>
      </c>
      <c r="BL125" s="18" t="s">
        <v>198</v>
      </c>
      <c r="BM125" s="190" t="s">
        <v>493</v>
      </c>
    </row>
    <row r="126" spans="1:47" s="2" customFormat="1" ht="11.25">
      <c r="A126" s="35"/>
      <c r="B126" s="36"/>
      <c r="C126" s="37"/>
      <c r="D126" s="192" t="s">
        <v>200</v>
      </c>
      <c r="E126" s="37"/>
      <c r="F126" s="193" t="s">
        <v>2463</v>
      </c>
      <c r="G126" s="37"/>
      <c r="H126" s="37"/>
      <c r="I126" s="194"/>
      <c r="J126" s="37"/>
      <c r="K126" s="37"/>
      <c r="L126" s="40"/>
      <c r="M126" s="195"/>
      <c r="N126" s="196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200</v>
      </c>
      <c r="AU126" s="18" t="s">
        <v>80</v>
      </c>
    </row>
    <row r="127" spans="1:65" s="2" customFormat="1" ht="16.5" customHeight="1">
      <c r="A127" s="35"/>
      <c r="B127" s="36"/>
      <c r="C127" s="179" t="s">
        <v>341</v>
      </c>
      <c r="D127" s="179" t="s">
        <v>193</v>
      </c>
      <c r="E127" s="180" t="s">
        <v>2464</v>
      </c>
      <c r="F127" s="181" t="s">
        <v>2465</v>
      </c>
      <c r="G127" s="182" t="s">
        <v>265</v>
      </c>
      <c r="H127" s="183">
        <v>2</v>
      </c>
      <c r="I127" s="184"/>
      <c r="J127" s="185">
        <f>ROUND(I127*H127,2)</f>
        <v>0</v>
      </c>
      <c r="K127" s="181" t="s">
        <v>21</v>
      </c>
      <c r="L127" s="40"/>
      <c r="M127" s="186" t="s">
        <v>21</v>
      </c>
      <c r="N127" s="187" t="s">
        <v>43</v>
      </c>
      <c r="O127" s="65"/>
      <c r="P127" s="188">
        <f>O127*H127</f>
        <v>0</v>
      </c>
      <c r="Q127" s="188">
        <v>0</v>
      </c>
      <c r="R127" s="188">
        <f>Q127*H127</f>
        <v>0</v>
      </c>
      <c r="S127" s="188">
        <v>0</v>
      </c>
      <c r="T127" s="18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0" t="s">
        <v>198</v>
      </c>
      <c r="AT127" s="190" t="s">
        <v>193</v>
      </c>
      <c r="AU127" s="190" t="s">
        <v>80</v>
      </c>
      <c r="AY127" s="18" t="s">
        <v>191</v>
      </c>
      <c r="BE127" s="191">
        <f>IF(N127="základní",J127,0)</f>
        <v>0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18" t="s">
        <v>80</v>
      </c>
      <c r="BK127" s="191">
        <f>ROUND(I127*H127,2)</f>
        <v>0</v>
      </c>
      <c r="BL127" s="18" t="s">
        <v>198</v>
      </c>
      <c r="BM127" s="190" t="s">
        <v>508</v>
      </c>
    </row>
    <row r="128" spans="1:47" s="2" customFormat="1" ht="11.25">
      <c r="A128" s="35"/>
      <c r="B128" s="36"/>
      <c r="C128" s="37"/>
      <c r="D128" s="192" t="s">
        <v>200</v>
      </c>
      <c r="E128" s="37"/>
      <c r="F128" s="193" t="s">
        <v>2465</v>
      </c>
      <c r="G128" s="37"/>
      <c r="H128" s="37"/>
      <c r="I128" s="194"/>
      <c r="J128" s="37"/>
      <c r="K128" s="37"/>
      <c r="L128" s="40"/>
      <c r="M128" s="195"/>
      <c r="N128" s="196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200</v>
      </c>
      <c r="AU128" s="18" t="s">
        <v>80</v>
      </c>
    </row>
    <row r="129" spans="1:47" s="2" customFormat="1" ht="19.5">
      <c r="A129" s="35"/>
      <c r="B129" s="36"/>
      <c r="C129" s="37"/>
      <c r="D129" s="192" t="s">
        <v>1941</v>
      </c>
      <c r="E129" s="37"/>
      <c r="F129" s="231" t="s">
        <v>2466</v>
      </c>
      <c r="G129" s="37"/>
      <c r="H129" s="37"/>
      <c r="I129" s="194"/>
      <c r="J129" s="37"/>
      <c r="K129" s="37"/>
      <c r="L129" s="40"/>
      <c r="M129" s="195"/>
      <c r="N129" s="196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1941</v>
      </c>
      <c r="AU129" s="18" t="s">
        <v>80</v>
      </c>
    </row>
    <row r="130" spans="1:65" s="2" customFormat="1" ht="16.5" customHeight="1">
      <c r="A130" s="35"/>
      <c r="B130" s="36"/>
      <c r="C130" s="179" t="s">
        <v>360</v>
      </c>
      <c r="D130" s="179" t="s">
        <v>193</v>
      </c>
      <c r="E130" s="180" t="s">
        <v>2467</v>
      </c>
      <c r="F130" s="181" t="s">
        <v>2468</v>
      </c>
      <c r="G130" s="182" t="s">
        <v>265</v>
      </c>
      <c r="H130" s="183">
        <v>2</v>
      </c>
      <c r="I130" s="184"/>
      <c r="J130" s="185">
        <f>ROUND(I130*H130,2)</f>
        <v>0</v>
      </c>
      <c r="K130" s="181" t="s">
        <v>21</v>
      </c>
      <c r="L130" s="40"/>
      <c r="M130" s="186" t="s">
        <v>21</v>
      </c>
      <c r="N130" s="187" t="s">
        <v>43</v>
      </c>
      <c r="O130" s="65"/>
      <c r="P130" s="188">
        <f>O130*H130</f>
        <v>0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0" t="s">
        <v>198</v>
      </c>
      <c r="AT130" s="190" t="s">
        <v>193</v>
      </c>
      <c r="AU130" s="190" t="s">
        <v>80</v>
      </c>
      <c r="AY130" s="18" t="s">
        <v>191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18" t="s">
        <v>80</v>
      </c>
      <c r="BK130" s="191">
        <f>ROUND(I130*H130,2)</f>
        <v>0</v>
      </c>
      <c r="BL130" s="18" t="s">
        <v>198</v>
      </c>
      <c r="BM130" s="190" t="s">
        <v>528</v>
      </c>
    </row>
    <row r="131" spans="1:47" s="2" customFormat="1" ht="11.25">
      <c r="A131" s="35"/>
      <c r="B131" s="36"/>
      <c r="C131" s="37"/>
      <c r="D131" s="192" t="s">
        <v>200</v>
      </c>
      <c r="E131" s="37"/>
      <c r="F131" s="193" t="s">
        <v>2468</v>
      </c>
      <c r="G131" s="37"/>
      <c r="H131" s="37"/>
      <c r="I131" s="194"/>
      <c r="J131" s="37"/>
      <c r="K131" s="37"/>
      <c r="L131" s="40"/>
      <c r="M131" s="195"/>
      <c r="N131" s="196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200</v>
      </c>
      <c r="AU131" s="18" t="s">
        <v>80</v>
      </c>
    </row>
    <row r="132" spans="1:47" s="2" customFormat="1" ht="19.5">
      <c r="A132" s="35"/>
      <c r="B132" s="36"/>
      <c r="C132" s="37"/>
      <c r="D132" s="192" t="s">
        <v>1941</v>
      </c>
      <c r="E132" s="37"/>
      <c r="F132" s="231" t="s">
        <v>2469</v>
      </c>
      <c r="G132" s="37"/>
      <c r="H132" s="37"/>
      <c r="I132" s="194"/>
      <c r="J132" s="37"/>
      <c r="K132" s="37"/>
      <c r="L132" s="40"/>
      <c r="M132" s="195"/>
      <c r="N132" s="196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1941</v>
      </c>
      <c r="AU132" s="18" t="s">
        <v>80</v>
      </c>
    </row>
    <row r="133" spans="1:65" s="2" customFormat="1" ht="16.5" customHeight="1">
      <c r="A133" s="35"/>
      <c r="B133" s="36"/>
      <c r="C133" s="179" t="s">
        <v>379</v>
      </c>
      <c r="D133" s="179" t="s">
        <v>193</v>
      </c>
      <c r="E133" s="180" t="s">
        <v>2470</v>
      </c>
      <c r="F133" s="181" t="s">
        <v>2471</v>
      </c>
      <c r="G133" s="182" t="s">
        <v>265</v>
      </c>
      <c r="H133" s="183">
        <v>1</v>
      </c>
      <c r="I133" s="184"/>
      <c r="J133" s="185">
        <f>ROUND(I133*H133,2)</f>
        <v>0</v>
      </c>
      <c r="K133" s="181" t="s">
        <v>21</v>
      </c>
      <c r="L133" s="40"/>
      <c r="M133" s="186" t="s">
        <v>21</v>
      </c>
      <c r="N133" s="187" t="s">
        <v>43</v>
      </c>
      <c r="O133" s="65"/>
      <c r="P133" s="188">
        <f>O133*H133</f>
        <v>0</v>
      </c>
      <c r="Q133" s="188">
        <v>0</v>
      </c>
      <c r="R133" s="188">
        <f>Q133*H133</f>
        <v>0</v>
      </c>
      <c r="S133" s="188">
        <v>0</v>
      </c>
      <c r="T133" s="189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0" t="s">
        <v>198</v>
      </c>
      <c r="AT133" s="190" t="s">
        <v>193</v>
      </c>
      <c r="AU133" s="190" t="s">
        <v>80</v>
      </c>
      <c r="AY133" s="18" t="s">
        <v>191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18" t="s">
        <v>80</v>
      </c>
      <c r="BK133" s="191">
        <f>ROUND(I133*H133,2)</f>
        <v>0</v>
      </c>
      <c r="BL133" s="18" t="s">
        <v>198</v>
      </c>
      <c r="BM133" s="190" t="s">
        <v>547</v>
      </c>
    </row>
    <row r="134" spans="1:47" s="2" customFormat="1" ht="11.25">
      <c r="A134" s="35"/>
      <c r="B134" s="36"/>
      <c r="C134" s="37"/>
      <c r="D134" s="192" t="s">
        <v>200</v>
      </c>
      <c r="E134" s="37"/>
      <c r="F134" s="193" t="s">
        <v>2471</v>
      </c>
      <c r="G134" s="37"/>
      <c r="H134" s="37"/>
      <c r="I134" s="194"/>
      <c r="J134" s="37"/>
      <c r="K134" s="37"/>
      <c r="L134" s="40"/>
      <c r="M134" s="195"/>
      <c r="N134" s="196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200</v>
      </c>
      <c r="AU134" s="18" t="s">
        <v>80</v>
      </c>
    </row>
    <row r="135" spans="1:47" s="2" customFormat="1" ht="117">
      <c r="A135" s="35"/>
      <c r="B135" s="36"/>
      <c r="C135" s="37"/>
      <c r="D135" s="192" t="s">
        <v>1941</v>
      </c>
      <c r="E135" s="37"/>
      <c r="F135" s="231" t="s">
        <v>2472</v>
      </c>
      <c r="G135" s="37"/>
      <c r="H135" s="37"/>
      <c r="I135" s="194"/>
      <c r="J135" s="37"/>
      <c r="K135" s="37"/>
      <c r="L135" s="40"/>
      <c r="M135" s="195"/>
      <c r="N135" s="196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1941</v>
      </c>
      <c r="AU135" s="18" t="s">
        <v>80</v>
      </c>
    </row>
    <row r="136" spans="1:65" s="2" customFormat="1" ht="24.2" customHeight="1">
      <c r="A136" s="35"/>
      <c r="B136" s="36"/>
      <c r="C136" s="179" t="s">
        <v>7</v>
      </c>
      <c r="D136" s="179" t="s">
        <v>193</v>
      </c>
      <c r="E136" s="180" t="s">
        <v>2473</v>
      </c>
      <c r="F136" s="181" t="s">
        <v>2474</v>
      </c>
      <c r="G136" s="182" t="s">
        <v>265</v>
      </c>
      <c r="H136" s="183">
        <v>1</v>
      </c>
      <c r="I136" s="184"/>
      <c r="J136" s="185">
        <f>ROUND(I136*H136,2)</f>
        <v>0</v>
      </c>
      <c r="K136" s="181" t="s">
        <v>21</v>
      </c>
      <c r="L136" s="40"/>
      <c r="M136" s="186" t="s">
        <v>21</v>
      </c>
      <c r="N136" s="187" t="s">
        <v>43</v>
      </c>
      <c r="O136" s="65"/>
      <c r="P136" s="188">
        <f>O136*H136</f>
        <v>0</v>
      </c>
      <c r="Q136" s="188">
        <v>0</v>
      </c>
      <c r="R136" s="188">
        <f>Q136*H136</f>
        <v>0</v>
      </c>
      <c r="S136" s="188">
        <v>0</v>
      </c>
      <c r="T136" s="18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0" t="s">
        <v>198</v>
      </c>
      <c r="AT136" s="190" t="s">
        <v>193</v>
      </c>
      <c r="AU136" s="190" t="s">
        <v>80</v>
      </c>
      <c r="AY136" s="18" t="s">
        <v>191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18" t="s">
        <v>80</v>
      </c>
      <c r="BK136" s="191">
        <f>ROUND(I136*H136,2)</f>
        <v>0</v>
      </c>
      <c r="BL136" s="18" t="s">
        <v>198</v>
      </c>
      <c r="BM136" s="190" t="s">
        <v>577</v>
      </c>
    </row>
    <row r="137" spans="1:47" s="2" customFormat="1" ht="11.25">
      <c r="A137" s="35"/>
      <c r="B137" s="36"/>
      <c r="C137" s="37"/>
      <c r="D137" s="192" t="s">
        <v>200</v>
      </c>
      <c r="E137" s="37"/>
      <c r="F137" s="193" t="s">
        <v>2474</v>
      </c>
      <c r="G137" s="37"/>
      <c r="H137" s="37"/>
      <c r="I137" s="194"/>
      <c r="J137" s="37"/>
      <c r="K137" s="37"/>
      <c r="L137" s="40"/>
      <c r="M137" s="195"/>
      <c r="N137" s="196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200</v>
      </c>
      <c r="AU137" s="18" t="s">
        <v>80</v>
      </c>
    </row>
    <row r="138" spans="1:65" s="2" customFormat="1" ht="24.2" customHeight="1">
      <c r="A138" s="35"/>
      <c r="B138" s="36"/>
      <c r="C138" s="179" t="s">
        <v>406</v>
      </c>
      <c r="D138" s="179" t="s">
        <v>193</v>
      </c>
      <c r="E138" s="180" t="s">
        <v>2475</v>
      </c>
      <c r="F138" s="181" t="s">
        <v>2476</v>
      </c>
      <c r="G138" s="182" t="s">
        <v>265</v>
      </c>
      <c r="H138" s="183">
        <v>1</v>
      </c>
      <c r="I138" s="184"/>
      <c r="J138" s="185">
        <f>ROUND(I138*H138,2)</f>
        <v>0</v>
      </c>
      <c r="K138" s="181" t="s">
        <v>21</v>
      </c>
      <c r="L138" s="40"/>
      <c r="M138" s="186" t="s">
        <v>21</v>
      </c>
      <c r="N138" s="187" t="s">
        <v>43</v>
      </c>
      <c r="O138" s="65"/>
      <c r="P138" s="188">
        <f>O138*H138</f>
        <v>0</v>
      </c>
      <c r="Q138" s="188">
        <v>0</v>
      </c>
      <c r="R138" s="188">
        <f>Q138*H138</f>
        <v>0</v>
      </c>
      <c r="S138" s="188">
        <v>0</v>
      </c>
      <c r="T138" s="18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0" t="s">
        <v>198</v>
      </c>
      <c r="AT138" s="190" t="s">
        <v>193</v>
      </c>
      <c r="AU138" s="190" t="s">
        <v>80</v>
      </c>
      <c r="AY138" s="18" t="s">
        <v>191</v>
      </c>
      <c r="BE138" s="191">
        <f>IF(N138="základní",J138,0)</f>
        <v>0</v>
      </c>
      <c r="BF138" s="191">
        <f>IF(N138="snížená",J138,0)</f>
        <v>0</v>
      </c>
      <c r="BG138" s="191">
        <f>IF(N138="zákl. přenesená",J138,0)</f>
        <v>0</v>
      </c>
      <c r="BH138" s="191">
        <f>IF(N138="sníž. přenesená",J138,0)</f>
        <v>0</v>
      </c>
      <c r="BI138" s="191">
        <f>IF(N138="nulová",J138,0)</f>
        <v>0</v>
      </c>
      <c r="BJ138" s="18" t="s">
        <v>80</v>
      </c>
      <c r="BK138" s="191">
        <f>ROUND(I138*H138,2)</f>
        <v>0</v>
      </c>
      <c r="BL138" s="18" t="s">
        <v>198</v>
      </c>
      <c r="BM138" s="190" t="s">
        <v>591</v>
      </c>
    </row>
    <row r="139" spans="1:47" s="2" customFormat="1" ht="11.25">
      <c r="A139" s="35"/>
      <c r="B139" s="36"/>
      <c r="C139" s="37"/>
      <c r="D139" s="192" t="s">
        <v>200</v>
      </c>
      <c r="E139" s="37"/>
      <c r="F139" s="193" t="s">
        <v>2476</v>
      </c>
      <c r="G139" s="37"/>
      <c r="H139" s="37"/>
      <c r="I139" s="194"/>
      <c r="J139" s="37"/>
      <c r="K139" s="37"/>
      <c r="L139" s="40"/>
      <c r="M139" s="195"/>
      <c r="N139" s="196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200</v>
      </c>
      <c r="AU139" s="18" t="s">
        <v>80</v>
      </c>
    </row>
    <row r="140" spans="1:65" s="2" customFormat="1" ht="24.2" customHeight="1">
      <c r="A140" s="35"/>
      <c r="B140" s="36"/>
      <c r="C140" s="179" t="s">
        <v>414</v>
      </c>
      <c r="D140" s="179" t="s">
        <v>193</v>
      </c>
      <c r="E140" s="180" t="s">
        <v>2477</v>
      </c>
      <c r="F140" s="181" t="s">
        <v>2478</v>
      </c>
      <c r="G140" s="182" t="s">
        <v>265</v>
      </c>
      <c r="H140" s="183">
        <v>1</v>
      </c>
      <c r="I140" s="184"/>
      <c r="J140" s="185">
        <f>ROUND(I140*H140,2)</f>
        <v>0</v>
      </c>
      <c r="K140" s="181" t="s">
        <v>21</v>
      </c>
      <c r="L140" s="40"/>
      <c r="M140" s="186" t="s">
        <v>21</v>
      </c>
      <c r="N140" s="187" t="s">
        <v>43</v>
      </c>
      <c r="O140" s="65"/>
      <c r="P140" s="188">
        <f>O140*H140</f>
        <v>0</v>
      </c>
      <c r="Q140" s="188">
        <v>0</v>
      </c>
      <c r="R140" s="188">
        <f>Q140*H140</f>
        <v>0</v>
      </c>
      <c r="S140" s="188">
        <v>0</v>
      </c>
      <c r="T140" s="18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0" t="s">
        <v>198</v>
      </c>
      <c r="AT140" s="190" t="s">
        <v>193</v>
      </c>
      <c r="AU140" s="190" t="s">
        <v>80</v>
      </c>
      <c r="AY140" s="18" t="s">
        <v>191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18" t="s">
        <v>80</v>
      </c>
      <c r="BK140" s="191">
        <f>ROUND(I140*H140,2)</f>
        <v>0</v>
      </c>
      <c r="BL140" s="18" t="s">
        <v>198</v>
      </c>
      <c r="BM140" s="190" t="s">
        <v>626</v>
      </c>
    </row>
    <row r="141" spans="1:47" s="2" customFormat="1" ht="11.25">
      <c r="A141" s="35"/>
      <c r="B141" s="36"/>
      <c r="C141" s="37"/>
      <c r="D141" s="192" t="s">
        <v>200</v>
      </c>
      <c r="E141" s="37"/>
      <c r="F141" s="193" t="s">
        <v>2478</v>
      </c>
      <c r="G141" s="37"/>
      <c r="H141" s="37"/>
      <c r="I141" s="194"/>
      <c r="J141" s="37"/>
      <c r="K141" s="37"/>
      <c r="L141" s="40"/>
      <c r="M141" s="195"/>
      <c r="N141" s="196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200</v>
      </c>
      <c r="AU141" s="18" t="s">
        <v>80</v>
      </c>
    </row>
    <row r="142" spans="1:65" s="2" customFormat="1" ht="24.2" customHeight="1">
      <c r="A142" s="35"/>
      <c r="B142" s="36"/>
      <c r="C142" s="179" t="s">
        <v>420</v>
      </c>
      <c r="D142" s="179" t="s">
        <v>193</v>
      </c>
      <c r="E142" s="180" t="s">
        <v>2479</v>
      </c>
      <c r="F142" s="181" t="s">
        <v>2480</v>
      </c>
      <c r="G142" s="182" t="s">
        <v>265</v>
      </c>
      <c r="H142" s="183">
        <v>2</v>
      </c>
      <c r="I142" s="184"/>
      <c r="J142" s="185">
        <f>ROUND(I142*H142,2)</f>
        <v>0</v>
      </c>
      <c r="K142" s="181" t="s">
        <v>21</v>
      </c>
      <c r="L142" s="40"/>
      <c r="M142" s="186" t="s">
        <v>21</v>
      </c>
      <c r="N142" s="187" t="s">
        <v>43</v>
      </c>
      <c r="O142" s="65"/>
      <c r="P142" s="188">
        <f>O142*H142</f>
        <v>0</v>
      </c>
      <c r="Q142" s="188">
        <v>0</v>
      </c>
      <c r="R142" s="188">
        <f>Q142*H142</f>
        <v>0</v>
      </c>
      <c r="S142" s="188">
        <v>0</v>
      </c>
      <c r="T142" s="18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0" t="s">
        <v>198</v>
      </c>
      <c r="AT142" s="190" t="s">
        <v>193</v>
      </c>
      <c r="AU142" s="190" t="s">
        <v>80</v>
      </c>
      <c r="AY142" s="18" t="s">
        <v>191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18" t="s">
        <v>80</v>
      </c>
      <c r="BK142" s="191">
        <f>ROUND(I142*H142,2)</f>
        <v>0</v>
      </c>
      <c r="BL142" s="18" t="s">
        <v>198</v>
      </c>
      <c r="BM142" s="190" t="s">
        <v>640</v>
      </c>
    </row>
    <row r="143" spans="1:47" s="2" customFormat="1" ht="19.5">
      <c r="A143" s="35"/>
      <c r="B143" s="36"/>
      <c r="C143" s="37"/>
      <c r="D143" s="192" t="s">
        <v>200</v>
      </c>
      <c r="E143" s="37"/>
      <c r="F143" s="193" t="s">
        <v>2480</v>
      </c>
      <c r="G143" s="37"/>
      <c r="H143" s="37"/>
      <c r="I143" s="194"/>
      <c r="J143" s="37"/>
      <c r="K143" s="37"/>
      <c r="L143" s="40"/>
      <c r="M143" s="195"/>
      <c r="N143" s="196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200</v>
      </c>
      <c r="AU143" s="18" t="s">
        <v>80</v>
      </c>
    </row>
    <row r="144" spans="1:65" s="2" customFormat="1" ht="21.75" customHeight="1">
      <c r="A144" s="35"/>
      <c r="B144" s="36"/>
      <c r="C144" s="179" t="s">
        <v>426</v>
      </c>
      <c r="D144" s="179" t="s">
        <v>193</v>
      </c>
      <c r="E144" s="180" t="s">
        <v>2481</v>
      </c>
      <c r="F144" s="181" t="s">
        <v>2482</v>
      </c>
      <c r="G144" s="182" t="s">
        <v>265</v>
      </c>
      <c r="H144" s="183">
        <v>3</v>
      </c>
      <c r="I144" s="184"/>
      <c r="J144" s="185">
        <f>ROUND(I144*H144,2)</f>
        <v>0</v>
      </c>
      <c r="K144" s="181" t="s">
        <v>21</v>
      </c>
      <c r="L144" s="40"/>
      <c r="M144" s="186" t="s">
        <v>21</v>
      </c>
      <c r="N144" s="187" t="s">
        <v>43</v>
      </c>
      <c r="O144" s="65"/>
      <c r="P144" s="188">
        <f>O144*H144</f>
        <v>0</v>
      </c>
      <c r="Q144" s="188">
        <v>0</v>
      </c>
      <c r="R144" s="188">
        <f>Q144*H144</f>
        <v>0</v>
      </c>
      <c r="S144" s="188">
        <v>0</v>
      </c>
      <c r="T144" s="189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0" t="s">
        <v>198</v>
      </c>
      <c r="AT144" s="190" t="s">
        <v>193</v>
      </c>
      <c r="AU144" s="190" t="s">
        <v>80</v>
      </c>
      <c r="AY144" s="18" t="s">
        <v>191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18" t="s">
        <v>80</v>
      </c>
      <c r="BK144" s="191">
        <f>ROUND(I144*H144,2)</f>
        <v>0</v>
      </c>
      <c r="BL144" s="18" t="s">
        <v>198</v>
      </c>
      <c r="BM144" s="190" t="s">
        <v>655</v>
      </c>
    </row>
    <row r="145" spans="1:47" s="2" customFormat="1" ht="11.25">
      <c r="A145" s="35"/>
      <c r="B145" s="36"/>
      <c r="C145" s="37"/>
      <c r="D145" s="192" t="s">
        <v>200</v>
      </c>
      <c r="E145" s="37"/>
      <c r="F145" s="193" t="s">
        <v>2482</v>
      </c>
      <c r="G145" s="37"/>
      <c r="H145" s="37"/>
      <c r="I145" s="194"/>
      <c r="J145" s="37"/>
      <c r="K145" s="37"/>
      <c r="L145" s="40"/>
      <c r="M145" s="195"/>
      <c r="N145" s="196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200</v>
      </c>
      <c r="AU145" s="18" t="s">
        <v>80</v>
      </c>
    </row>
    <row r="146" spans="1:65" s="2" customFormat="1" ht="21.75" customHeight="1">
      <c r="A146" s="35"/>
      <c r="B146" s="36"/>
      <c r="C146" s="179" t="s">
        <v>434</v>
      </c>
      <c r="D146" s="179" t="s">
        <v>193</v>
      </c>
      <c r="E146" s="180" t="s">
        <v>2483</v>
      </c>
      <c r="F146" s="181" t="s">
        <v>2484</v>
      </c>
      <c r="G146" s="182" t="s">
        <v>265</v>
      </c>
      <c r="H146" s="183">
        <v>3</v>
      </c>
      <c r="I146" s="184"/>
      <c r="J146" s="185">
        <f>ROUND(I146*H146,2)</f>
        <v>0</v>
      </c>
      <c r="K146" s="181" t="s">
        <v>21</v>
      </c>
      <c r="L146" s="40"/>
      <c r="M146" s="186" t="s">
        <v>21</v>
      </c>
      <c r="N146" s="187" t="s">
        <v>43</v>
      </c>
      <c r="O146" s="65"/>
      <c r="P146" s="188">
        <f>O146*H146</f>
        <v>0</v>
      </c>
      <c r="Q146" s="188">
        <v>0</v>
      </c>
      <c r="R146" s="188">
        <f>Q146*H146</f>
        <v>0</v>
      </c>
      <c r="S146" s="188">
        <v>0</v>
      </c>
      <c r="T146" s="189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0" t="s">
        <v>198</v>
      </c>
      <c r="AT146" s="190" t="s">
        <v>193</v>
      </c>
      <c r="AU146" s="190" t="s">
        <v>80</v>
      </c>
      <c r="AY146" s="18" t="s">
        <v>191</v>
      </c>
      <c r="BE146" s="191">
        <f>IF(N146="základní",J146,0)</f>
        <v>0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18" t="s">
        <v>80</v>
      </c>
      <c r="BK146" s="191">
        <f>ROUND(I146*H146,2)</f>
        <v>0</v>
      </c>
      <c r="BL146" s="18" t="s">
        <v>198</v>
      </c>
      <c r="BM146" s="190" t="s">
        <v>669</v>
      </c>
    </row>
    <row r="147" spans="1:47" s="2" customFormat="1" ht="11.25">
      <c r="A147" s="35"/>
      <c r="B147" s="36"/>
      <c r="C147" s="37"/>
      <c r="D147" s="192" t="s">
        <v>200</v>
      </c>
      <c r="E147" s="37"/>
      <c r="F147" s="193" t="s">
        <v>2484</v>
      </c>
      <c r="G147" s="37"/>
      <c r="H147" s="37"/>
      <c r="I147" s="194"/>
      <c r="J147" s="37"/>
      <c r="K147" s="37"/>
      <c r="L147" s="40"/>
      <c r="M147" s="195"/>
      <c r="N147" s="196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200</v>
      </c>
      <c r="AU147" s="18" t="s">
        <v>80</v>
      </c>
    </row>
    <row r="148" spans="1:65" s="2" customFormat="1" ht="21.75" customHeight="1">
      <c r="A148" s="35"/>
      <c r="B148" s="36"/>
      <c r="C148" s="179" t="s">
        <v>440</v>
      </c>
      <c r="D148" s="179" t="s">
        <v>193</v>
      </c>
      <c r="E148" s="180" t="s">
        <v>2485</v>
      </c>
      <c r="F148" s="181" t="s">
        <v>2486</v>
      </c>
      <c r="G148" s="182" t="s">
        <v>265</v>
      </c>
      <c r="H148" s="183">
        <v>2</v>
      </c>
      <c r="I148" s="184"/>
      <c r="J148" s="185">
        <f>ROUND(I148*H148,2)</f>
        <v>0</v>
      </c>
      <c r="K148" s="181" t="s">
        <v>21</v>
      </c>
      <c r="L148" s="40"/>
      <c r="M148" s="186" t="s">
        <v>21</v>
      </c>
      <c r="N148" s="187" t="s">
        <v>43</v>
      </c>
      <c r="O148" s="65"/>
      <c r="P148" s="188">
        <f>O148*H148</f>
        <v>0</v>
      </c>
      <c r="Q148" s="188">
        <v>0</v>
      </c>
      <c r="R148" s="188">
        <f>Q148*H148</f>
        <v>0</v>
      </c>
      <c r="S148" s="188">
        <v>0</v>
      </c>
      <c r="T148" s="18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0" t="s">
        <v>198</v>
      </c>
      <c r="AT148" s="190" t="s">
        <v>193</v>
      </c>
      <c r="AU148" s="190" t="s">
        <v>80</v>
      </c>
      <c r="AY148" s="18" t="s">
        <v>191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18" t="s">
        <v>80</v>
      </c>
      <c r="BK148" s="191">
        <f>ROUND(I148*H148,2)</f>
        <v>0</v>
      </c>
      <c r="BL148" s="18" t="s">
        <v>198</v>
      </c>
      <c r="BM148" s="190" t="s">
        <v>683</v>
      </c>
    </row>
    <row r="149" spans="1:47" s="2" customFormat="1" ht="11.25">
      <c r="A149" s="35"/>
      <c r="B149" s="36"/>
      <c r="C149" s="37"/>
      <c r="D149" s="192" t="s">
        <v>200</v>
      </c>
      <c r="E149" s="37"/>
      <c r="F149" s="193" t="s">
        <v>2486</v>
      </c>
      <c r="G149" s="37"/>
      <c r="H149" s="37"/>
      <c r="I149" s="194"/>
      <c r="J149" s="37"/>
      <c r="K149" s="37"/>
      <c r="L149" s="40"/>
      <c r="M149" s="195"/>
      <c r="N149" s="196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200</v>
      </c>
      <c r="AU149" s="18" t="s">
        <v>80</v>
      </c>
    </row>
    <row r="150" spans="1:65" s="2" customFormat="1" ht="21.75" customHeight="1">
      <c r="A150" s="35"/>
      <c r="B150" s="36"/>
      <c r="C150" s="179" t="s">
        <v>447</v>
      </c>
      <c r="D150" s="179" t="s">
        <v>193</v>
      </c>
      <c r="E150" s="180" t="s">
        <v>2487</v>
      </c>
      <c r="F150" s="181" t="s">
        <v>2488</v>
      </c>
      <c r="G150" s="182" t="s">
        <v>265</v>
      </c>
      <c r="H150" s="183">
        <v>2</v>
      </c>
      <c r="I150" s="184"/>
      <c r="J150" s="185">
        <f>ROUND(I150*H150,2)</f>
        <v>0</v>
      </c>
      <c r="K150" s="181" t="s">
        <v>21</v>
      </c>
      <c r="L150" s="40"/>
      <c r="M150" s="186" t="s">
        <v>21</v>
      </c>
      <c r="N150" s="187" t="s">
        <v>43</v>
      </c>
      <c r="O150" s="65"/>
      <c r="P150" s="188">
        <f>O150*H150</f>
        <v>0</v>
      </c>
      <c r="Q150" s="188">
        <v>0</v>
      </c>
      <c r="R150" s="188">
        <f>Q150*H150</f>
        <v>0</v>
      </c>
      <c r="S150" s="188">
        <v>0</v>
      </c>
      <c r="T150" s="189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0" t="s">
        <v>198</v>
      </c>
      <c r="AT150" s="190" t="s">
        <v>193</v>
      </c>
      <c r="AU150" s="190" t="s">
        <v>80</v>
      </c>
      <c r="AY150" s="18" t="s">
        <v>191</v>
      </c>
      <c r="BE150" s="191">
        <f>IF(N150="základní",J150,0)</f>
        <v>0</v>
      </c>
      <c r="BF150" s="191">
        <f>IF(N150="snížená",J150,0)</f>
        <v>0</v>
      </c>
      <c r="BG150" s="191">
        <f>IF(N150="zákl. přenesená",J150,0)</f>
        <v>0</v>
      </c>
      <c r="BH150" s="191">
        <f>IF(N150="sníž. přenesená",J150,0)</f>
        <v>0</v>
      </c>
      <c r="BI150" s="191">
        <f>IF(N150="nulová",J150,0)</f>
        <v>0</v>
      </c>
      <c r="BJ150" s="18" t="s">
        <v>80</v>
      </c>
      <c r="BK150" s="191">
        <f>ROUND(I150*H150,2)</f>
        <v>0</v>
      </c>
      <c r="BL150" s="18" t="s">
        <v>198</v>
      </c>
      <c r="BM150" s="190" t="s">
        <v>697</v>
      </c>
    </row>
    <row r="151" spans="1:47" s="2" customFormat="1" ht="11.25">
      <c r="A151" s="35"/>
      <c r="B151" s="36"/>
      <c r="C151" s="37"/>
      <c r="D151" s="192" t="s">
        <v>200</v>
      </c>
      <c r="E151" s="37"/>
      <c r="F151" s="193" t="s">
        <v>2488</v>
      </c>
      <c r="G151" s="37"/>
      <c r="H151" s="37"/>
      <c r="I151" s="194"/>
      <c r="J151" s="37"/>
      <c r="K151" s="37"/>
      <c r="L151" s="40"/>
      <c r="M151" s="195"/>
      <c r="N151" s="196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200</v>
      </c>
      <c r="AU151" s="18" t="s">
        <v>80</v>
      </c>
    </row>
    <row r="152" spans="1:65" s="2" customFormat="1" ht="16.5" customHeight="1">
      <c r="A152" s="35"/>
      <c r="B152" s="36"/>
      <c r="C152" s="179" t="s">
        <v>457</v>
      </c>
      <c r="D152" s="179" t="s">
        <v>193</v>
      </c>
      <c r="E152" s="180" t="s">
        <v>2489</v>
      </c>
      <c r="F152" s="181" t="s">
        <v>2490</v>
      </c>
      <c r="G152" s="182" t="s">
        <v>265</v>
      </c>
      <c r="H152" s="183">
        <v>2</v>
      </c>
      <c r="I152" s="184"/>
      <c r="J152" s="185">
        <f>ROUND(I152*H152,2)</f>
        <v>0</v>
      </c>
      <c r="K152" s="181" t="s">
        <v>21</v>
      </c>
      <c r="L152" s="40"/>
      <c r="M152" s="186" t="s">
        <v>21</v>
      </c>
      <c r="N152" s="187" t="s">
        <v>43</v>
      </c>
      <c r="O152" s="65"/>
      <c r="P152" s="188">
        <f>O152*H152</f>
        <v>0</v>
      </c>
      <c r="Q152" s="188">
        <v>0</v>
      </c>
      <c r="R152" s="188">
        <f>Q152*H152</f>
        <v>0</v>
      </c>
      <c r="S152" s="188">
        <v>0</v>
      </c>
      <c r="T152" s="18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0" t="s">
        <v>198</v>
      </c>
      <c r="AT152" s="190" t="s">
        <v>193</v>
      </c>
      <c r="AU152" s="190" t="s">
        <v>80</v>
      </c>
      <c r="AY152" s="18" t="s">
        <v>191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18" t="s">
        <v>80</v>
      </c>
      <c r="BK152" s="191">
        <f>ROUND(I152*H152,2)</f>
        <v>0</v>
      </c>
      <c r="BL152" s="18" t="s">
        <v>198</v>
      </c>
      <c r="BM152" s="190" t="s">
        <v>711</v>
      </c>
    </row>
    <row r="153" spans="1:47" s="2" customFormat="1" ht="11.25">
      <c r="A153" s="35"/>
      <c r="B153" s="36"/>
      <c r="C153" s="37"/>
      <c r="D153" s="192" t="s">
        <v>200</v>
      </c>
      <c r="E153" s="37"/>
      <c r="F153" s="193" t="s">
        <v>2490</v>
      </c>
      <c r="G153" s="37"/>
      <c r="H153" s="37"/>
      <c r="I153" s="194"/>
      <c r="J153" s="37"/>
      <c r="K153" s="37"/>
      <c r="L153" s="40"/>
      <c r="M153" s="195"/>
      <c r="N153" s="196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200</v>
      </c>
      <c r="AU153" s="18" t="s">
        <v>80</v>
      </c>
    </row>
    <row r="154" spans="1:65" s="2" customFormat="1" ht="16.5" customHeight="1">
      <c r="A154" s="35"/>
      <c r="B154" s="36"/>
      <c r="C154" s="179" t="s">
        <v>465</v>
      </c>
      <c r="D154" s="179" t="s">
        <v>193</v>
      </c>
      <c r="E154" s="180" t="s">
        <v>2491</v>
      </c>
      <c r="F154" s="181" t="s">
        <v>2492</v>
      </c>
      <c r="G154" s="182" t="s">
        <v>265</v>
      </c>
      <c r="H154" s="183">
        <v>3</v>
      </c>
      <c r="I154" s="184"/>
      <c r="J154" s="185">
        <f>ROUND(I154*H154,2)</f>
        <v>0</v>
      </c>
      <c r="K154" s="181" t="s">
        <v>21</v>
      </c>
      <c r="L154" s="40"/>
      <c r="M154" s="186" t="s">
        <v>21</v>
      </c>
      <c r="N154" s="187" t="s">
        <v>43</v>
      </c>
      <c r="O154" s="65"/>
      <c r="P154" s="188">
        <f>O154*H154</f>
        <v>0</v>
      </c>
      <c r="Q154" s="188">
        <v>0</v>
      </c>
      <c r="R154" s="188">
        <f>Q154*H154</f>
        <v>0</v>
      </c>
      <c r="S154" s="188">
        <v>0</v>
      </c>
      <c r="T154" s="18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0" t="s">
        <v>198</v>
      </c>
      <c r="AT154" s="190" t="s">
        <v>193</v>
      </c>
      <c r="AU154" s="190" t="s">
        <v>80</v>
      </c>
      <c r="AY154" s="18" t="s">
        <v>191</v>
      </c>
      <c r="BE154" s="191">
        <f>IF(N154="základní",J154,0)</f>
        <v>0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18" t="s">
        <v>80</v>
      </c>
      <c r="BK154" s="191">
        <f>ROUND(I154*H154,2)</f>
        <v>0</v>
      </c>
      <c r="BL154" s="18" t="s">
        <v>198</v>
      </c>
      <c r="BM154" s="190" t="s">
        <v>727</v>
      </c>
    </row>
    <row r="155" spans="1:47" s="2" customFormat="1" ht="11.25">
      <c r="A155" s="35"/>
      <c r="B155" s="36"/>
      <c r="C155" s="37"/>
      <c r="D155" s="192" t="s">
        <v>200</v>
      </c>
      <c r="E155" s="37"/>
      <c r="F155" s="193" t="s">
        <v>2492</v>
      </c>
      <c r="G155" s="37"/>
      <c r="H155" s="37"/>
      <c r="I155" s="194"/>
      <c r="J155" s="37"/>
      <c r="K155" s="37"/>
      <c r="L155" s="40"/>
      <c r="M155" s="195"/>
      <c r="N155" s="196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200</v>
      </c>
      <c r="AU155" s="18" t="s">
        <v>80</v>
      </c>
    </row>
    <row r="156" spans="1:65" s="2" customFormat="1" ht="16.5" customHeight="1">
      <c r="A156" s="35"/>
      <c r="B156" s="36"/>
      <c r="C156" s="179" t="s">
        <v>472</v>
      </c>
      <c r="D156" s="179" t="s">
        <v>193</v>
      </c>
      <c r="E156" s="180" t="s">
        <v>2493</v>
      </c>
      <c r="F156" s="181" t="s">
        <v>2494</v>
      </c>
      <c r="G156" s="182" t="s">
        <v>265</v>
      </c>
      <c r="H156" s="183">
        <v>3</v>
      </c>
      <c r="I156" s="184"/>
      <c r="J156" s="185">
        <f>ROUND(I156*H156,2)</f>
        <v>0</v>
      </c>
      <c r="K156" s="181" t="s">
        <v>21</v>
      </c>
      <c r="L156" s="40"/>
      <c r="M156" s="186" t="s">
        <v>21</v>
      </c>
      <c r="N156" s="187" t="s">
        <v>43</v>
      </c>
      <c r="O156" s="65"/>
      <c r="P156" s="188">
        <f>O156*H156</f>
        <v>0</v>
      </c>
      <c r="Q156" s="188">
        <v>0</v>
      </c>
      <c r="R156" s="188">
        <f>Q156*H156</f>
        <v>0</v>
      </c>
      <c r="S156" s="188">
        <v>0</v>
      </c>
      <c r="T156" s="189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0" t="s">
        <v>198</v>
      </c>
      <c r="AT156" s="190" t="s">
        <v>193</v>
      </c>
      <c r="AU156" s="190" t="s">
        <v>80</v>
      </c>
      <c r="AY156" s="18" t="s">
        <v>191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18" t="s">
        <v>80</v>
      </c>
      <c r="BK156" s="191">
        <f>ROUND(I156*H156,2)</f>
        <v>0</v>
      </c>
      <c r="BL156" s="18" t="s">
        <v>198</v>
      </c>
      <c r="BM156" s="190" t="s">
        <v>742</v>
      </c>
    </row>
    <row r="157" spans="1:47" s="2" customFormat="1" ht="11.25">
      <c r="A157" s="35"/>
      <c r="B157" s="36"/>
      <c r="C157" s="37"/>
      <c r="D157" s="192" t="s">
        <v>200</v>
      </c>
      <c r="E157" s="37"/>
      <c r="F157" s="193" t="s">
        <v>2494</v>
      </c>
      <c r="G157" s="37"/>
      <c r="H157" s="37"/>
      <c r="I157" s="194"/>
      <c r="J157" s="37"/>
      <c r="K157" s="37"/>
      <c r="L157" s="40"/>
      <c r="M157" s="195"/>
      <c r="N157" s="196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200</v>
      </c>
      <c r="AU157" s="18" t="s">
        <v>80</v>
      </c>
    </row>
    <row r="158" spans="1:65" s="2" customFormat="1" ht="16.5" customHeight="1">
      <c r="A158" s="35"/>
      <c r="B158" s="36"/>
      <c r="C158" s="179" t="s">
        <v>480</v>
      </c>
      <c r="D158" s="179" t="s">
        <v>193</v>
      </c>
      <c r="E158" s="180" t="s">
        <v>2495</v>
      </c>
      <c r="F158" s="181" t="s">
        <v>2496</v>
      </c>
      <c r="G158" s="182" t="s">
        <v>265</v>
      </c>
      <c r="H158" s="183">
        <v>2</v>
      </c>
      <c r="I158" s="184"/>
      <c r="J158" s="185">
        <f>ROUND(I158*H158,2)</f>
        <v>0</v>
      </c>
      <c r="K158" s="181" t="s">
        <v>21</v>
      </c>
      <c r="L158" s="40"/>
      <c r="M158" s="186" t="s">
        <v>21</v>
      </c>
      <c r="N158" s="187" t="s">
        <v>43</v>
      </c>
      <c r="O158" s="65"/>
      <c r="P158" s="188">
        <f>O158*H158</f>
        <v>0</v>
      </c>
      <c r="Q158" s="188">
        <v>0</v>
      </c>
      <c r="R158" s="188">
        <f>Q158*H158</f>
        <v>0</v>
      </c>
      <c r="S158" s="188">
        <v>0</v>
      </c>
      <c r="T158" s="189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0" t="s">
        <v>198</v>
      </c>
      <c r="AT158" s="190" t="s">
        <v>193</v>
      </c>
      <c r="AU158" s="190" t="s">
        <v>80</v>
      </c>
      <c r="AY158" s="18" t="s">
        <v>191</v>
      </c>
      <c r="BE158" s="191">
        <f>IF(N158="základní",J158,0)</f>
        <v>0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18" t="s">
        <v>80</v>
      </c>
      <c r="BK158" s="191">
        <f>ROUND(I158*H158,2)</f>
        <v>0</v>
      </c>
      <c r="BL158" s="18" t="s">
        <v>198</v>
      </c>
      <c r="BM158" s="190" t="s">
        <v>757</v>
      </c>
    </row>
    <row r="159" spans="1:47" s="2" customFormat="1" ht="11.25">
      <c r="A159" s="35"/>
      <c r="B159" s="36"/>
      <c r="C159" s="37"/>
      <c r="D159" s="192" t="s">
        <v>200</v>
      </c>
      <c r="E159" s="37"/>
      <c r="F159" s="193" t="s">
        <v>2496</v>
      </c>
      <c r="G159" s="37"/>
      <c r="H159" s="37"/>
      <c r="I159" s="194"/>
      <c r="J159" s="37"/>
      <c r="K159" s="37"/>
      <c r="L159" s="40"/>
      <c r="M159" s="195"/>
      <c r="N159" s="196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200</v>
      </c>
      <c r="AU159" s="18" t="s">
        <v>80</v>
      </c>
    </row>
    <row r="160" spans="1:65" s="2" customFormat="1" ht="16.5" customHeight="1">
      <c r="A160" s="35"/>
      <c r="B160" s="36"/>
      <c r="C160" s="179" t="s">
        <v>487</v>
      </c>
      <c r="D160" s="179" t="s">
        <v>193</v>
      </c>
      <c r="E160" s="180" t="s">
        <v>2497</v>
      </c>
      <c r="F160" s="181" t="s">
        <v>2498</v>
      </c>
      <c r="G160" s="182" t="s">
        <v>265</v>
      </c>
      <c r="H160" s="183">
        <v>2</v>
      </c>
      <c r="I160" s="184"/>
      <c r="J160" s="185">
        <f>ROUND(I160*H160,2)</f>
        <v>0</v>
      </c>
      <c r="K160" s="181" t="s">
        <v>21</v>
      </c>
      <c r="L160" s="40"/>
      <c r="M160" s="186" t="s">
        <v>21</v>
      </c>
      <c r="N160" s="187" t="s">
        <v>43</v>
      </c>
      <c r="O160" s="65"/>
      <c r="P160" s="188">
        <f>O160*H160</f>
        <v>0</v>
      </c>
      <c r="Q160" s="188">
        <v>0</v>
      </c>
      <c r="R160" s="188">
        <f>Q160*H160</f>
        <v>0</v>
      </c>
      <c r="S160" s="188">
        <v>0</v>
      </c>
      <c r="T160" s="189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0" t="s">
        <v>198</v>
      </c>
      <c r="AT160" s="190" t="s">
        <v>193</v>
      </c>
      <c r="AU160" s="190" t="s">
        <v>80</v>
      </c>
      <c r="AY160" s="18" t="s">
        <v>191</v>
      </c>
      <c r="BE160" s="191">
        <f>IF(N160="základní",J160,0)</f>
        <v>0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18" t="s">
        <v>80</v>
      </c>
      <c r="BK160" s="191">
        <f>ROUND(I160*H160,2)</f>
        <v>0</v>
      </c>
      <c r="BL160" s="18" t="s">
        <v>198</v>
      </c>
      <c r="BM160" s="190" t="s">
        <v>771</v>
      </c>
    </row>
    <row r="161" spans="1:47" s="2" customFormat="1" ht="11.25">
      <c r="A161" s="35"/>
      <c r="B161" s="36"/>
      <c r="C161" s="37"/>
      <c r="D161" s="192" t="s">
        <v>200</v>
      </c>
      <c r="E161" s="37"/>
      <c r="F161" s="193" t="s">
        <v>2498</v>
      </c>
      <c r="G161" s="37"/>
      <c r="H161" s="37"/>
      <c r="I161" s="194"/>
      <c r="J161" s="37"/>
      <c r="K161" s="37"/>
      <c r="L161" s="40"/>
      <c r="M161" s="195"/>
      <c r="N161" s="196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200</v>
      </c>
      <c r="AU161" s="18" t="s">
        <v>80</v>
      </c>
    </row>
    <row r="162" spans="1:65" s="2" customFormat="1" ht="21.75" customHeight="1">
      <c r="A162" s="35"/>
      <c r="B162" s="36"/>
      <c r="C162" s="179" t="s">
        <v>493</v>
      </c>
      <c r="D162" s="179" t="s">
        <v>193</v>
      </c>
      <c r="E162" s="180" t="s">
        <v>2499</v>
      </c>
      <c r="F162" s="181" t="s">
        <v>2500</v>
      </c>
      <c r="G162" s="182" t="s">
        <v>265</v>
      </c>
      <c r="H162" s="183">
        <v>1</v>
      </c>
      <c r="I162" s="184"/>
      <c r="J162" s="185">
        <f>ROUND(I162*H162,2)</f>
        <v>0</v>
      </c>
      <c r="K162" s="181" t="s">
        <v>21</v>
      </c>
      <c r="L162" s="40"/>
      <c r="M162" s="186" t="s">
        <v>21</v>
      </c>
      <c r="N162" s="187" t="s">
        <v>43</v>
      </c>
      <c r="O162" s="65"/>
      <c r="P162" s="188">
        <f>O162*H162</f>
        <v>0</v>
      </c>
      <c r="Q162" s="188">
        <v>0</v>
      </c>
      <c r="R162" s="188">
        <f>Q162*H162</f>
        <v>0</v>
      </c>
      <c r="S162" s="188">
        <v>0</v>
      </c>
      <c r="T162" s="18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0" t="s">
        <v>198</v>
      </c>
      <c r="AT162" s="190" t="s">
        <v>193</v>
      </c>
      <c r="AU162" s="190" t="s">
        <v>80</v>
      </c>
      <c r="AY162" s="18" t="s">
        <v>191</v>
      </c>
      <c r="BE162" s="191">
        <f>IF(N162="základní",J162,0)</f>
        <v>0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18" t="s">
        <v>80</v>
      </c>
      <c r="BK162" s="191">
        <f>ROUND(I162*H162,2)</f>
        <v>0</v>
      </c>
      <c r="BL162" s="18" t="s">
        <v>198</v>
      </c>
      <c r="BM162" s="190" t="s">
        <v>791</v>
      </c>
    </row>
    <row r="163" spans="1:47" s="2" customFormat="1" ht="11.25">
      <c r="A163" s="35"/>
      <c r="B163" s="36"/>
      <c r="C163" s="37"/>
      <c r="D163" s="192" t="s">
        <v>200</v>
      </c>
      <c r="E163" s="37"/>
      <c r="F163" s="193" t="s">
        <v>2500</v>
      </c>
      <c r="G163" s="37"/>
      <c r="H163" s="37"/>
      <c r="I163" s="194"/>
      <c r="J163" s="37"/>
      <c r="K163" s="37"/>
      <c r="L163" s="40"/>
      <c r="M163" s="195"/>
      <c r="N163" s="196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200</v>
      </c>
      <c r="AU163" s="18" t="s">
        <v>80</v>
      </c>
    </row>
    <row r="164" spans="1:65" s="2" customFormat="1" ht="24.2" customHeight="1">
      <c r="A164" s="35"/>
      <c r="B164" s="36"/>
      <c r="C164" s="179" t="s">
        <v>501</v>
      </c>
      <c r="D164" s="179" t="s">
        <v>193</v>
      </c>
      <c r="E164" s="180" t="s">
        <v>2501</v>
      </c>
      <c r="F164" s="181" t="s">
        <v>2502</v>
      </c>
      <c r="G164" s="182" t="s">
        <v>745</v>
      </c>
      <c r="H164" s="183">
        <v>3</v>
      </c>
      <c r="I164" s="184"/>
      <c r="J164" s="185">
        <f>ROUND(I164*H164,2)</f>
        <v>0</v>
      </c>
      <c r="K164" s="181" t="s">
        <v>21</v>
      </c>
      <c r="L164" s="40"/>
      <c r="M164" s="186" t="s">
        <v>21</v>
      </c>
      <c r="N164" s="187" t="s">
        <v>43</v>
      </c>
      <c r="O164" s="65"/>
      <c r="P164" s="188">
        <f>O164*H164</f>
        <v>0</v>
      </c>
      <c r="Q164" s="188">
        <v>0</v>
      </c>
      <c r="R164" s="188">
        <f>Q164*H164</f>
        <v>0</v>
      </c>
      <c r="S164" s="188">
        <v>0</v>
      </c>
      <c r="T164" s="18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0" t="s">
        <v>198</v>
      </c>
      <c r="AT164" s="190" t="s">
        <v>193</v>
      </c>
      <c r="AU164" s="190" t="s">
        <v>80</v>
      </c>
      <c r="AY164" s="18" t="s">
        <v>191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18" t="s">
        <v>80</v>
      </c>
      <c r="BK164" s="191">
        <f>ROUND(I164*H164,2)</f>
        <v>0</v>
      </c>
      <c r="BL164" s="18" t="s">
        <v>198</v>
      </c>
      <c r="BM164" s="190" t="s">
        <v>813</v>
      </c>
    </row>
    <row r="165" spans="1:47" s="2" customFormat="1" ht="11.25">
      <c r="A165" s="35"/>
      <c r="B165" s="36"/>
      <c r="C165" s="37"/>
      <c r="D165" s="192" t="s">
        <v>200</v>
      </c>
      <c r="E165" s="37"/>
      <c r="F165" s="193" t="s">
        <v>2502</v>
      </c>
      <c r="G165" s="37"/>
      <c r="H165" s="37"/>
      <c r="I165" s="194"/>
      <c r="J165" s="37"/>
      <c r="K165" s="37"/>
      <c r="L165" s="40"/>
      <c r="M165" s="195"/>
      <c r="N165" s="196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200</v>
      </c>
      <c r="AU165" s="18" t="s">
        <v>80</v>
      </c>
    </row>
    <row r="166" spans="1:47" s="2" customFormat="1" ht="19.5">
      <c r="A166" s="35"/>
      <c r="B166" s="36"/>
      <c r="C166" s="37"/>
      <c r="D166" s="192" t="s">
        <v>1941</v>
      </c>
      <c r="E166" s="37"/>
      <c r="F166" s="231" t="s">
        <v>2503</v>
      </c>
      <c r="G166" s="37"/>
      <c r="H166" s="37"/>
      <c r="I166" s="194"/>
      <c r="J166" s="37"/>
      <c r="K166" s="37"/>
      <c r="L166" s="40"/>
      <c r="M166" s="195"/>
      <c r="N166" s="196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1941</v>
      </c>
      <c r="AU166" s="18" t="s">
        <v>80</v>
      </c>
    </row>
    <row r="167" spans="1:65" s="2" customFormat="1" ht="21.75" customHeight="1">
      <c r="A167" s="35"/>
      <c r="B167" s="36"/>
      <c r="C167" s="179" t="s">
        <v>508</v>
      </c>
      <c r="D167" s="179" t="s">
        <v>193</v>
      </c>
      <c r="E167" s="180" t="s">
        <v>2504</v>
      </c>
      <c r="F167" s="181" t="s">
        <v>2505</v>
      </c>
      <c r="G167" s="182" t="s">
        <v>293</v>
      </c>
      <c r="H167" s="183">
        <v>80</v>
      </c>
      <c r="I167" s="184"/>
      <c r="J167" s="185">
        <f>ROUND(I167*H167,2)</f>
        <v>0</v>
      </c>
      <c r="K167" s="181" t="s">
        <v>21</v>
      </c>
      <c r="L167" s="40"/>
      <c r="M167" s="186" t="s">
        <v>21</v>
      </c>
      <c r="N167" s="187" t="s">
        <v>43</v>
      </c>
      <c r="O167" s="65"/>
      <c r="P167" s="188">
        <f>O167*H167</f>
        <v>0</v>
      </c>
      <c r="Q167" s="188">
        <v>0</v>
      </c>
      <c r="R167" s="188">
        <f>Q167*H167</f>
        <v>0</v>
      </c>
      <c r="S167" s="188">
        <v>0</v>
      </c>
      <c r="T167" s="189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0" t="s">
        <v>198</v>
      </c>
      <c r="AT167" s="190" t="s">
        <v>193</v>
      </c>
      <c r="AU167" s="190" t="s">
        <v>80</v>
      </c>
      <c r="AY167" s="18" t="s">
        <v>191</v>
      </c>
      <c r="BE167" s="191">
        <f>IF(N167="základní",J167,0)</f>
        <v>0</v>
      </c>
      <c r="BF167" s="191">
        <f>IF(N167="snížená",J167,0)</f>
        <v>0</v>
      </c>
      <c r="BG167" s="191">
        <f>IF(N167="zákl. přenesená",J167,0)</f>
        <v>0</v>
      </c>
      <c r="BH167" s="191">
        <f>IF(N167="sníž. přenesená",J167,0)</f>
        <v>0</v>
      </c>
      <c r="BI167" s="191">
        <f>IF(N167="nulová",J167,0)</f>
        <v>0</v>
      </c>
      <c r="BJ167" s="18" t="s">
        <v>80</v>
      </c>
      <c r="BK167" s="191">
        <f>ROUND(I167*H167,2)</f>
        <v>0</v>
      </c>
      <c r="BL167" s="18" t="s">
        <v>198</v>
      </c>
      <c r="BM167" s="190" t="s">
        <v>832</v>
      </c>
    </row>
    <row r="168" spans="1:47" s="2" customFormat="1" ht="11.25">
      <c r="A168" s="35"/>
      <c r="B168" s="36"/>
      <c r="C168" s="37"/>
      <c r="D168" s="192" t="s">
        <v>200</v>
      </c>
      <c r="E168" s="37"/>
      <c r="F168" s="193" t="s">
        <v>2505</v>
      </c>
      <c r="G168" s="37"/>
      <c r="H168" s="37"/>
      <c r="I168" s="194"/>
      <c r="J168" s="37"/>
      <c r="K168" s="37"/>
      <c r="L168" s="40"/>
      <c r="M168" s="195"/>
      <c r="N168" s="196"/>
      <c r="O168" s="65"/>
      <c r="P168" s="65"/>
      <c r="Q168" s="65"/>
      <c r="R168" s="65"/>
      <c r="S168" s="65"/>
      <c r="T168" s="66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200</v>
      </c>
      <c r="AU168" s="18" t="s">
        <v>80</v>
      </c>
    </row>
    <row r="169" spans="1:47" s="2" customFormat="1" ht="19.5">
      <c r="A169" s="35"/>
      <c r="B169" s="36"/>
      <c r="C169" s="37"/>
      <c r="D169" s="192" t="s">
        <v>1941</v>
      </c>
      <c r="E169" s="37"/>
      <c r="F169" s="231" t="s">
        <v>2506</v>
      </c>
      <c r="G169" s="37"/>
      <c r="H169" s="37"/>
      <c r="I169" s="194"/>
      <c r="J169" s="37"/>
      <c r="K169" s="37"/>
      <c r="L169" s="40"/>
      <c r="M169" s="195"/>
      <c r="N169" s="196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1941</v>
      </c>
      <c r="AU169" s="18" t="s">
        <v>80</v>
      </c>
    </row>
    <row r="170" spans="1:65" s="2" customFormat="1" ht="16.5" customHeight="1">
      <c r="A170" s="35"/>
      <c r="B170" s="36"/>
      <c r="C170" s="179" t="s">
        <v>515</v>
      </c>
      <c r="D170" s="179" t="s">
        <v>193</v>
      </c>
      <c r="E170" s="180" t="s">
        <v>2507</v>
      </c>
      <c r="F170" s="181" t="s">
        <v>2508</v>
      </c>
      <c r="G170" s="182" t="s">
        <v>293</v>
      </c>
      <c r="H170" s="183">
        <v>100</v>
      </c>
      <c r="I170" s="184"/>
      <c r="J170" s="185">
        <f>ROUND(I170*H170,2)</f>
        <v>0</v>
      </c>
      <c r="K170" s="181" t="s">
        <v>21</v>
      </c>
      <c r="L170" s="40"/>
      <c r="M170" s="186" t="s">
        <v>21</v>
      </c>
      <c r="N170" s="187" t="s">
        <v>43</v>
      </c>
      <c r="O170" s="65"/>
      <c r="P170" s="188">
        <f>O170*H170</f>
        <v>0</v>
      </c>
      <c r="Q170" s="188">
        <v>0</v>
      </c>
      <c r="R170" s="188">
        <f>Q170*H170</f>
        <v>0</v>
      </c>
      <c r="S170" s="188">
        <v>0</v>
      </c>
      <c r="T170" s="189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0" t="s">
        <v>198</v>
      </c>
      <c r="AT170" s="190" t="s">
        <v>193</v>
      </c>
      <c r="AU170" s="190" t="s">
        <v>80</v>
      </c>
      <c r="AY170" s="18" t="s">
        <v>191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18" t="s">
        <v>80</v>
      </c>
      <c r="BK170" s="191">
        <f>ROUND(I170*H170,2)</f>
        <v>0</v>
      </c>
      <c r="BL170" s="18" t="s">
        <v>198</v>
      </c>
      <c r="BM170" s="190" t="s">
        <v>867</v>
      </c>
    </row>
    <row r="171" spans="1:47" s="2" customFormat="1" ht="11.25">
      <c r="A171" s="35"/>
      <c r="B171" s="36"/>
      <c r="C171" s="37"/>
      <c r="D171" s="192" t="s">
        <v>200</v>
      </c>
      <c r="E171" s="37"/>
      <c r="F171" s="193" t="s">
        <v>2508</v>
      </c>
      <c r="G171" s="37"/>
      <c r="H171" s="37"/>
      <c r="I171" s="194"/>
      <c r="J171" s="37"/>
      <c r="K171" s="37"/>
      <c r="L171" s="40"/>
      <c r="M171" s="195"/>
      <c r="N171" s="196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200</v>
      </c>
      <c r="AU171" s="18" t="s">
        <v>80</v>
      </c>
    </row>
    <row r="172" spans="1:47" s="2" customFormat="1" ht="19.5">
      <c r="A172" s="35"/>
      <c r="B172" s="36"/>
      <c r="C172" s="37"/>
      <c r="D172" s="192" t="s">
        <v>1941</v>
      </c>
      <c r="E172" s="37"/>
      <c r="F172" s="231" t="s">
        <v>2506</v>
      </c>
      <c r="G172" s="37"/>
      <c r="H172" s="37"/>
      <c r="I172" s="194"/>
      <c r="J172" s="37"/>
      <c r="K172" s="37"/>
      <c r="L172" s="40"/>
      <c r="M172" s="195"/>
      <c r="N172" s="196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1941</v>
      </c>
      <c r="AU172" s="18" t="s">
        <v>80</v>
      </c>
    </row>
    <row r="173" spans="1:65" s="2" customFormat="1" ht="16.5" customHeight="1">
      <c r="A173" s="35"/>
      <c r="B173" s="36"/>
      <c r="C173" s="179" t="s">
        <v>528</v>
      </c>
      <c r="D173" s="179" t="s">
        <v>193</v>
      </c>
      <c r="E173" s="180" t="s">
        <v>2509</v>
      </c>
      <c r="F173" s="181" t="s">
        <v>2510</v>
      </c>
      <c r="G173" s="182" t="s">
        <v>293</v>
      </c>
      <c r="H173" s="183">
        <v>200</v>
      </c>
      <c r="I173" s="184"/>
      <c r="J173" s="185">
        <f>ROUND(I173*H173,2)</f>
        <v>0</v>
      </c>
      <c r="K173" s="181" t="s">
        <v>21</v>
      </c>
      <c r="L173" s="40"/>
      <c r="M173" s="186" t="s">
        <v>21</v>
      </c>
      <c r="N173" s="187" t="s">
        <v>43</v>
      </c>
      <c r="O173" s="65"/>
      <c r="P173" s="188">
        <f>O173*H173</f>
        <v>0</v>
      </c>
      <c r="Q173" s="188">
        <v>0</v>
      </c>
      <c r="R173" s="188">
        <f>Q173*H173</f>
        <v>0</v>
      </c>
      <c r="S173" s="188">
        <v>0</v>
      </c>
      <c r="T173" s="189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0" t="s">
        <v>198</v>
      </c>
      <c r="AT173" s="190" t="s">
        <v>193</v>
      </c>
      <c r="AU173" s="190" t="s">
        <v>80</v>
      </c>
      <c r="AY173" s="18" t="s">
        <v>191</v>
      </c>
      <c r="BE173" s="191">
        <f>IF(N173="základní",J173,0)</f>
        <v>0</v>
      </c>
      <c r="BF173" s="191">
        <f>IF(N173="snížená",J173,0)</f>
        <v>0</v>
      </c>
      <c r="BG173" s="191">
        <f>IF(N173="zákl. přenesená",J173,0)</f>
        <v>0</v>
      </c>
      <c r="BH173" s="191">
        <f>IF(N173="sníž. přenesená",J173,0)</f>
        <v>0</v>
      </c>
      <c r="BI173" s="191">
        <f>IF(N173="nulová",J173,0)</f>
        <v>0</v>
      </c>
      <c r="BJ173" s="18" t="s">
        <v>80</v>
      </c>
      <c r="BK173" s="191">
        <f>ROUND(I173*H173,2)</f>
        <v>0</v>
      </c>
      <c r="BL173" s="18" t="s">
        <v>198</v>
      </c>
      <c r="BM173" s="190" t="s">
        <v>892</v>
      </c>
    </row>
    <row r="174" spans="1:47" s="2" customFormat="1" ht="11.25">
      <c r="A174" s="35"/>
      <c r="B174" s="36"/>
      <c r="C174" s="37"/>
      <c r="D174" s="192" t="s">
        <v>200</v>
      </c>
      <c r="E174" s="37"/>
      <c r="F174" s="193" t="s">
        <v>2510</v>
      </c>
      <c r="G174" s="37"/>
      <c r="H174" s="37"/>
      <c r="I174" s="194"/>
      <c r="J174" s="37"/>
      <c r="K174" s="37"/>
      <c r="L174" s="40"/>
      <c r="M174" s="195"/>
      <c r="N174" s="196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200</v>
      </c>
      <c r="AU174" s="18" t="s">
        <v>80</v>
      </c>
    </row>
    <row r="175" spans="1:65" s="2" customFormat="1" ht="21.75" customHeight="1">
      <c r="A175" s="35"/>
      <c r="B175" s="36"/>
      <c r="C175" s="179" t="s">
        <v>536</v>
      </c>
      <c r="D175" s="179" t="s">
        <v>193</v>
      </c>
      <c r="E175" s="180" t="s">
        <v>2511</v>
      </c>
      <c r="F175" s="181" t="s">
        <v>2512</v>
      </c>
      <c r="G175" s="182" t="s">
        <v>293</v>
      </c>
      <c r="H175" s="183">
        <v>40</v>
      </c>
      <c r="I175" s="184"/>
      <c r="J175" s="185">
        <f>ROUND(I175*H175,2)</f>
        <v>0</v>
      </c>
      <c r="K175" s="181" t="s">
        <v>21</v>
      </c>
      <c r="L175" s="40"/>
      <c r="M175" s="186" t="s">
        <v>21</v>
      </c>
      <c r="N175" s="187" t="s">
        <v>43</v>
      </c>
      <c r="O175" s="65"/>
      <c r="P175" s="188">
        <f>O175*H175</f>
        <v>0</v>
      </c>
      <c r="Q175" s="188">
        <v>0</v>
      </c>
      <c r="R175" s="188">
        <f>Q175*H175</f>
        <v>0</v>
      </c>
      <c r="S175" s="188">
        <v>0</v>
      </c>
      <c r="T175" s="189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0" t="s">
        <v>198</v>
      </c>
      <c r="AT175" s="190" t="s">
        <v>193</v>
      </c>
      <c r="AU175" s="190" t="s">
        <v>80</v>
      </c>
      <c r="AY175" s="18" t="s">
        <v>191</v>
      </c>
      <c r="BE175" s="191">
        <f>IF(N175="základní",J175,0)</f>
        <v>0</v>
      </c>
      <c r="BF175" s="191">
        <f>IF(N175="snížená",J175,0)</f>
        <v>0</v>
      </c>
      <c r="BG175" s="191">
        <f>IF(N175="zákl. přenesená",J175,0)</f>
        <v>0</v>
      </c>
      <c r="BH175" s="191">
        <f>IF(N175="sníž. přenesená",J175,0)</f>
        <v>0</v>
      </c>
      <c r="BI175" s="191">
        <f>IF(N175="nulová",J175,0)</f>
        <v>0</v>
      </c>
      <c r="BJ175" s="18" t="s">
        <v>80</v>
      </c>
      <c r="BK175" s="191">
        <f>ROUND(I175*H175,2)</f>
        <v>0</v>
      </c>
      <c r="BL175" s="18" t="s">
        <v>198</v>
      </c>
      <c r="BM175" s="190" t="s">
        <v>907</v>
      </c>
    </row>
    <row r="176" spans="1:47" s="2" customFormat="1" ht="11.25">
      <c r="A176" s="35"/>
      <c r="B176" s="36"/>
      <c r="C176" s="37"/>
      <c r="D176" s="192" t="s">
        <v>200</v>
      </c>
      <c r="E176" s="37"/>
      <c r="F176" s="193" t="s">
        <v>2512</v>
      </c>
      <c r="G176" s="37"/>
      <c r="H176" s="37"/>
      <c r="I176" s="194"/>
      <c r="J176" s="37"/>
      <c r="K176" s="37"/>
      <c r="L176" s="40"/>
      <c r="M176" s="195"/>
      <c r="N176" s="196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200</v>
      </c>
      <c r="AU176" s="18" t="s">
        <v>80</v>
      </c>
    </row>
    <row r="177" spans="1:47" s="2" customFormat="1" ht="19.5">
      <c r="A177" s="35"/>
      <c r="B177" s="36"/>
      <c r="C177" s="37"/>
      <c r="D177" s="192" t="s">
        <v>1941</v>
      </c>
      <c r="E177" s="37"/>
      <c r="F177" s="231" t="s">
        <v>2506</v>
      </c>
      <c r="G177" s="37"/>
      <c r="H177" s="37"/>
      <c r="I177" s="194"/>
      <c r="J177" s="37"/>
      <c r="K177" s="37"/>
      <c r="L177" s="40"/>
      <c r="M177" s="195"/>
      <c r="N177" s="196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1941</v>
      </c>
      <c r="AU177" s="18" t="s">
        <v>80</v>
      </c>
    </row>
    <row r="178" spans="1:65" s="2" customFormat="1" ht="16.5" customHeight="1">
      <c r="A178" s="35"/>
      <c r="B178" s="36"/>
      <c r="C178" s="179" t="s">
        <v>547</v>
      </c>
      <c r="D178" s="179" t="s">
        <v>193</v>
      </c>
      <c r="E178" s="180" t="s">
        <v>2513</v>
      </c>
      <c r="F178" s="181" t="s">
        <v>2514</v>
      </c>
      <c r="G178" s="182" t="s">
        <v>293</v>
      </c>
      <c r="H178" s="183">
        <v>60</v>
      </c>
      <c r="I178" s="184"/>
      <c r="J178" s="185">
        <f>ROUND(I178*H178,2)</f>
        <v>0</v>
      </c>
      <c r="K178" s="181" t="s">
        <v>21</v>
      </c>
      <c r="L178" s="40"/>
      <c r="M178" s="186" t="s">
        <v>21</v>
      </c>
      <c r="N178" s="187" t="s">
        <v>43</v>
      </c>
      <c r="O178" s="65"/>
      <c r="P178" s="188">
        <f>O178*H178</f>
        <v>0</v>
      </c>
      <c r="Q178" s="188">
        <v>0</v>
      </c>
      <c r="R178" s="188">
        <f>Q178*H178</f>
        <v>0</v>
      </c>
      <c r="S178" s="188">
        <v>0</v>
      </c>
      <c r="T178" s="189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0" t="s">
        <v>198</v>
      </c>
      <c r="AT178" s="190" t="s">
        <v>193</v>
      </c>
      <c r="AU178" s="190" t="s">
        <v>80</v>
      </c>
      <c r="AY178" s="18" t="s">
        <v>191</v>
      </c>
      <c r="BE178" s="191">
        <f>IF(N178="základní",J178,0)</f>
        <v>0</v>
      </c>
      <c r="BF178" s="191">
        <f>IF(N178="snížená",J178,0)</f>
        <v>0</v>
      </c>
      <c r="BG178" s="191">
        <f>IF(N178="zákl. přenesená",J178,0)</f>
        <v>0</v>
      </c>
      <c r="BH178" s="191">
        <f>IF(N178="sníž. přenesená",J178,0)</f>
        <v>0</v>
      </c>
      <c r="BI178" s="191">
        <f>IF(N178="nulová",J178,0)</f>
        <v>0</v>
      </c>
      <c r="BJ178" s="18" t="s">
        <v>80</v>
      </c>
      <c r="BK178" s="191">
        <f>ROUND(I178*H178,2)</f>
        <v>0</v>
      </c>
      <c r="BL178" s="18" t="s">
        <v>198</v>
      </c>
      <c r="BM178" s="190" t="s">
        <v>920</v>
      </c>
    </row>
    <row r="179" spans="1:47" s="2" customFormat="1" ht="11.25">
      <c r="A179" s="35"/>
      <c r="B179" s="36"/>
      <c r="C179" s="37"/>
      <c r="D179" s="192" t="s">
        <v>200</v>
      </c>
      <c r="E179" s="37"/>
      <c r="F179" s="193" t="s">
        <v>2514</v>
      </c>
      <c r="G179" s="37"/>
      <c r="H179" s="37"/>
      <c r="I179" s="194"/>
      <c r="J179" s="37"/>
      <c r="K179" s="37"/>
      <c r="L179" s="40"/>
      <c r="M179" s="195"/>
      <c r="N179" s="196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200</v>
      </c>
      <c r="AU179" s="18" t="s">
        <v>80</v>
      </c>
    </row>
    <row r="180" spans="1:47" s="2" customFormat="1" ht="19.5">
      <c r="A180" s="35"/>
      <c r="B180" s="36"/>
      <c r="C180" s="37"/>
      <c r="D180" s="192" t="s">
        <v>1941</v>
      </c>
      <c r="E180" s="37"/>
      <c r="F180" s="231" t="s">
        <v>2506</v>
      </c>
      <c r="G180" s="37"/>
      <c r="H180" s="37"/>
      <c r="I180" s="194"/>
      <c r="J180" s="37"/>
      <c r="K180" s="37"/>
      <c r="L180" s="40"/>
      <c r="M180" s="195"/>
      <c r="N180" s="196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1941</v>
      </c>
      <c r="AU180" s="18" t="s">
        <v>80</v>
      </c>
    </row>
    <row r="181" spans="1:65" s="2" customFormat="1" ht="16.5" customHeight="1">
      <c r="A181" s="35"/>
      <c r="B181" s="36"/>
      <c r="C181" s="179" t="s">
        <v>570</v>
      </c>
      <c r="D181" s="179" t="s">
        <v>193</v>
      </c>
      <c r="E181" s="180" t="s">
        <v>2515</v>
      </c>
      <c r="F181" s="181" t="s">
        <v>2516</v>
      </c>
      <c r="G181" s="182" t="s">
        <v>2432</v>
      </c>
      <c r="H181" s="183">
        <v>100</v>
      </c>
      <c r="I181" s="184"/>
      <c r="J181" s="185">
        <f>ROUND(I181*H181,2)</f>
        <v>0</v>
      </c>
      <c r="K181" s="181" t="s">
        <v>21</v>
      </c>
      <c r="L181" s="40"/>
      <c r="M181" s="186" t="s">
        <v>21</v>
      </c>
      <c r="N181" s="187" t="s">
        <v>43</v>
      </c>
      <c r="O181" s="65"/>
      <c r="P181" s="188">
        <f>O181*H181</f>
        <v>0</v>
      </c>
      <c r="Q181" s="188">
        <v>0</v>
      </c>
      <c r="R181" s="188">
        <f>Q181*H181</f>
        <v>0</v>
      </c>
      <c r="S181" s="188">
        <v>0</v>
      </c>
      <c r="T181" s="189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0" t="s">
        <v>198</v>
      </c>
      <c r="AT181" s="190" t="s">
        <v>193</v>
      </c>
      <c r="AU181" s="190" t="s">
        <v>80</v>
      </c>
      <c r="AY181" s="18" t="s">
        <v>191</v>
      </c>
      <c r="BE181" s="191">
        <f>IF(N181="základní",J181,0)</f>
        <v>0</v>
      </c>
      <c r="BF181" s="191">
        <f>IF(N181="snížená",J181,0)</f>
        <v>0</v>
      </c>
      <c r="BG181" s="191">
        <f>IF(N181="zákl. přenesená",J181,0)</f>
        <v>0</v>
      </c>
      <c r="BH181" s="191">
        <f>IF(N181="sníž. přenesená",J181,0)</f>
        <v>0</v>
      </c>
      <c r="BI181" s="191">
        <f>IF(N181="nulová",J181,0)</f>
        <v>0</v>
      </c>
      <c r="BJ181" s="18" t="s">
        <v>80</v>
      </c>
      <c r="BK181" s="191">
        <f>ROUND(I181*H181,2)</f>
        <v>0</v>
      </c>
      <c r="BL181" s="18" t="s">
        <v>198</v>
      </c>
      <c r="BM181" s="190" t="s">
        <v>934</v>
      </c>
    </row>
    <row r="182" spans="1:47" s="2" customFormat="1" ht="11.25">
      <c r="A182" s="35"/>
      <c r="B182" s="36"/>
      <c r="C182" s="37"/>
      <c r="D182" s="192" t="s">
        <v>200</v>
      </c>
      <c r="E182" s="37"/>
      <c r="F182" s="193" t="s">
        <v>2516</v>
      </c>
      <c r="G182" s="37"/>
      <c r="H182" s="37"/>
      <c r="I182" s="194"/>
      <c r="J182" s="37"/>
      <c r="K182" s="37"/>
      <c r="L182" s="40"/>
      <c r="M182" s="195"/>
      <c r="N182" s="196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200</v>
      </c>
      <c r="AU182" s="18" t="s">
        <v>80</v>
      </c>
    </row>
    <row r="183" spans="1:65" s="2" customFormat="1" ht="16.5" customHeight="1">
      <c r="A183" s="35"/>
      <c r="B183" s="36"/>
      <c r="C183" s="179" t="s">
        <v>577</v>
      </c>
      <c r="D183" s="179" t="s">
        <v>193</v>
      </c>
      <c r="E183" s="180" t="s">
        <v>2517</v>
      </c>
      <c r="F183" s="181" t="s">
        <v>2518</v>
      </c>
      <c r="G183" s="182" t="s">
        <v>2432</v>
      </c>
      <c r="H183" s="183">
        <v>100</v>
      </c>
      <c r="I183" s="184"/>
      <c r="J183" s="185">
        <f>ROUND(I183*H183,2)</f>
        <v>0</v>
      </c>
      <c r="K183" s="181" t="s">
        <v>21</v>
      </c>
      <c r="L183" s="40"/>
      <c r="M183" s="186" t="s">
        <v>21</v>
      </c>
      <c r="N183" s="187" t="s">
        <v>43</v>
      </c>
      <c r="O183" s="65"/>
      <c r="P183" s="188">
        <f>O183*H183</f>
        <v>0</v>
      </c>
      <c r="Q183" s="188">
        <v>0</v>
      </c>
      <c r="R183" s="188">
        <f>Q183*H183</f>
        <v>0</v>
      </c>
      <c r="S183" s="188">
        <v>0</v>
      </c>
      <c r="T183" s="189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0" t="s">
        <v>198</v>
      </c>
      <c r="AT183" s="190" t="s">
        <v>193</v>
      </c>
      <c r="AU183" s="190" t="s">
        <v>80</v>
      </c>
      <c r="AY183" s="18" t="s">
        <v>191</v>
      </c>
      <c r="BE183" s="191">
        <f>IF(N183="základní",J183,0)</f>
        <v>0</v>
      </c>
      <c r="BF183" s="191">
        <f>IF(N183="snížená",J183,0)</f>
        <v>0</v>
      </c>
      <c r="BG183" s="191">
        <f>IF(N183="zákl. přenesená",J183,0)</f>
        <v>0</v>
      </c>
      <c r="BH183" s="191">
        <f>IF(N183="sníž. přenesená",J183,0)</f>
        <v>0</v>
      </c>
      <c r="BI183" s="191">
        <f>IF(N183="nulová",J183,0)</f>
        <v>0</v>
      </c>
      <c r="BJ183" s="18" t="s">
        <v>80</v>
      </c>
      <c r="BK183" s="191">
        <f>ROUND(I183*H183,2)</f>
        <v>0</v>
      </c>
      <c r="BL183" s="18" t="s">
        <v>198</v>
      </c>
      <c r="BM183" s="190" t="s">
        <v>948</v>
      </c>
    </row>
    <row r="184" spans="1:47" s="2" customFormat="1" ht="11.25">
      <c r="A184" s="35"/>
      <c r="B184" s="36"/>
      <c r="C184" s="37"/>
      <c r="D184" s="192" t="s">
        <v>200</v>
      </c>
      <c r="E184" s="37"/>
      <c r="F184" s="193" t="s">
        <v>2518</v>
      </c>
      <c r="G184" s="37"/>
      <c r="H184" s="37"/>
      <c r="I184" s="194"/>
      <c r="J184" s="37"/>
      <c r="K184" s="37"/>
      <c r="L184" s="40"/>
      <c r="M184" s="195"/>
      <c r="N184" s="196"/>
      <c r="O184" s="65"/>
      <c r="P184" s="65"/>
      <c r="Q184" s="65"/>
      <c r="R184" s="65"/>
      <c r="S184" s="65"/>
      <c r="T184" s="66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200</v>
      </c>
      <c r="AU184" s="18" t="s">
        <v>80</v>
      </c>
    </row>
    <row r="185" spans="1:65" s="2" customFormat="1" ht="21.75" customHeight="1">
      <c r="A185" s="35"/>
      <c r="B185" s="36"/>
      <c r="C185" s="179" t="s">
        <v>584</v>
      </c>
      <c r="D185" s="179" t="s">
        <v>193</v>
      </c>
      <c r="E185" s="180" t="s">
        <v>2519</v>
      </c>
      <c r="F185" s="181" t="s">
        <v>2520</v>
      </c>
      <c r="G185" s="182" t="s">
        <v>265</v>
      </c>
      <c r="H185" s="183">
        <v>2</v>
      </c>
      <c r="I185" s="184"/>
      <c r="J185" s="185">
        <f>ROUND(I185*H185,2)</f>
        <v>0</v>
      </c>
      <c r="K185" s="181" t="s">
        <v>21</v>
      </c>
      <c r="L185" s="40"/>
      <c r="M185" s="186" t="s">
        <v>21</v>
      </c>
      <c r="N185" s="187" t="s">
        <v>43</v>
      </c>
      <c r="O185" s="65"/>
      <c r="P185" s="188">
        <f>O185*H185</f>
        <v>0</v>
      </c>
      <c r="Q185" s="188">
        <v>0</v>
      </c>
      <c r="R185" s="188">
        <f>Q185*H185</f>
        <v>0</v>
      </c>
      <c r="S185" s="188">
        <v>0</v>
      </c>
      <c r="T185" s="189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0" t="s">
        <v>198</v>
      </c>
      <c r="AT185" s="190" t="s">
        <v>193</v>
      </c>
      <c r="AU185" s="190" t="s">
        <v>80</v>
      </c>
      <c r="AY185" s="18" t="s">
        <v>191</v>
      </c>
      <c r="BE185" s="191">
        <f>IF(N185="základní",J185,0)</f>
        <v>0</v>
      </c>
      <c r="BF185" s="191">
        <f>IF(N185="snížená",J185,0)</f>
        <v>0</v>
      </c>
      <c r="BG185" s="191">
        <f>IF(N185="zákl. přenesená",J185,0)</f>
        <v>0</v>
      </c>
      <c r="BH185" s="191">
        <f>IF(N185="sníž. přenesená",J185,0)</f>
        <v>0</v>
      </c>
      <c r="BI185" s="191">
        <f>IF(N185="nulová",J185,0)</f>
        <v>0</v>
      </c>
      <c r="BJ185" s="18" t="s">
        <v>80</v>
      </c>
      <c r="BK185" s="191">
        <f>ROUND(I185*H185,2)</f>
        <v>0</v>
      </c>
      <c r="BL185" s="18" t="s">
        <v>198</v>
      </c>
      <c r="BM185" s="190" t="s">
        <v>962</v>
      </c>
    </row>
    <row r="186" spans="1:47" s="2" customFormat="1" ht="11.25">
      <c r="A186" s="35"/>
      <c r="B186" s="36"/>
      <c r="C186" s="37"/>
      <c r="D186" s="192" t="s">
        <v>200</v>
      </c>
      <c r="E186" s="37"/>
      <c r="F186" s="193" t="s">
        <v>2520</v>
      </c>
      <c r="G186" s="37"/>
      <c r="H186" s="37"/>
      <c r="I186" s="194"/>
      <c r="J186" s="37"/>
      <c r="K186" s="37"/>
      <c r="L186" s="40"/>
      <c r="M186" s="195"/>
      <c r="N186" s="196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200</v>
      </c>
      <c r="AU186" s="18" t="s">
        <v>80</v>
      </c>
    </row>
    <row r="187" spans="1:65" s="2" customFormat="1" ht="16.5" customHeight="1">
      <c r="A187" s="35"/>
      <c r="B187" s="36"/>
      <c r="C187" s="179" t="s">
        <v>591</v>
      </c>
      <c r="D187" s="179" t="s">
        <v>193</v>
      </c>
      <c r="E187" s="180" t="s">
        <v>2521</v>
      </c>
      <c r="F187" s="181" t="s">
        <v>2522</v>
      </c>
      <c r="G187" s="182" t="s">
        <v>1444</v>
      </c>
      <c r="H187" s="183">
        <v>400</v>
      </c>
      <c r="I187" s="184"/>
      <c r="J187" s="185">
        <f>ROUND(I187*H187,2)</f>
        <v>0</v>
      </c>
      <c r="K187" s="181" t="s">
        <v>21</v>
      </c>
      <c r="L187" s="40"/>
      <c r="M187" s="186" t="s">
        <v>21</v>
      </c>
      <c r="N187" s="187" t="s">
        <v>43</v>
      </c>
      <c r="O187" s="65"/>
      <c r="P187" s="188">
        <f>O187*H187</f>
        <v>0</v>
      </c>
      <c r="Q187" s="188">
        <v>0</v>
      </c>
      <c r="R187" s="188">
        <f>Q187*H187</f>
        <v>0</v>
      </c>
      <c r="S187" s="188">
        <v>0</v>
      </c>
      <c r="T187" s="189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0" t="s">
        <v>198</v>
      </c>
      <c r="AT187" s="190" t="s">
        <v>193</v>
      </c>
      <c r="AU187" s="190" t="s">
        <v>80</v>
      </c>
      <c r="AY187" s="18" t="s">
        <v>191</v>
      </c>
      <c r="BE187" s="191">
        <f>IF(N187="základní",J187,0)</f>
        <v>0</v>
      </c>
      <c r="BF187" s="191">
        <f>IF(N187="snížená",J187,0)</f>
        <v>0</v>
      </c>
      <c r="BG187" s="191">
        <f>IF(N187="zákl. přenesená",J187,0)</f>
        <v>0</v>
      </c>
      <c r="BH187" s="191">
        <f>IF(N187="sníž. přenesená",J187,0)</f>
        <v>0</v>
      </c>
      <c r="BI187" s="191">
        <f>IF(N187="nulová",J187,0)</f>
        <v>0</v>
      </c>
      <c r="BJ187" s="18" t="s">
        <v>80</v>
      </c>
      <c r="BK187" s="191">
        <f>ROUND(I187*H187,2)</f>
        <v>0</v>
      </c>
      <c r="BL187" s="18" t="s">
        <v>198</v>
      </c>
      <c r="BM187" s="190" t="s">
        <v>976</v>
      </c>
    </row>
    <row r="188" spans="1:47" s="2" customFormat="1" ht="11.25">
      <c r="A188" s="35"/>
      <c r="B188" s="36"/>
      <c r="C188" s="37"/>
      <c r="D188" s="192" t="s">
        <v>200</v>
      </c>
      <c r="E188" s="37"/>
      <c r="F188" s="193" t="s">
        <v>2522</v>
      </c>
      <c r="G188" s="37"/>
      <c r="H188" s="37"/>
      <c r="I188" s="194"/>
      <c r="J188" s="37"/>
      <c r="K188" s="37"/>
      <c r="L188" s="40"/>
      <c r="M188" s="195"/>
      <c r="N188" s="196"/>
      <c r="O188" s="65"/>
      <c r="P188" s="65"/>
      <c r="Q188" s="65"/>
      <c r="R188" s="65"/>
      <c r="S188" s="65"/>
      <c r="T188" s="66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200</v>
      </c>
      <c r="AU188" s="18" t="s">
        <v>80</v>
      </c>
    </row>
    <row r="189" spans="1:65" s="2" customFormat="1" ht="16.5" customHeight="1">
      <c r="A189" s="35"/>
      <c r="B189" s="36"/>
      <c r="C189" s="179" t="s">
        <v>603</v>
      </c>
      <c r="D189" s="179" t="s">
        <v>193</v>
      </c>
      <c r="E189" s="180" t="s">
        <v>2523</v>
      </c>
      <c r="F189" s="181" t="s">
        <v>2524</v>
      </c>
      <c r="G189" s="182" t="s">
        <v>1444</v>
      </c>
      <c r="H189" s="183">
        <v>120</v>
      </c>
      <c r="I189" s="184"/>
      <c r="J189" s="185">
        <f>ROUND(I189*H189,2)</f>
        <v>0</v>
      </c>
      <c r="K189" s="181" t="s">
        <v>21</v>
      </c>
      <c r="L189" s="40"/>
      <c r="M189" s="186" t="s">
        <v>21</v>
      </c>
      <c r="N189" s="187" t="s">
        <v>43</v>
      </c>
      <c r="O189" s="65"/>
      <c r="P189" s="188">
        <f>O189*H189</f>
        <v>0</v>
      </c>
      <c r="Q189" s="188">
        <v>0</v>
      </c>
      <c r="R189" s="188">
        <f>Q189*H189</f>
        <v>0</v>
      </c>
      <c r="S189" s="188">
        <v>0</v>
      </c>
      <c r="T189" s="189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0" t="s">
        <v>198</v>
      </c>
      <c r="AT189" s="190" t="s">
        <v>193</v>
      </c>
      <c r="AU189" s="190" t="s">
        <v>80</v>
      </c>
      <c r="AY189" s="18" t="s">
        <v>191</v>
      </c>
      <c r="BE189" s="191">
        <f>IF(N189="základní",J189,0)</f>
        <v>0</v>
      </c>
      <c r="BF189" s="191">
        <f>IF(N189="snížená",J189,0)</f>
        <v>0</v>
      </c>
      <c r="BG189" s="191">
        <f>IF(N189="zákl. přenesená",J189,0)</f>
        <v>0</v>
      </c>
      <c r="BH189" s="191">
        <f>IF(N189="sníž. přenesená",J189,0)</f>
        <v>0</v>
      </c>
      <c r="BI189" s="191">
        <f>IF(N189="nulová",J189,0)</f>
        <v>0</v>
      </c>
      <c r="BJ189" s="18" t="s">
        <v>80</v>
      </c>
      <c r="BK189" s="191">
        <f>ROUND(I189*H189,2)</f>
        <v>0</v>
      </c>
      <c r="BL189" s="18" t="s">
        <v>198</v>
      </c>
      <c r="BM189" s="190" t="s">
        <v>992</v>
      </c>
    </row>
    <row r="190" spans="1:47" s="2" customFormat="1" ht="11.25">
      <c r="A190" s="35"/>
      <c r="B190" s="36"/>
      <c r="C190" s="37"/>
      <c r="D190" s="192" t="s">
        <v>200</v>
      </c>
      <c r="E190" s="37"/>
      <c r="F190" s="193" t="s">
        <v>2524</v>
      </c>
      <c r="G190" s="37"/>
      <c r="H190" s="37"/>
      <c r="I190" s="194"/>
      <c r="J190" s="37"/>
      <c r="K190" s="37"/>
      <c r="L190" s="40"/>
      <c r="M190" s="195"/>
      <c r="N190" s="196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200</v>
      </c>
      <c r="AU190" s="18" t="s">
        <v>80</v>
      </c>
    </row>
    <row r="191" spans="1:65" s="2" customFormat="1" ht="16.5" customHeight="1">
      <c r="A191" s="35"/>
      <c r="B191" s="36"/>
      <c r="C191" s="179" t="s">
        <v>626</v>
      </c>
      <c r="D191" s="179" t="s">
        <v>193</v>
      </c>
      <c r="E191" s="180" t="s">
        <v>2525</v>
      </c>
      <c r="F191" s="181" t="s">
        <v>2526</v>
      </c>
      <c r="G191" s="182" t="s">
        <v>265</v>
      </c>
      <c r="H191" s="183">
        <v>48</v>
      </c>
      <c r="I191" s="184"/>
      <c r="J191" s="185">
        <f>ROUND(I191*H191,2)</f>
        <v>0</v>
      </c>
      <c r="K191" s="181" t="s">
        <v>21</v>
      </c>
      <c r="L191" s="40"/>
      <c r="M191" s="186" t="s">
        <v>21</v>
      </c>
      <c r="N191" s="187" t="s">
        <v>43</v>
      </c>
      <c r="O191" s="65"/>
      <c r="P191" s="188">
        <f>O191*H191</f>
        <v>0</v>
      </c>
      <c r="Q191" s="188">
        <v>0</v>
      </c>
      <c r="R191" s="188">
        <f>Q191*H191</f>
        <v>0</v>
      </c>
      <c r="S191" s="188">
        <v>0</v>
      </c>
      <c r="T191" s="189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0" t="s">
        <v>198</v>
      </c>
      <c r="AT191" s="190" t="s">
        <v>193</v>
      </c>
      <c r="AU191" s="190" t="s">
        <v>80</v>
      </c>
      <c r="AY191" s="18" t="s">
        <v>191</v>
      </c>
      <c r="BE191" s="191">
        <f>IF(N191="základní",J191,0)</f>
        <v>0</v>
      </c>
      <c r="BF191" s="191">
        <f>IF(N191="snížená",J191,0)</f>
        <v>0</v>
      </c>
      <c r="BG191" s="191">
        <f>IF(N191="zákl. přenesená",J191,0)</f>
        <v>0</v>
      </c>
      <c r="BH191" s="191">
        <f>IF(N191="sníž. přenesená",J191,0)</f>
        <v>0</v>
      </c>
      <c r="BI191" s="191">
        <f>IF(N191="nulová",J191,0)</f>
        <v>0</v>
      </c>
      <c r="BJ191" s="18" t="s">
        <v>80</v>
      </c>
      <c r="BK191" s="191">
        <f>ROUND(I191*H191,2)</f>
        <v>0</v>
      </c>
      <c r="BL191" s="18" t="s">
        <v>198</v>
      </c>
      <c r="BM191" s="190" t="s">
        <v>1003</v>
      </c>
    </row>
    <row r="192" spans="1:47" s="2" customFormat="1" ht="11.25">
      <c r="A192" s="35"/>
      <c r="B192" s="36"/>
      <c r="C192" s="37"/>
      <c r="D192" s="192" t="s">
        <v>200</v>
      </c>
      <c r="E192" s="37"/>
      <c r="F192" s="193" t="s">
        <v>2526</v>
      </c>
      <c r="G192" s="37"/>
      <c r="H192" s="37"/>
      <c r="I192" s="194"/>
      <c r="J192" s="37"/>
      <c r="K192" s="37"/>
      <c r="L192" s="40"/>
      <c r="M192" s="195"/>
      <c r="N192" s="196"/>
      <c r="O192" s="65"/>
      <c r="P192" s="65"/>
      <c r="Q192" s="65"/>
      <c r="R192" s="65"/>
      <c r="S192" s="65"/>
      <c r="T192" s="66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200</v>
      </c>
      <c r="AU192" s="18" t="s">
        <v>80</v>
      </c>
    </row>
    <row r="193" spans="1:65" s="2" customFormat="1" ht="16.5" customHeight="1">
      <c r="A193" s="35"/>
      <c r="B193" s="36"/>
      <c r="C193" s="179" t="s">
        <v>632</v>
      </c>
      <c r="D193" s="179" t="s">
        <v>193</v>
      </c>
      <c r="E193" s="180" t="s">
        <v>2527</v>
      </c>
      <c r="F193" s="181" t="s">
        <v>2528</v>
      </c>
      <c r="G193" s="182" t="s">
        <v>265</v>
      </c>
      <c r="H193" s="183">
        <v>1</v>
      </c>
      <c r="I193" s="184"/>
      <c r="J193" s="185">
        <f>ROUND(I193*H193,2)</f>
        <v>0</v>
      </c>
      <c r="K193" s="181" t="s">
        <v>21</v>
      </c>
      <c r="L193" s="40"/>
      <c r="M193" s="186" t="s">
        <v>21</v>
      </c>
      <c r="N193" s="187" t="s">
        <v>43</v>
      </c>
      <c r="O193" s="65"/>
      <c r="P193" s="188">
        <f>O193*H193</f>
        <v>0</v>
      </c>
      <c r="Q193" s="188">
        <v>0</v>
      </c>
      <c r="R193" s="188">
        <f>Q193*H193</f>
        <v>0</v>
      </c>
      <c r="S193" s="188">
        <v>0</v>
      </c>
      <c r="T193" s="189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0" t="s">
        <v>198</v>
      </c>
      <c r="AT193" s="190" t="s">
        <v>193</v>
      </c>
      <c r="AU193" s="190" t="s">
        <v>80</v>
      </c>
      <c r="AY193" s="18" t="s">
        <v>191</v>
      </c>
      <c r="BE193" s="191">
        <f>IF(N193="základní",J193,0)</f>
        <v>0</v>
      </c>
      <c r="BF193" s="191">
        <f>IF(N193="snížená",J193,0)</f>
        <v>0</v>
      </c>
      <c r="BG193" s="191">
        <f>IF(N193="zákl. přenesená",J193,0)</f>
        <v>0</v>
      </c>
      <c r="BH193" s="191">
        <f>IF(N193="sníž. přenesená",J193,0)</f>
        <v>0</v>
      </c>
      <c r="BI193" s="191">
        <f>IF(N193="nulová",J193,0)</f>
        <v>0</v>
      </c>
      <c r="BJ193" s="18" t="s">
        <v>80</v>
      </c>
      <c r="BK193" s="191">
        <f>ROUND(I193*H193,2)</f>
        <v>0</v>
      </c>
      <c r="BL193" s="18" t="s">
        <v>198</v>
      </c>
      <c r="BM193" s="190" t="s">
        <v>1015</v>
      </c>
    </row>
    <row r="194" spans="1:47" s="2" customFormat="1" ht="11.25">
      <c r="A194" s="35"/>
      <c r="B194" s="36"/>
      <c r="C194" s="37"/>
      <c r="D194" s="192" t="s">
        <v>200</v>
      </c>
      <c r="E194" s="37"/>
      <c r="F194" s="193" t="s">
        <v>2528</v>
      </c>
      <c r="G194" s="37"/>
      <c r="H194" s="37"/>
      <c r="I194" s="194"/>
      <c r="J194" s="37"/>
      <c r="K194" s="37"/>
      <c r="L194" s="40"/>
      <c r="M194" s="195"/>
      <c r="N194" s="196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200</v>
      </c>
      <c r="AU194" s="18" t="s">
        <v>80</v>
      </c>
    </row>
    <row r="195" spans="1:65" s="2" customFormat="1" ht="16.5" customHeight="1">
      <c r="A195" s="35"/>
      <c r="B195" s="36"/>
      <c r="C195" s="179" t="s">
        <v>640</v>
      </c>
      <c r="D195" s="179" t="s">
        <v>193</v>
      </c>
      <c r="E195" s="180" t="s">
        <v>2529</v>
      </c>
      <c r="F195" s="181" t="s">
        <v>2530</v>
      </c>
      <c r="G195" s="182" t="s">
        <v>265</v>
      </c>
      <c r="H195" s="183">
        <v>1</v>
      </c>
      <c r="I195" s="184"/>
      <c r="J195" s="185">
        <f>ROUND(I195*H195,2)</f>
        <v>0</v>
      </c>
      <c r="K195" s="181" t="s">
        <v>21</v>
      </c>
      <c r="L195" s="40"/>
      <c r="M195" s="186" t="s">
        <v>21</v>
      </c>
      <c r="N195" s="187" t="s">
        <v>43</v>
      </c>
      <c r="O195" s="65"/>
      <c r="P195" s="188">
        <f>O195*H195</f>
        <v>0</v>
      </c>
      <c r="Q195" s="188">
        <v>0</v>
      </c>
      <c r="R195" s="188">
        <f>Q195*H195</f>
        <v>0</v>
      </c>
      <c r="S195" s="188">
        <v>0</v>
      </c>
      <c r="T195" s="189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0" t="s">
        <v>198</v>
      </c>
      <c r="AT195" s="190" t="s">
        <v>193</v>
      </c>
      <c r="AU195" s="190" t="s">
        <v>80</v>
      </c>
      <c r="AY195" s="18" t="s">
        <v>191</v>
      </c>
      <c r="BE195" s="191">
        <f>IF(N195="základní",J195,0)</f>
        <v>0</v>
      </c>
      <c r="BF195" s="191">
        <f>IF(N195="snížená",J195,0)</f>
        <v>0</v>
      </c>
      <c r="BG195" s="191">
        <f>IF(N195="zákl. přenesená",J195,0)</f>
        <v>0</v>
      </c>
      <c r="BH195" s="191">
        <f>IF(N195="sníž. přenesená",J195,0)</f>
        <v>0</v>
      </c>
      <c r="BI195" s="191">
        <f>IF(N195="nulová",J195,0)</f>
        <v>0</v>
      </c>
      <c r="BJ195" s="18" t="s">
        <v>80</v>
      </c>
      <c r="BK195" s="191">
        <f>ROUND(I195*H195,2)</f>
        <v>0</v>
      </c>
      <c r="BL195" s="18" t="s">
        <v>198</v>
      </c>
      <c r="BM195" s="190" t="s">
        <v>1032</v>
      </c>
    </row>
    <row r="196" spans="1:47" s="2" customFormat="1" ht="11.25">
      <c r="A196" s="35"/>
      <c r="B196" s="36"/>
      <c r="C196" s="37"/>
      <c r="D196" s="192" t="s">
        <v>200</v>
      </c>
      <c r="E196" s="37"/>
      <c r="F196" s="193" t="s">
        <v>2530</v>
      </c>
      <c r="G196" s="37"/>
      <c r="H196" s="37"/>
      <c r="I196" s="194"/>
      <c r="J196" s="37"/>
      <c r="K196" s="37"/>
      <c r="L196" s="40"/>
      <c r="M196" s="195"/>
      <c r="N196" s="196"/>
      <c r="O196" s="65"/>
      <c r="P196" s="65"/>
      <c r="Q196" s="65"/>
      <c r="R196" s="65"/>
      <c r="S196" s="65"/>
      <c r="T196" s="66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200</v>
      </c>
      <c r="AU196" s="18" t="s">
        <v>80</v>
      </c>
    </row>
    <row r="197" spans="1:65" s="2" customFormat="1" ht="21.75" customHeight="1">
      <c r="A197" s="35"/>
      <c r="B197" s="36"/>
      <c r="C197" s="179" t="s">
        <v>648</v>
      </c>
      <c r="D197" s="179" t="s">
        <v>193</v>
      </c>
      <c r="E197" s="180" t="s">
        <v>2531</v>
      </c>
      <c r="F197" s="181" t="s">
        <v>2532</v>
      </c>
      <c r="G197" s="182" t="s">
        <v>2441</v>
      </c>
      <c r="H197" s="183">
        <v>20</v>
      </c>
      <c r="I197" s="184"/>
      <c r="J197" s="185">
        <f>ROUND(I197*H197,2)</f>
        <v>0</v>
      </c>
      <c r="K197" s="181" t="s">
        <v>21</v>
      </c>
      <c r="L197" s="40"/>
      <c r="M197" s="186" t="s">
        <v>21</v>
      </c>
      <c r="N197" s="187" t="s">
        <v>43</v>
      </c>
      <c r="O197" s="65"/>
      <c r="P197" s="188">
        <f>O197*H197</f>
        <v>0</v>
      </c>
      <c r="Q197" s="188">
        <v>0</v>
      </c>
      <c r="R197" s="188">
        <f>Q197*H197</f>
        <v>0</v>
      </c>
      <c r="S197" s="188">
        <v>0</v>
      </c>
      <c r="T197" s="189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0" t="s">
        <v>198</v>
      </c>
      <c r="AT197" s="190" t="s">
        <v>193</v>
      </c>
      <c r="AU197" s="190" t="s">
        <v>80</v>
      </c>
      <c r="AY197" s="18" t="s">
        <v>191</v>
      </c>
      <c r="BE197" s="191">
        <f>IF(N197="základní",J197,0)</f>
        <v>0</v>
      </c>
      <c r="BF197" s="191">
        <f>IF(N197="snížená",J197,0)</f>
        <v>0</v>
      </c>
      <c r="BG197" s="191">
        <f>IF(N197="zákl. přenesená",J197,0)</f>
        <v>0</v>
      </c>
      <c r="BH197" s="191">
        <f>IF(N197="sníž. přenesená",J197,0)</f>
        <v>0</v>
      </c>
      <c r="BI197" s="191">
        <f>IF(N197="nulová",J197,0)</f>
        <v>0</v>
      </c>
      <c r="BJ197" s="18" t="s">
        <v>80</v>
      </c>
      <c r="BK197" s="191">
        <f>ROUND(I197*H197,2)</f>
        <v>0</v>
      </c>
      <c r="BL197" s="18" t="s">
        <v>198</v>
      </c>
      <c r="BM197" s="190" t="s">
        <v>1041</v>
      </c>
    </row>
    <row r="198" spans="1:47" s="2" customFormat="1" ht="11.25">
      <c r="A198" s="35"/>
      <c r="B198" s="36"/>
      <c r="C198" s="37"/>
      <c r="D198" s="192" t="s">
        <v>200</v>
      </c>
      <c r="E198" s="37"/>
      <c r="F198" s="193" t="s">
        <v>2532</v>
      </c>
      <c r="G198" s="37"/>
      <c r="H198" s="37"/>
      <c r="I198" s="194"/>
      <c r="J198" s="37"/>
      <c r="K198" s="37"/>
      <c r="L198" s="40"/>
      <c r="M198" s="195"/>
      <c r="N198" s="196"/>
      <c r="O198" s="65"/>
      <c r="P198" s="65"/>
      <c r="Q198" s="65"/>
      <c r="R198" s="65"/>
      <c r="S198" s="65"/>
      <c r="T198" s="6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200</v>
      </c>
      <c r="AU198" s="18" t="s">
        <v>80</v>
      </c>
    </row>
    <row r="199" spans="1:65" s="2" customFormat="1" ht="16.5" customHeight="1">
      <c r="A199" s="35"/>
      <c r="B199" s="36"/>
      <c r="C199" s="179" t="s">
        <v>655</v>
      </c>
      <c r="D199" s="179" t="s">
        <v>193</v>
      </c>
      <c r="E199" s="180" t="s">
        <v>2533</v>
      </c>
      <c r="F199" s="181" t="s">
        <v>2534</v>
      </c>
      <c r="G199" s="182" t="s">
        <v>2432</v>
      </c>
      <c r="H199" s="183">
        <v>5</v>
      </c>
      <c r="I199" s="184"/>
      <c r="J199" s="185">
        <f>ROUND(I199*H199,2)</f>
        <v>0</v>
      </c>
      <c r="K199" s="181" t="s">
        <v>21</v>
      </c>
      <c r="L199" s="40"/>
      <c r="M199" s="186" t="s">
        <v>21</v>
      </c>
      <c r="N199" s="187" t="s">
        <v>43</v>
      </c>
      <c r="O199" s="65"/>
      <c r="P199" s="188">
        <f>O199*H199</f>
        <v>0</v>
      </c>
      <c r="Q199" s="188">
        <v>0</v>
      </c>
      <c r="R199" s="188">
        <f>Q199*H199</f>
        <v>0</v>
      </c>
      <c r="S199" s="188">
        <v>0</v>
      </c>
      <c r="T199" s="189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0" t="s">
        <v>198</v>
      </c>
      <c r="AT199" s="190" t="s">
        <v>193</v>
      </c>
      <c r="AU199" s="190" t="s">
        <v>80</v>
      </c>
      <c r="AY199" s="18" t="s">
        <v>191</v>
      </c>
      <c r="BE199" s="191">
        <f>IF(N199="základní",J199,0)</f>
        <v>0</v>
      </c>
      <c r="BF199" s="191">
        <f>IF(N199="snížená",J199,0)</f>
        <v>0</v>
      </c>
      <c r="BG199" s="191">
        <f>IF(N199="zákl. přenesená",J199,0)</f>
        <v>0</v>
      </c>
      <c r="BH199" s="191">
        <f>IF(N199="sníž. přenesená",J199,0)</f>
        <v>0</v>
      </c>
      <c r="BI199" s="191">
        <f>IF(N199="nulová",J199,0)</f>
        <v>0</v>
      </c>
      <c r="BJ199" s="18" t="s">
        <v>80</v>
      </c>
      <c r="BK199" s="191">
        <f>ROUND(I199*H199,2)</f>
        <v>0</v>
      </c>
      <c r="BL199" s="18" t="s">
        <v>198</v>
      </c>
      <c r="BM199" s="190" t="s">
        <v>1053</v>
      </c>
    </row>
    <row r="200" spans="1:47" s="2" customFormat="1" ht="11.25">
      <c r="A200" s="35"/>
      <c r="B200" s="36"/>
      <c r="C200" s="37"/>
      <c r="D200" s="192" t="s">
        <v>200</v>
      </c>
      <c r="E200" s="37"/>
      <c r="F200" s="193" t="s">
        <v>2534</v>
      </c>
      <c r="G200" s="37"/>
      <c r="H200" s="37"/>
      <c r="I200" s="194"/>
      <c r="J200" s="37"/>
      <c r="K200" s="37"/>
      <c r="L200" s="40"/>
      <c r="M200" s="195"/>
      <c r="N200" s="196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200</v>
      </c>
      <c r="AU200" s="18" t="s">
        <v>80</v>
      </c>
    </row>
    <row r="201" spans="1:65" s="2" customFormat="1" ht="16.5" customHeight="1">
      <c r="A201" s="35"/>
      <c r="B201" s="36"/>
      <c r="C201" s="179" t="s">
        <v>662</v>
      </c>
      <c r="D201" s="179" t="s">
        <v>193</v>
      </c>
      <c r="E201" s="180" t="s">
        <v>2535</v>
      </c>
      <c r="F201" s="181" t="s">
        <v>2536</v>
      </c>
      <c r="G201" s="182" t="s">
        <v>265</v>
      </c>
      <c r="H201" s="183">
        <v>1</v>
      </c>
      <c r="I201" s="184"/>
      <c r="J201" s="185">
        <f>ROUND(I201*H201,2)</f>
        <v>0</v>
      </c>
      <c r="K201" s="181" t="s">
        <v>21</v>
      </c>
      <c r="L201" s="40"/>
      <c r="M201" s="186" t="s">
        <v>21</v>
      </c>
      <c r="N201" s="187" t="s">
        <v>43</v>
      </c>
      <c r="O201" s="65"/>
      <c r="P201" s="188">
        <f>O201*H201</f>
        <v>0</v>
      </c>
      <c r="Q201" s="188">
        <v>0</v>
      </c>
      <c r="R201" s="188">
        <f>Q201*H201</f>
        <v>0</v>
      </c>
      <c r="S201" s="188">
        <v>0</v>
      </c>
      <c r="T201" s="189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0" t="s">
        <v>198</v>
      </c>
      <c r="AT201" s="190" t="s">
        <v>193</v>
      </c>
      <c r="AU201" s="190" t="s">
        <v>80</v>
      </c>
      <c r="AY201" s="18" t="s">
        <v>191</v>
      </c>
      <c r="BE201" s="191">
        <f>IF(N201="základní",J201,0)</f>
        <v>0</v>
      </c>
      <c r="BF201" s="191">
        <f>IF(N201="snížená",J201,0)</f>
        <v>0</v>
      </c>
      <c r="BG201" s="191">
        <f>IF(N201="zákl. přenesená",J201,0)</f>
        <v>0</v>
      </c>
      <c r="BH201" s="191">
        <f>IF(N201="sníž. přenesená",J201,0)</f>
        <v>0</v>
      </c>
      <c r="BI201" s="191">
        <f>IF(N201="nulová",J201,0)</f>
        <v>0</v>
      </c>
      <c r="BJ201" s="18" t="s">
        <v>80</v>
      </c>
      <c r="BK201" s="191">
        <f>ROUND(I201*H201,2)</f>
        <v>0</v>
      </c>
      <c r="BL201" s="18" t="s">
        <v>198</v>
      </c>
      <c r="BM201" s="190" t="s">
        <v>1078</v>
      </c>
    </row>
    <row r="202" spans="1:47" s="2" customFormat="1" ht="11.25">
      <c r="A202" s="35"/>
      <c r="B202" s="36"/>
      <c r="C202" s="37"/>
      <c r="D202" s="192" t="s">
        <v>200</v>
      </c>
      <c r="E202" s="37"/>
      <c r="F202" s="193" t="s">
        <v>2536</v>
      </c>
      <c r="G202" s="37"/>
      <c r="H202" s="37"/>
      <c r="I202" s="194"/>
      <c r="J202" s="37"/>
      <c r="K202" s="37"/>
      <c r="L202" s="40"/>
      <c r="M202" s="195"/>
      <c r="N202" s="196"/>
      <c r="O202" s="65"/>
      <c r="P202" s="65"/>
      <c r="Q202" s="65"/>
      <c r="R202" s="65"/>
      <c r="S202" s="65"/>
      <c r="T202" s="66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200</v>
      </c>
      <c r="AU202" s="18" t="s">
        <v>80</v>
      </c>
    </row>
    <row r="203" spans="1:65" s="2" customFormat="1" ht="16.5" customHeight="1">
      <c r="A203" s="35"/>
      <c r="B203" s="36"/>
      <c r="C203" s="179" t="s">
        <v>669</v>
      </c>
      <c r="D203" s="179" t="s">
        <v>193</v>
      </c>
      <c r="E203" s="180" t="s">
        <v>2537</v>
      </c>
      <c r="F203" s="181" t="s">
        <v>2538</v>
      </c>
      <c r="G203" s="182" t="s">
        <v>2432</v>
      </c>
      <c r="H203" s="183">
        <v>40</v>
      </c>
      <c r="I203" s="184"/>
      <c r="J203" s="185">
        <f>ROUND(I203*H203,2)</f>
        <v>0</v>
      </c>
      <c r="K203" s="181" t="s">
        <v>21</v>
      </c>
      <c r="L203" s="40"/>
      <c r="M203" s="186" t="s">
        <v>21</v>
      </c>
      <c r="N203" s="187" t="s">
        <v>43</v>
      </c>
      <c r="O203" s="65"/>
      <c r="P203" s="188">
        <f>O203*H203</f>
        <v>0</v>
      </c>
      <c r="Q203" s="188">
        <v>0</v>
      </c>
      <c r="R203" s="188">
        <f>Q203*H203</f>
        <v>0</v>
      </c>
      <c r="S203" s="188">
        <v>0</v>
      </c>
      <c r="T203" s="189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0" t="s">
        <v>198</v>
      </c>
      <c r="AT203" s="190" t="s">
        <v>193</v>
      </c>
      <c r="AU203" s="190" t="s">
        <v>80</v>
      </c>
      <c r="AY203" s="18" t="s">
        <v>191</v>
      </c>
      <c r="BE203" s="191">
        <f>IF(N203="základní",J203,0)</f>
        <v>0</v>
      </c>
      <c r="BF203" s="191">
        <f>IF(N203="snížená",J203,0)</f>
        <v>0</v>
      </c>
      <c r="BG203" s="191">
        <f>IF(N203="zákl. přenesená",J203,0)</f>
        <v>0</v>
      </c>
      <c r="BH203" s="191">
        <f>IF(N203="sníž. přenesená",J203,0)</f>
        <v>0</v>
      </c>
      <c r="BI203" s="191">
        <f>IF(N203="nulová",J203,0)</f>
        <v>0</v>
      </c>
      <c r="BJ203" s="18" t="s">
        <v>80</v>
      </c>
      <c r="BK203" s="191">
        <f>ROUND(I203*H203,2)</f>
        <v>0</v>
      </c>
      <c r="BL203" s="18" t="s">
        <v>198</v>
      </c>
      <c r="BM203" s="190" t="s">
        <v>1091</v>
      </c>
    </row>
    <row r="204" spans="1:47" s="2" customFormat="1" ht="11.25">
      <c r="A204" s="35"/>
      <c r="B204" s="36"/>
      <c r="C204" s="37"/>
      <c r="D204" s="192" t="s">
        <v>200</v>
      </c>
      <c r="E204" s="37"/>
      <c r="F204" s="193" t="s">
        <v>2538</v>
      </c>
      <c r="G204" s="37"/>
      <c r="H204" s="37"/>
      <c r="I204" s="194"/>
      <c r="J204" s="37"/>
      <c r="K204" s="37"/>
      <c r="L204" s="40"/>
      <c r="M204" s="232"/>
      <c r="N204" s="233"/>
      <c r="O204" s="234"/>
      <c r="P204" s="234"/>
      <c r="Q204" s="234"/>
      <c r="R204" s="234"/>
      <c r="S204" s="234"/>
      <c r="T204" s="2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200</v>
      </c>
      <c r="AU204" s="18" t="s">
        <v>80</v>
      </c>
    </row>
    <row r="205" spans="1:31" s="2" customFormat="1" ht="6.95" customHeight="1">
      <c r="A205" s="35"/>
      <c r="B205" s="48"/>
      <c r="C205" s="49"/>
      <c r="D205" s="49"/>
      <c r="E205" s="49"/>
      <c r="F205" s="49"/>
      <c r="G205" s="49"/>
      <c r="H205" s="49"/>
      <c r="I205" s="49"/>
      <c r="J205" s="49"/>
      <c r="K205" s="49"/>
      <c r="L205" s="40"/>
      <c r="M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</row>
  </sheetData>
  <sheetProtection algorithmName="SHA-512" hashValue="J30EUTNvefLCXJAZNRz9s/lHownZTGgjQ8FCMIJOX2zBc2Z1E9jizSzmCTT4A///t/f7TOQYgqT3E5rFvx1afg==" saltValue="aseqXZLOBm9KPwaE1ddpBAmgTDRMlm6wo5wEQPeVo0C9b0/3kMM/lycDexD7Y1Xpm7K5a2dRhe8RN3Fa5zFX0w==" spinCount="100000" sheet="1" objects="1" scenarios="1" formatColumns="0" formatRows="0" autoFilter="0"/>
  <autoFilter ref="C86:K204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8" t="s">
        <v>101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2:46" s="1" customFormat="1" ht="24.95" customHeight="1">
      <c r="B4" s="21"/>
      <c r="D4" s="111" t="s">
        <v>141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72" t="str">
        <f>'Rekapitulace stavby'!K6</f>
        <v>Rekonstrukce kuchyně v domově pro seniory v Klatovech</v>
      </c>
      <c r="F7" s="373"/>
      <c r="G7" s="373"/>
      <c r="H7" s="373"/>
      <c r="L7" s="21"/>
    </row>
    <row r="8" spans="2:12" s="1" customFormat="1" ht="12" customHeight="1">
      <c r="B8" s="21"/>
      <c r="D8" s="113" t="s">
        <v>142</v>
      </c>
      <c r="L8" s="21"/>
    </row>
    <row r="9" spans="1:31" s="2" customFormat="1" ht="16.5" customHeight="1">
      <c r="A9" s="35"/>
      <c r="B9" s="40"/>
      <c r="C9" s="35"/>
      <c r="D9" s="35"/>
      <c r="E9" s="372" t="s">
        <v>2418</v>
      </c>
      <c r="F9" s="375"/>
      <c r="G9" s="375"/>
      <c r="H9" s="37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3" t="s">
        <v>2021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74" t="s">
        <v>2539</v>
      </c>
      <c r="F11" s="375"/>
      <c r="G11" s="375"/>
      <c r="H11" s="375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3" t="s">
        <v>18</v>
      </c>
      <c r="E13" s="35"/>
      <c r="F13" s="104" t="s">
        <v>21</v>
      </c>
      <c r="G13" s="35"/>
      <c r="H13" s="35"/>
      <c r="I13" s="113" t="s">
        <v>20</v>
      </c>
      <c r="J13" s="104" t="s">
        <v>21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22</v>
      </c>
      <c r="E14" s="35"/>
      <c r="F14" s="104" t="s">
        <v>23</v>
      </c>
      <c r="G14" s="35"/>
      <c r="H14" s="35"/>
      <c r="I14" s="113" t="s">
        <v>24</v>
      </c>
      <c r="J14" s="115" t="str">
        <f>'Rekapitulace stavby'!AN8</f>
        <v>26. 4. 2023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3" t="s">
        <v>26</v>
      </c>
      <c r="E16" s="35"/>
      <c r="F16" s="35"/>
      <c r="G16" s="35"/>
      <c r="H16" s="35"/>
      <c r="I16" s="113" t="s">
        <v>27</v>
      </c>
      <c r="J16" s="104" t="str">
        <f>IF('Rekapitulace stavby'!AN10="","",'Rekapitulace stavby'!AN10)</f>
        <v/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tr">
        <f>IF('Rekapitulace stavby'!E11="","",'Rekapitulace stavby'!E11)</f>
        <v xml:space="preserve"> </v>
      </c>
      <c r="F17" s="35"/>
      <c r="G17" s="35"/>
      <c r="H17" s="35"/>
      <c r="I17" s="113" t="s">
        <v>29</v>
      </c>
      <c r="J17" s="104" t="str">
        <f>IF('Rekapitulace stavby'!AN11="","",'Rekapitulace stavby'!AN11)</f>
        <v/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3" t="s">
        <v>30</v>
      </c>
      <c r="E19" s="35"/>
      <c r="F19" s="35"/>
      <c r="G19" s="35"/>
      <c r="H19" s="35"/>
      <c r="I19" s="113" t="s">
        <v>27</v>
      </c>
      <c r="J19" s="31" t="str">
        <f>'Rekapitulace stavby'!AN13</f>
        <v>Vyplň údaj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76" t="str">
        <f>'Rekapitulace stavby'!E14</f>
        <v>Vyplň údaj</v>
      </c>
      <c r="F20" s="377"/>
      <c r="G20" s="377"/>
      <c r="H20" s="377"/>
      <c r="I20" s="113" t="s">
        <v>29</v>
      </c>
      <c r="J20" s="31" t="str">
        <f>'Rekapitulace stavby'!AN14</f>
        <v>Vyplň údaj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3" t="s">
        <v>32</v>
      </c>
      <c r="E22" s="35"/>
      <c r="F22" s="35"/>
      <c r="G22" s="35"/>
      <c r="H22" s="35"/>
      <c r="I22" s="113" t="s">
        <v>27</v>
      </c>
      <c r="J22" s="104" t="s">
        <v>21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33</v>
      </c>
      <c r="F23" s="35"/>
      <c r="G23" s="35"/>
      <c r="H23" s="35"/>
      <c r="I23" s="113" t="s">
        <v>29</v>
      </c>
      <c r="J23" s="104" t="s">
        <v>21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3" t="s">
        <v>35</v>
      </c>
      <c r="E25" s="35"/>
      <c r="F25" s="35"/>
      <c r="G25" s="35"/>
      <c r="H25" s="35"/>
      <c r="I25" s="113" t="s">
        <v>27</v>
      </c>
      <c r="J25" s="104" t="str">
        <f>IF('Rekapitulace stavby'!AN19="","",'Rekapitulace stavby'!AN19)</f>
        <v/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tr">
        <f>IF('Rekapitulace stavby'!E20="","",'Rekapitulace stavby'!E20)</f>
        <v xml:space="preserve"> </v>
      </c>
      <c r="F26" s="35"/>
      <c r="G26" s="35"/>
      <c r="H26" s="35"/>
      <c r="I26" s="113" t="s">
        <v>29</v>
      </c>
      <c r="J26" s="104" t="str">
        <f>IF('Rekapitulace stavby'!AN20="","",'Rekapitulace stavby'!AN20)</f>
        <v/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3" t="s">
        <v>36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16"/>
      <c r="B29" s="117"/>
      <c r="C29" s="116"/>
      <c r="D29" s="116"/>
      <c r="E29" s="378" t="s">
        <v>21</v>
      </c>
      <c r="F29" s="378"/>
      <c r="G29" s="378"/>
      <c r="H29" s="378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0" t="s">
        <v>38</v>
      </c>
      <c r="E32" s="35"/>
      <c r="F32" s="35"/>
      <c r="G32" s="35"/>
      <c r="H32" s="35"/>
      <c r="I32" s="35"/>
      <c r="J32" s="121">
        <f>ROUND(J87,2)</f>
        <v>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2" t="s">
        <v>40</v>
      </c>
      <c r="G34" s="35"/>
      <c r="H34" s="35"/>
      <c r="I34" s="122" t="s">
        <v>39</v>
      </c>
      <c r="J34" s="122" t="s">
        <v>41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3" t="s">
        <v>42</v>
      </c>
      <c r="E35" s="113" t="s">
        <v>43</v>
      </c>
      <c r="F35" s="124">
        <f>ROUND((SUM(BE87:BE180)),2)</f>
        <v>0</v>
      </c>
      <c r="G35" s="35"/>
      <c r="H35" s="35"/>
      <c r="I35" s="125">
        <v>0.21</v>
      </c>
      <c r="J35" s="124">
        <f>ROUND(((SUM(BE87:BE180))*I35),2)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44</v>
      </c>
      <c r="F36" s="124">
        <f>ROUND((SUM(BF87:BF180)),2)</f>
        <v>0</v>
      </c>
      <c r="G36" s="35"/>
      <c r="H36" s="35"/>
      <c r="I36" s="125">
        <v>0.15</v>
      </c>
      <c r="J36" s="124">
        <f>ROUND(((SUM(BF87:BF180))*I36),2)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ROUND((SUM(BG87:BG180)),2)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46</v>
      </c>
      <c r="F38" s="124">
        <f>ROUND((SUM(BH87:BH180)),2)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47</v>
      </c>
      <c r="F39" s="124">
        <f>ROUND((SUM(BI87:BI180)),2)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6"/>
      <c r="D41" s="127" t="s">
        <v>48</v>
      </c>
      <c r="E41" s="128"/>
      <c r="F41" s="128"/>
      <c r="G41" s="129" t="s">
        <v>49</v>
      </c>
      <c r="H41" s="130" t="s">
        <v>50</v>
      </c>
      <c r="I41" s="128"/>
      <c r="J41" s="131">
        <f>SUM(J32:J39)</f>
        <v>0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144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79" t="str">
        <f>E7</f>
        <v>Rekonstrukce kuchyně v domově pro seniory v Klatovech</v>
      </c>
      <c r="F50" s="380"/>
      <c r="G50" s="380"/>
      <c r="H50" s="380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30" t="s">
        <v>142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5"/>
      <c r="B52" s="36"/>
      <c r="C52" s="37"/>
      <c r="D52" s="37"/>
      <c r="E52" s="379" t="s">
        <v>2418</v>
      </c>
      <c r="F52" s="381"/>
      <c r="G52" s="381"/>
      <c r="H52" s="381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30" t="s">
        <v>2021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333" t="str">
        <f>E11</f>
        <v>751.2 - VZT 2</v>
      </c>
      <c r="F54" s="381"/>
      <c r="G54" s="381"/>
      <c r="H54" s="381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30" t="s">
        <v>22</v>
      </c>
      <c r="D56" s="37"/>
      <c r="E56" s="37"/>
      <c r="F56" s="28" t="str">
        <f>F14</f>
        <v>Podhůrecká 815/3</v>
      </c>
      <c r="G56" s="37"/>
      <c r="H56" s="37"/>
      <c r="I56" s="30" t="s">
        <v>24</v>
      </c>
      <c r="J56" s="60" t="str">
        <f>IF(J14="","",J14)</f>
        <v>26. 4. 2023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5.2" customHeight="1">
      <c r="A58" s="35"/>
      <c r="B58" s="36"/>
      <c r="C58" s="30" t="s">
        <v>26</v>
      </c>
      <c r="D58" s="37"/>
      <c r="E58" s="37"/>
      <c r="F58" s="28" t="str">
        <f>E17</f>
        <v xml:space="preserve"> </v>
      </c>
      <c r="G58" s="37"/>
      <c r="H58" s="37"/>
      <c r="I58" s="30" t="s">
        <v>32</v>
      </c>
      <c r="J58" s="33" t="str">
        <f>E23</f>
        <v>M-PROject CZ s.r.o.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2" customHeight="1">
      <c r="A59" s="35"/>
      <c r="B59" s="36"/>
      <c r="C59" s="30" t="s">
        <v>30</v>
      </c>
      <c r="D59" s="37"/>
      <c r="E59" s="37"/>
      <c r="F59" s="28" t="str">
        <f>IF(E20="","",E20)</f>
        <v>Vyplň údaj</v>
      </c>
      <c r="G59" s="37"/>
      <c r="H59" s="37"/>
      <c r="I59" s="30" t="s">
        <v>35</v>
      </c>
      <c r="J59" s="33" t="str">
        <f>E26</f>
        <v xml:space="preserve"> 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37" t="s">
        <v>145</v>
      </c>
      <c r="D61" s="138"/>
      <c r="E61" s="138"/>
      <c r="F61" s="138"/>
      <c r="G61" s="138"/>
      <c r="H61" s="138"/>
      <c r="I61" s="138"/>
      <c r="J61" s="139" t="s">
        <v>146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40" t="s">
        <v>70</v>
      </c>
      <c r="D63" s="37"/>
      <c r="E63" s="37"/>
      <c r="F63" s="37"/>
      <c r="G63" s="37"/>
      <c r="H63" s="37"/>
      <c r="I63" s="37"/>
      <c r="J63" s="78">
        <f>J87</f>
        <v>0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147</v>
      </c>
    </row>
    <row r="64" spans="2:12" s="9" customFormat="1" ht="24.95" customHeight="1">
      <c r="B64" s="141"/>
      <c r="C64" s="142"/>
      <c r="D64" s="143" t="s">
        <v>2540</v>
      </c>
      <c r="E64" s="144"/>
      <c r="F64" s="144"/>
      <c r="G64" s="144"/>
      <c r="H64" s="144"/>
      <c r="I64" s="144"/>
      <c r="J64" s="145">
        <f>J88</f>
        <v>0</v>
      </c>
      <c r="K64" s="142"/>
      <c r="L64" s="146"/>
    </row>
    <row r="65" spans="2:12" s="9" customFormat="1" ht="24.95" customHeight="1">
      <c r="B65" s="141"/>
      <c r="C65" s="142"/>
      <c r="D65" s="143" t="s">
        <v>2541</v>
      </c>
      <c r="E65" s="144"/>
      <c r="F65" s="144"/>
      <c r="G65" s="144"/>
      <c r="H65" s="144"/>
      <c r="I65" s="144"/>
      <c r="J65" s="145">
        <f>J113</f>
        <v>0</v>
      </c>
      <c r="K65" s="142"/>
      <c r="L65" s="146"/>
    </row>
    <row r="66" spans="1:31" s="2" customFormat="1" ht="21.75" customHeight="1">
      <c r="A66" s="35"/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114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14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71" spans="1:31" s="2" customFormat="1" ht="6.95" customHeight="1">
      <c r="A71" s="35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1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24.95" customHeight="1">
      <c r="A72" s="35"/>
      <c r="B72" s="36"/>
      <c r="C72" s="24" t="s">
        <v>176</v>
      </c>
      <c r="D72" s="37"/>
      <c r="E72" s="37"/>
      <c r="F72" s="37"/>
      <c r="G72" s="37"/>
      <c r="H72" s="37"/>
      <c r="I72" s="37"/>
      <c r="J72" s="37"/>
      <c r="K72" s="37"/>
      <c r="L72" s="11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1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16</v>
      </c>
      <c r="D74" s="37"/>
      <c r="E74" s="37"/>
      <c r="F74" s="37"/>
      <c r="G74" s="37"/>
      <c r="H74" s="37"/>
      <c r="I74" s="37"/>
      <c r="J74" s="37"/>
      <c r="K74" s="37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79" t="str">
        <f>E7</f>
        <v>Rekonstrukce kuchyně v domově pro seniory v Klatovech</v>
      </c>
      <c r="F75" s="380"/>
      <c r="G75" s="380"/>
      <c r="H75" s="380"/>
      <c r="I75" s="37"/>
      <c r="J75" s="37"/>
      <c r="K75" s="37"/>
      <c r="L75" s="11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2:12" s="1" customFormat="1" ht="12" customHeight="1">
      <c r="B76" s="22"/>
      <c r="C76" s="30" t="s">
        <v>142</v>
      </c>
      <c r="D76" s="23"/>
      <c r="E76" s="23"/>
      <c r="F76" s="23"/>
      <c r="G76" s="23"/>
      <c r="H76" s="23"/>
      <c r="I76" s="23"/>
      <c r="J76" s="23"/>
      <c r="K76" s="23"/>
      <c r="L76" s="21"/>
    </row>
    <row r="77" spans="1:31" s="2" customFormat="1" ht="16.5" customHeight="1">
      <c r="A77" s="35"/>
      <c r="B77" s="36"/>
      <c r="C77" s="37"/>
      <c r="D77" s="37"/>
      <c r="E77" s="379" t="s">
        <v>2418</v>
      </c>
      <c r="F77" s="381"/>
      <c r="G77" s="381"/>
      <c r="H77" s="381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2021</v>
      </c>
      <c r="D78" s="37"/>
      <c r="E78" s="37"/>
      <c r="F78" s="37"/>
      <c r="G78" s="37"/>
      <c r="H78" s="37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33" t="str">
        <f>E11</f>
        <v>751.2 - VZT 2</v>
      </c>
      <c r="F79" s="381"/>
      <c r="G79" s="381"/>
      <c r="H79" s="381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22</v>
      </c>
      <c r="D81" s="37"/>
      <c r="E81" s="37"/>
      <c r="F81" s="28" t="str">
        <f>F14</f>
        <v>Podhůrecká 815/3</v>
      </c>
      <c r="G81" s="37"/>
      <c r="H81" s="37"/>
      <c r="I81" s="30" t="s">
        <v>24</v>
      </c>
      <c r="J81" s="60" t="str">
        <f>IF(J14="","",J14)</f>
        <v>26. 4. 2023</v>
      </c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26</v>
      </c>
      <c r="D83" s="37"/>
      <c r="E83" s="37"/>
      <c r="F83" s="28" t="str">
        <f>E17</f>
        <v xml:space="preserve"> </v>
      </c>
      <c r="G83" s="37"/>
      <c r="H83" s="37"/>
      <c r="I83" s="30" t="s">
        <v>32</v>
      </c>
      <c r="J83" s="33" t="str">
        <f>E23</f>
        <v>M-PROject CZ s.r.o.</v>
      </c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30</v>
      </c>
      <c r="D84" s="37"/>
      <c r="E84" s="37"/>
      <c r="F84" s="28" t="str">
        <f>IF(E20="","",E20)</f>
        <v>Vyplň údaj</v>
      </c>
      <c r="G84" s="37"/>
      <c r="H84" s="37"/>
      <c r="I84" s="30" t="s">
        <v>35</v>
      </c>
      <c r="J84" s="33" t="str">
        <f>E26</f>
        <v xml:space="preserve"> </v>
      </c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52"/>
      <c r="B86" s="153"/>
      <c r="C86" s="154" t="s">
        <v>177</v>
      </c>
      <c r="D86" s="155" t="s">
        <v>57</v>
      </c>
      <c r="E86" s="155" t="s">
        <v>53</v>
      </c>
      <c r="F86" s="155" t="s">
        <v>54</v>
      </c>
      <c r="G86" s="155" t="s">
        <v>178</v>
      </c>
      <c r="H86" s="155" t="s">
        <v>179</v>
      </c>
      <c r="I86" s="155" t="s">
        <v>180</v>
      </c>
      <c r="J86" s="155" t="s">
        <v>146</v>
      </c>
      <c r="K86" s="156" t="s">
        <v>181</v>
      </c>
      <c r="L86" s="157"/>
      <c r="M86" s="69" t="s">
        <v>21</v>
      </c>
      <c r="N86" s="70" t="s">
        <v>42</v>
      </c>
      <c r="O86" s="70" t="s">
        <v>182</v>
      </c>
      <c r="P86" s="70" t="s">
        <v>183</v>
      </c>
      <c r="Q86" s="70" t="s">
        <v>184</v>
      </c>
      <c r="R86" s="70" t="s">
        <v>185</v>
      </c>
      <c r="S86" s="70" t="s">
        <v>186</v>
      </c>
      <c r="T86" s="71" t="s">
        <v>187</v>
      </c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</row>
    <row r="87" spans="1:63" s="2" customFormat="1" ht="22.9" customHeight="1">
      <c r="A87" s="35"/>
      <c r="B87" s="36"/>
      <c r="C87" s="76" t="s">
        <v>188</v>
      </c>
      <c r="D87" s="37"/>
      <c r="E87" s="37"/>
      <c r="F87" s="37"/>
      <c r="G87" s="37"/>
      <c r="H87" s="37"/>
      <c r="I87" s="37"/>
      <c r="J87" s="158">
        <f>BK87</f>
        <v>0</v>
      </c>
      <c r="K87" s="37"/>
      <c r="L87" s="40"/>
      <c r="M87" s="72"/>
      <c r="N87" s="159"/>
      <c r="O87" s="73"/>
      <c r="P87" s="160">
        <f>P88+P113</f>
        <v>0</v>
      </c>
      <c r="Q87" s="73"/>
      <c r="R87" s="160">
        <f>R88+R113</f>
        <v>0</v>
      </c>
      <c r="S87" s="73"/>
      <c r="T87" s="161">
        <f>T88+T113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71</v>
      </c>
      <c r="AU87" s="18" t="s">
        <v>147</v>
      </c>
      <c r="BK87" s="162">
        <f>BK88+BK113</f>
        <v>0</v>
      </c>
    </row>
    <row r="88" spans="2:63" s="12" customFormat="1" ht="25.9" customHeight="1">
      <c r="B88" s="163"/>
      <c r="C88" s="164"/>
      <c r="D88" s="165" t="s">
        <v>71</v>
      </c>
      <c r="E88" s="166" t="s">
        <v>2542</v>
      </c>
      <c r="F88" s="166" t="s">
        <v>2543</v>
      </c>
      <c r="G88" s="164"/>
      <c r="H88" s="164"/>
      <c r="I88" s="167"/>
      <c r="J88" s="168">
        <f>BK88</f>
        <v>0</v>
      </c>
      <c r="K88" s="164"/>
      <c r="L88" s="169"/>
      <c r="M88" s="170"/>
      <c r="N88" s="171"/>
      <c r="O88" s="171"/>
      <c r="P88" s="172">
        <f>SUM(P89:P112)</f>
        <v>0</v>
      </c>
      <c r="Q88" s="171"/>
      <c r="R88" s="172">
        <f>SUM(R89:R112)</f>
        <v>0</v>
      </c>
      <c r="S88" s="171"/>
      <c r="T88" s="173">
        <f>SUM(T89:T112)</f>
        <v>0</v>
      </c>
      <c r="AR88" s="174" t="s">
        <v>80</v>
      </c>
      <c r="AT88" s="175" t="s">
        <v>71</v>
      </c>
      <c r="AU88" s="175" t="s">
        <v>72</v>
      </c>
      <c r="AY88" s="174" t="s">
        <v>191</v>
      </c>
      <c r="BK88" s="176">
        <f>SUM(BK89:BK112)</f>
        <v>0</v>
      </c>
    </row>
    <row r="89" spans="1:65" s="2" customFormat="1" ht="24.2" customHeight="1">
      <c r="A89" s="35"/>
      <c r="B89" s="36"/>
      <c r="C89" s="179" t="s">
        <v>80</v>
      </c>
      <c r="D89" s="179" t="s">
        <v>193</v>
      </c>
      <c r="E89" s="180" t="s">
        <v>2544</v>
      </c>
      <c r="F89" s="181" t="s">
        <v>2545</v>
      </c>
      <c r="G89" s="182" t="s">
        <v>265</v>
      </c>
      <c r="H89" s="183">
        <v>1</v>
      </c>
      <c r="I89" s="184"/>
      <c r="J89" s="185">
        <f>ROUND(I89*H89,2)</f>
        <v>0</v>
      </c>
      <c r="K89" s="181" t="s">
        <v>21</v>
      </c>
      <c r="L89" s="40"/>
      <c r="M89" s="186" t="s">
        <v>21</v>
      </c>
      <c r="N89" s="187" t="s">
        <v>43</v>
      </c>
      <c r="O89" s="65"/>
      <c r="P89" s="188">
        <f>O89*H89</f>
        <v>0</v>
      </c>
      <c r="Q89" s="188">
        <v>0</v>
      </c>
      <c r="R89" s="188">
        <f>Q89*H89</f>
        <v>0</v>
      </c>
      <c r="S89" s="188">
        <v>0</v>
      </c>
      <c r="T89" s="189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90" t="s">
        <v>198</v>
      </c>
      <c r="AT89" s="190" t="s">
        <v>193</v>
      </c>
      <c r="AU89" s="190" t="s">
        <v>80</v>
      </c>
      <c r="AY89" s="18" t="s">
        <v>191</v>
      </c>
      <c r="BE89" s="191">
        <f>IF(N89="základní",J89,0)</f>
        <v>0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18" t="s">
        <v>80</v>
      </c>
      <c r="BK89" s="191">
        <f>ROUND(I89*H89,2)</f>
        <v>0</v>
      </c>
      <c r="BL89" s="18" t="s">
        <v>198</v>
      </c>
      <c r="BM89" s="190" t="s">
        <v>82</v>
      </c>
    </row>
    <row r="90" spans="1:47" s="2" customFormat="1" ht="11.25">
      <c r="A90" s="35"/>
      <c r="B90" s="36"/>
      <c r="C90" s="37"/>
      <c r="D90" s="192" t="s">
        <v>200</v>
      </c>
      <c r="E90" s="37"/>
      <c r="F90" s="193" t="s">
        <v>2545</v>
      </c>
      <c r="G90" s="37"/>
      <c r="H90" s="37"/>
      <c r="I90" s="194"/>
      <c r="J90" s="37"/>
      <c r="K90" s="37"/>
      <c r="L90" s="40"/>
      <c r="M90" s="195"/>
      <c r="N90" s="196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200</v>
      </c>
      <c r="AU90" s="18" t="s">
        <v>80</v>
      </c>
    </row>
    <row r="91" spans="1:65" s="2" customFormat="1" ht="33" customHeight="1">
      <c r="A91" s="35"/>
      <c r="B91" s="36"/>
      <c r="C91" s="179" t="s">
        <v>82</v>
      </c>
      <c r="D91" s="179" t="s">
        <v>193</v>
      </c>
      <c r="E91" s="180" t="s">
        <v>2546</v>
      </c>
      <c r="F91" s="181" t="s">
        <v>2547</v>
      </c>
      <c r="G91" s="182" t="s">
        <v>293</v>
      </c>
      <c r="H91" s="183">
        <v>120</v>
      </c>
      <c r="I91" s="184"/>
      <c r="J91" s="185">
        <f>ROUND(I91*H91,2)</f>
        <v>0</v>
      </c>
      <c r="K91" s="181" t="s">
        <v>21</v>
      </c>
      <c r="L91" s="40"/>
      <c r="M91" s="186" t="s">
        <v>21</v>
      </c>
      <c r="N91" s="187" t="s">
        <v>43</v>
      </c>
      <c r="O91" s="65"/>
      <c r="P91" s="188">
        <f>O91*H91</f>
        <v>0</v>
      </c>
      <c r="Q91" s="188">
        <v>0</v>
      </c>
      <c r="R91" s="188">
        <f>Q91*H91</f>
        <v>0</v>
      </c>
      <c r="S91" s="188">
        <v>0</v>
      </c>
      <c r="T91" s="189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90" t="s">
        <v>198</v>
      </c>
      <c r="AT91" s="190" t="s">
        <v>193</v>
      </c>
      <c r="AU91" s="190" t="s">
        <v>80</v>
      </c>
      <c r="AY91" s="18" t="s">
        <v>191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18" t="s">
        <v>80</v>
      </c>
      <c r="BK91" s="191">
        <f>ROUND(I91*H91,2)</f>
        <v>0</v>
      </c>
      <c r="BL91" s="18" t="s">
        <v>198</v>
      </c>
      <c r="BM91" s="190" t="s">
        <v>198</v>
      </c>
    </row>
    <row r="92" spans="1:47" s="2" customFormat="1" ht="19.5">
      <c r="A92" s="35"/>
      <c r="B92" s="36"/>
      <c r="C92" s="37"/>
      <c r="D92" s="192" t="s">
        <v>200</v>
      </c>
      <c r="E92" s="37"/>
      <c r="F92" s="193" t="s">
        <v>2547</v>
      </c>
      <c r="G92" s="37"/>
      <c r="H92" s="37"/>
      <c r="I92" s="194"/>
      <c r="J92" s="37"/>
      <c r="K92" s="37"/>
      <c r="L92" s="40"/>
      <c r="M92" s="195"/>
      <c r="N92" s="196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200</v>
      </c>
      <c r="AU92" s="18" t="s">
        <v>80</v>
      </c>
    </row>
    <row r="93" spans="1:65" s="2" customFormat="1" ht="24.2" customHeight="1">
      <c r="A93" s="35"/>
      <c r="B93" s="36"/>
      <c r="C93" s="179" t="s">
        <v>212</v>
      </c>
      <c r="D93" s="179" t="s">
        <v>193</v>
      </c>
      <c r="E93" s="180" t="s">
        <v>2548</v>
      </c>
      <c r="F93" s="181" t="s">
        <v>2549</v>
      </c>
      <c r="G93" s="182" t="s">
        <v>2432</v>
      </c>
      <c r="H93" s="183">
        <v>10</v>
      </c>
      <c r="I93" s="184"/>
      <c r="J93" s="185">
        <f>ROUND(I93*H93,2)</f>
        <v>0</v>
      </c>
      <c r="K93" s="181" t="s">
        <v>21</v>
      </c>
      <c r="L93" s="40"/>
      <c r="M93" s="186" t="s">
        <v>21</v>
      </c>
      <c r="N93" s="187" t="s">
        <v>43</v>
      </c>
      <c r="O93" s="65"/>
      <c r="P93" s="188">
        <f>O93*H93</f>
        <v>0</v>
      </c>
      <c r="Q93" s="188">
        <v>0</v>
      </c>
      <c r="R93" s="188">
        <f>Q93*H93</f>
        <v>0</v>
      </c>
      <c r="S93" s="188">
        <v>0</v>
      </c>
      <c r="T93" s="189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90" t="s">
        <v>198</v>
      </c>
      <c r="AT93" s="190" t="s">
        <v>193</v>
      </c>
      <c r="AU93" s="190" t="s">
        <v>80</v>
      </c>
      <c r="AY93" s="18" t="s">
        <v>191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8" t="s">
        <v>80</v>
      </c>
      <c r="BK93" s="191">
        <f>ROUND(I93*H93,2)</f>
        <v>0</v>
      </c>
      <c r="BL93" s="18" t="s">
        <v>198</v>
      </c>
      <c r="BM93" s="190" t="s">
        <v>236</v>
      </c>
    </row>
    <row r="94" spans="1:47" s="2" customFormat="1" ht="11.25">
      <c r="A94" s="35"/>
      <c r="B94" s="36"/>
      <c r="C94" s="37"/>
      <c r="D94" s="192" t="s">
        <v>200</v>
      </c>
      <c r="E94" s="37"/>
      <c r="F94" s="193" t="s">
        <v>2549</v>
      </c>
      <c r="G94" s="37"/>
      <c r="H94" s="37"/>
      <c r="I94" s="194"/>
      <c r="J94" s="37"/>
      <c r="K94" s="37"/>
      <c r="L94" s="40"/>
      <c r="M94" s="195"/>
      <c r="N94" s="196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200</v>
      </c>
      <c r="AU94" s="18" t="s">
        <v>80</v>
      </c>
    </row>
    <row r="95" spans="1:65" s="2" customFormat="1" ht="16.5" customHeight="1">
      <c r="A95" s="35"/>
      <c r="B95" s="36"/>
      <c r="C95" s="179" t="s">
        <v>198</v>
      </c>
      <c r="D95" s="179" t="s">
        <v>193</v>
      </c>
      <c r="E95" s="180" t="s">
        <v>2550</v>
      </c>
      <c r="F95" s="181" t="s">
        <v>2551</v>
      </c>
      <c r="G95" s="182" t="s">
        <v>2432</v>
      </c>
      <c r="H95" s="183">
        <v>5</v>
      </c>
      <c r="I95" s="184"/>
      <c r="J95" s="185">
        <f>ROUND(I95*H95,2)</f>
        <v>0</v>
      </c>
      <c r="K95" s="181" t="s">
        <v>21</v>
      </c>
      <c r="L95" s="40"/>
      <c r="M95" s="186" t="s">
        <v>21</v>
      </c>
      <c r="N95" s="187" t="s">
        <v>43</v>
      </c>
      <c r="O95" s="65"/>
      <c r="P95" s="188">
        <f>O95*H95</f>
        <v>0</v>
      </c>
      <c r="Q95" s="188">
        <v>0</v>
      </c>
      <c r="R95" s="188">
        <f>Q95*H95</f>
        <v>0</v>
      </c>
      <c r="S95" s="188">
        <v>0</v>
      </c>
      <c r="T95" s="189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90" t="s">
        <v>198</v>
      </c>
      <c r="AT95" s="190" t="s">
        <v>193</v>
      </c>
      <c r="AU95" s="190" t="s">
        <v>80</v>
      </c>
      <c r="AY95" s="18" t="s">
        <v>191</v>
      </c>
      <c r="BE95" s="191">
        <f>IF(N95="základní",J95,0)</f>
        <v>0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18" t="s">
        <v>80</v>
      </c>
      <c r="BK95" s="191">
        <f>ROUND(I95*H95,2)</f>
        <v>0</v>
      </c>
      <c r="BL95" s="18" t="s">
        <v>198</v>
      </c>
      <c r="BM95" s="190" t="s">
        <v>255</v>
      </c>
    </row>
    <row r="96" spans="1:47" s="2" customFormat="1" ht="11.25">
      <c r="A96" s="35"/>
      <c r="B96" s="36"/>
      <c r="C96" s="37"/>
      <c r="D96" s="192" t="s">
        <v>200</v>
      </c>
      <c r="E96" s="37"/>
      <c r="F96" s="193" t="s">
        <v>2551</v>
      </c>
      <c r="G96" s="37"/>
      <c r="H96" s="37"/>
      <c r="I96" s="194"/>
      <c r="J96" s="37"/>
      <c r="K96" s="37"/>
      <c r="L96" s="40"/>
      <c r="M96" s="195"/>
      <c r="N96" s="196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200</v>
      </c>
      <c r="AU96" s="18" t="s">
        <v>80</v>
      </c>
    </row>
    <row r="97" spans="1:65" s="2" customFormat="1" ht="21.75" customHeight="1">
      <c r="A97" s="35"/>
      <c r="B97" s="36"/>
      <c r="C97" s="179" t="s">
        <v>227</v>
      </c>
      <c r="D97" s="179" t="s">
        <v>193</v>
      </c>
      <c r="E97" s="180" t="s">
        <v>2552</v>
      </c>
      <c r="F97" s="181" t="s">
        <v>2553</v>
      </c>
      <c r="G97" s="182" t="s">
        <v>2432</v>
      </c>
      <c r="H97" s="183">
        <v>5</v>
      </c>
      <c r="I97" s="184"/>
      <c r="J97" s="185">
        <f>ROUND(I97*H97,2)</f>
        <v>0</v>
      </c>
      <c r="K97" s="181" t="s">
        <v>21</v>
      </c>
      <c r="L97" s="40"/>
      <c r="M97" s="186" t="s">
        <v>21</v>
      </c>
      <c r="N97" s="187" t="s">
        <v>43</v>
      </c>
      <c r="O97" s="65"/>
      <c r="P97" s="188">
        <f>O97*H97</f>
        <v>0</v>
      </c>
      <c r="Q97" s="188">
        <v>0</v>
      </c>
      <c r="R97" s="188">
        <f>Q97*H97</f>
        <v>0</v>
      </c>
      <c r="S97" s="188">
        <v>0</v>
      </c>
      <c r="T97" s="189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90" t="s">
        <v>198</v>
      </c>
      <c r="AT97" s="190" t="s">
        <v>193</v>
      </c>
      <c r="AU97" s="190" t="s">
        <v>80</v>
      </c>
      <c r="AY97" s="18" t="s">
        <v>191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18" t="s">
        <v>80</v>
      </c>
      <c r="BK97" s="191">
        <f>ROUND(I97*H97,2)</f>
        <v>0</v>
      </c>
      <c r="BL97" s="18" t="s">
        <v>198</v>
      </c>
      <c r="BM97" s="190" t="s">
        <v>271</v>
      </c>
    </row>
    <row r="98" spans="1:47" s="2" customFormat="1" ht="11.25">
      <c r="A98" s="35"/>
      <c r="B98" s="36"/>
      <c r="C98" s="37"/>
      <c r="D98" s="192" t="s">
        <v>200</v>
      </c>
      <c r="E98" s="37"/>
      <c r="F98" s="193" t="s">
        <v>2553</v>
      </c>
      <c r="G98" s="37"/>
      <c r="H98" s="37"/>
      <c r="I98" s="194"/>
      <c r="J98" s="37"/>
      <c r="K98" s="37"/>
      <c r="L98" s="40"/>
      <c r="M98" s="195"/>
      <c r="N98" s="196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200</v>
      </c>
      <c r="AU98" s="18" t="s">
        <v>80</v>
      </c>
    </row>
    <row r="99" spans="1:65" s="2" customFormat="1" ht="24.2" customHeight="1">
      <c r="A99" s="35"/>
      <c r="B99" s="36"/>
      <c r="C99" s="179" t="s">
        <v>236</v>
      </c>
      <c r="D99" s="179" t="s">
        <v>193</v>
      </c>
      <c r="E99" s="180" t="s">
        <v>2554</v>
      </c>
      <c r="F99" s="181" t="s">
        <v>2555</v>
      </c>
      <c r="G99" s="182" t="s">
        <v>2432</v>
      </c>
      <c r="H99" s="183">
        <v>10</v>
      </c>
      <c r="I99" s="184"/>
      <c r="J99" s="185">
        <f>ROUND(I99*H99,2)</f>
        <v>0</v>
      </c>
      <c r="K99" s="181" t="s">
        <v>21</v>
      </c>
      <c r="L99" s="40"/>
      <c r="M99" s="186" t="s">
        <v>21</v>
      </c>
      <c r="N99" s="187" t="s">
        <v>43</v>
      </c>
      <c r="O99" s="65"/>
      <c r="P99" s="188">
        <f>O99*H99</f>
        <v>0</v>
      </c>
      <c r="Q99" s="188">
        <v>0</v>
      </c>
      <c r="R99" s="188">
        <f>Q99*H99</f>
        <v>0</v>
      </c>
      <c r="S99" s="188">
        <v>0</v>
      </c>
      <c r="T99" s="189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90" t="s">
        <v>198</v>
      </c>
      <c r="AT99" s="190" t="s">
        <v>193</v>
      </c>
      <c r="AU99" s="190" t="s">
        <v>80</v>
      </c>
      <c r="AY99" s="18" t="s">
        <v>191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18" t="s">
        <v>80</v>
      </c>
      <c r="BK99" s="191">
        <f>ROUND(I99*H99,2)</f>
        <v>0</v>
      </c>
      <c r="BL99" s="18" t="s">
        <v>198</v>
      </c>
      <c r="BM99" s="190" t="s">
        <v>290</v>
      </c>
    </row>
    <row r="100" spans="1:47" s="2" customFormat="1" ht="19.5">
      <c r="A100" s="35"/>
      <c r="B100" s="36"/>
      <c r="C100" s="37"/>
      <c r="D100" s="192" t="s">
        <v>200</v>
      </c>
      <c r="E100" s="37"/>
      <c r="F100" s="193" t="s">
        <v>2555</v>
      </c>
      <c r="G100" s="37"/>
      <c r="H100" s="37"/>
      <c r="I100" s="194"/>
      <c r="J100" s="37"/>
      <c r="K100" s="37"/>
      <c r="L100" s="40"/>
      <c r="M100" s="195"/>
      <c r="N100" s="196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200</v>
      </c>
      <c r="AU100" s="18" t="s">
        <v>80</v>
      </c>
    </row>
    <row r="101" spans="1:65" s="2" customFormat="1" ht="16.5" customHeight="1">
      <c r="A101" s="35"/>
      <c r="B101" s="36"/>
      <c r="C101" s="179" t="s">
        <v>244</v>
      </c>
      <c r="D101" s="179" t="s">
        <v>193</v>
      </c>
      <c r="E101" s="180" t="s">
        <v>2556</v>
      </c>
      <c r="F101" s="181" t="s">
        <v>2557</v>
      </c>
      <c r="G101" s="182" t="s">
        <v>2441</v>
      </c>
      <c r="H101" s="183">
        <v>2</v>
      </c>
      <c r="I101" s="184"/>
      <c r="J101" s="185">
        <f>ROUND(I101*H101,2)</f>
        <v>0</v>
      </c>
      <c r="K101" s="181" t="s">
        <v>21</v>
      </c>
      <c r="L101" s="40"/>
      <c r="M101" s="186" t="s">
        <v>21</v>
      </c>
      <c r="N101" s="187" t="s">
        <v>43</v>
      </c>
      <c r="O101" s="65"/>
      <c r="P101" s="188">
        <f>O101*H101</f>
        <v>0</v>
      </c>
      <c r="Q101" s="188">
        <v>0</v>
      </c>
      <c r="R101" s="188">
        <f>Q101*H101</f>
        <v>0</v>
      </c>
      <c r="S101" s="188">
        <v>0</v>
      </c>
      <c r="T101" s="189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90" t="s">
        <v>198</v>
      </c>
      <c r="AT101" s="190" t="s">
        <v>193</v>
      </c>
      <c r="AU101" s="190" t="s">
        <v>80</v>
      </c>
      <c r="AY101" s="18" t="s">
        <v>191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18" t="s">
        <v>80</v>
      </c>
      <c r="BK101" s="191">
        <f>ROUND(I101*H101,2)</f>
        <v>0</v>
      </c>
      <c r="BL101" s="18" t="s">
        <v>198</v>
      </c>
      <c r="BM101" s="190" t="s">
        <v>306</v>
      </c>
    </row>
    <row r="102" spans="1:47" s="2" customFormat="1" ht="11.25">
      <c r="A102" s="35"/>
      <c r="B102" s="36"/>
      <c r="C102" s="37"/>
      <c r="D102" s="192" t="s">
        <v>200</v>
      </c>
      <c r="E102" s="37"/>
      <c r="F102" s="193" t="s">
        <v>2557</v>
      </c>
      <c r="G102" s="37"/>
      <c r="H102" s="37"/>
      <c r="I102" s="194"/>
      <c r="J102" s="37"/>
      <c r="K102" s="37"/>
      <c r="L102" s="40"/>
      <c r="M102" s="195"/>
      <c r="N102" s="196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200</v>
      </c>
      <c r="AU102" s="18" t="s">
        <v>80</v>
      </c>
    </row>
    <row r="103" spans="1:65" s="2" customFormat="1" ht="16.5" customHeight="1">
      <c r="A103" s="35"/>
      <c r="B103" s="36"/>
      <c r="C103" s="179" t="s">
        <v>255</v>
      </c>
      <c r="D103" s="179" t="s">
        <v>193</v>
      </c>
      <c r="E103" s="180" t="s">
        <v>2558</v>
      </c>
      <c r="F103" s="181" t="s">
        <v>2559</v>
      </c>
      <c r="G103" s="182" t="s">
        <v>2441</v>
      </c>
      <c r="H103" s="183">
        <v>1</v>
      </c>
      <c r="I103" s="184"/>
      <c r="J103" s="185">
        <f>ROUND(I103*H103,2)</f>
        <v>0</v>
      </c>
      <c r="K103" s="181" t="s">
        <v>21</v>
      </c>
      <c r="L103" s="40"/>
      <c r="M103" s="186" t="s">
        <v>21</v>
      </c>
      <c r="N103" s="187" t="s">
        <v>43</v>
      </c>
      <c r="O103" s="65"/>
      <c r="P103" s="188">
        <f>O103*H103</f>
        <v>0</v>
      </c>
      <c r="Q103" s="188">
        <v>0</v>
      </c>
      <c r="R103" s="188">
        <f>Q103*H103</f>
        <v>0</v>
      </c>
      <c r="S103" s="188">
        <v>0</v>
      </c>
      <c r="T103" s="189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90" t="s">
        <v>198</v>
      </c>
      <c r="AT103" s="190" t="s">
        <v>193</v>
      </c>
      <c r="AU103" s="190" t="s">
        <v>80</v>
      </c>
      <c r="AY103" s="18" t="s">
        <v>191</v>
      </c>
      <c r="BE103" s="191">
        <f>IF(N103="základní",J103,0)</f>
        <v>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18" t="s">
        <v>80</v>
      </c>
      <c r="BK103" s="191">
        <f>ROUND(I103*H103,2)</f>
        <v>0</v>
      </c>
      <c r="BL103" s="18" t="s">
        <v>198</v>
      </c>
      <c r="BM103" s="190" t="s">
        <v>321</v>
      </c>
    </row>
    <row r="104" spans="1:47" s="2" customFormat="1" ht="11.25">
      <c r="A104" s="35"/>
      <c r="B104" s="36"/>
      <c r="C104" s="37"/>
      <c r="D104" s="192" t="s">
        <v>200</v>
      </c>
      <c r="E104" s="37"/>
      <c r="F104" s="193" t="s">
        <v>2559</v>
      </c>
      <c r="G104" s="37"/>
      <c r="H104" s="37"/>
      <c r="I104" s="194"/>
      <c r="J104" s="37"/>
      <c r="K104" s="37"/>
      <c r="L104" s="40"/>
      <c r="M104" s="195"/>
      <c r="N104" s="196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200</v>
      </c>
      <c r="AU104" s="18" t="s">
        <v>80</v>
      </c>
    </row>
    <row r="105" spans="1:65" s="2" customFormat="1" ht="16.5" customHeight="1">
      <c r="A105" s="35"/>
      <c r="B105" s="36"/>
      <c r="C105" s="179" t="s">
        <v>262</v>
      </c>
      <c r="D105" s="179" t="s">
        <v>193</v>
      </c>
      <c r="E105" s="180" t="s">
        <v>2560</v>
      </c>
      <c r="F105" s="181" t="s">
        <v>2561</v>
      </c>
      <c r="G105" s="182" t="s">
        <v>2432</v>
      </c>
      <c r="H105" s="183">
        <v>4</v>
      </c>
      <c r="I105" s="184"/>
      <c r="J105" s="185">
        <f>ROUND(I105*H105,2)</f>
        <v>0</v>
      </c>
      <c r="K105" s="181" t="s">
        <v>21</v>
      </c>
      <c r="L105" s="40"/>
      <c r="M105" s="186" t="s">
        <v>21</v>
      </c>
      <c r="N105" s="187" t="s">
        <v>43</v>
      </c>
      <c r="O105" s="65"/>
      <c r="P105" s="188">
        <f>O105*H105</f>
        <v>0</v>
      </c>
      <c r="Q105" s="188">
        <v>0</v>
      </c>
      <c r="R105" s="188">
        <f>Q105*H105</f>
        <v>0</v>
      </c>
      <c r="S105" s="188">
        <v>0</v>
      </c>
      <c r="T105" s="189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90" t="s">
        <v>198</v>
      </c>
      <c r="AT105" s="190" t="s">
        <v>193</v>
      </c>
      <c r="AU105" s="190" t="s">
        <v>80</v>
      </c>
      <c r="AY105" s="18" t="s">
        <v>191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18" t="s">
        <v>80</v>
      </c>
      <c r="BK105" s="191">
        <f>ROUND(I105*H105,2)</f>
        <v>0</v>
      </c>
      <c r="BL105" s="18" t="s">
        <v>198</v>
      </c>
      <c r="BM105" s="190" t="s">
        <v>341</v>
      </c>
    </row>
    <row r="106" spans="1:47" s="2" customFormat="1" ht="11.25">
      <c r="A106" s="35"/>
      <c r="B106" s="36"/>
      <c r="C106" s="37"/>
      <c r="D106" s="192" t="s">
        <v>200</v>
      </c>
      <c r="E106" s="37"/>
      <c r="F106" s="193" t="s">
        <v>2561</v>
      </c>
      <c r="G106" s="37"/>
      <c r="H106" s="37"/>
      <c r="I106" s="194"/>
      <c r="J106" s="37"/>
      <c r="K106" s="37"/>
      <c r="L106" s="40"/>
      <c r="M106" s="195"/>
      <c r="N106" s="196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200</v>
      </c>
      <c r="AU106" s="18" t="s">
        <v>80</v>
      </c>
    </row>
    <row r="107" spans="1:65" s="2" customFormat="1" ht="24.2" customHeight="1">
      <c r="A107" s="35"/>
      <c r="B107" s="36"/>
      <c r="C107" s="179" t="s">
        <v>271</v>
      </c>
      <c r="D107" s="179" t="s">
        <v>193</v>
      </c>
      <c r="E107" s="180" t="s">
        <v>2562</v>
      </c>
      <c r="F107" s="181" t="s">
        <v>2563</v>
      </c>
      <c r="G107" s="182" t="s">
        <v>221</v>
      </c>
      <c r="H107" s="183">
        <v>5</v>
      </c>
      <c r="I107" s="184"/>
      <c r="J107" s="185">
        <f>ROUND(I107*H107,2)</f>
        <v>0</v>
      </c>
      <c r="K107" s="181" t="s">
        <v>21</v>
      </c>
      <c r="L107" s="40"/>
      <c r="M107" s="186" t="s">
        <v>21</v>
      </c>
      <c r="N107" s="187" t="s">
        <v>43</v>
      </c>
      <c r="O107" s="65"/>
      <c r="P107" s="188">
        <f>O107*H107</f>
        <v>0</v>
      </c>
      <c r="Q107" s="188">
        <v>0</v>
      </c>
      <c r="R107" s="188">
        <f>Q107*H107</f>
        <v>0</v>
      </c>
      <c r="S107" s="188">
        <v>0</v>
      </c>
      <c r="T107" s="189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90" t="s">
        <v>198</v>
      </c>
      <c r="AT107" s="190" t="s">
        <v>193</v>
      </c>
      <c r="AU107" s="190" t="s">
        <v>80</v>
      </c>
      <c r="AY107" s="18" t="s">
        <v>191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18" t="s">
        <v>80</v>
      </c>
      <c r="BK107" s="191">
        <f>ROUND(I107*H107,2)</f>
        <v>0</v>
      </c>
      <c r="BL107" s="18" t="s">
        <v>198</v>
      </c>
      <c r="BM107" s="190" t="s">
        <v>379</v>
      </c>
    </row>
    <row r="108" spans="1:47" s="2" customFormat="1" ht="11.25">
      <c r="A108" s="35"/>
      <c r="B108" s="36"/>
      <c r="C108" s="37"/>
      <c r="D108" s="192" t="s">
        <v>200</v>
      </c>
      <c r="E108" s="37"/>
      <c r="F108" s="193" t="s">
        <v>2563</v>
      </c>
      <c r="G108" s="37"/>
      <c r="H108" s="37"/>
      <c r="I108" s="194"/>
      <c r="J108" s="37"/>
      <c r="K108" s="37"/>
      <c r="L108" s="40"/>
      <c r="M108" s="195"/>
      <c r="N108" s="196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200</v>
      </c>
      <c r="AU108" s="18" t="s">
        <v>80</v>
      </c>
    </row>
    <row r="109" spans="1:65" s="2" customFormat="1" ht="24.2" customHeight="1">
      <c r="A109" s="35"/>
      <c r="B109" s="36"/>
      <c r="C109" s="179" t="s">
        <v>280</v>
      </c>
      <c r="D109" s="179" t="s">
        <v>193</v>
      </c>
      <c r="E109" s="180" t="s">
        <v>2564</v>
      </c>
      <c r="F109" s="181" t="s">
        <v>2565</v>
      </c>
      <c r="G109" s="182" t="s">
        <v>221</v>
      </c>
      <c r="H109" s="183">
        <v>5</v>
      </c>
      <c r="I109" s="184"/>
      <c r="J109" s="185">
        <f>ROUND(I109*H109,2)</f>
        <v>0</v>
      </c>
      <c r="K109" s="181" t="s">
        <v>21</v>
      </c>
      <c r="L109" s="40"/>
      <c r="M109" s="186" t="s">
        <v>21</v>
      </c>
      <c r="N109" s="187" t="s">
        <v>43</v>
      </c>
      <c r="O109" s="65"/>
      <c r="P109" s="188">
        <f>O109*H109</f>
        <v>0</v>
      </c>
      <c r="Q109" s="188">
        <v>0</v>
      </c>
      <c r="R109" s="188">
        <f>Q109*H109</f>
        <v>0</v>
      </c>
      <c r="S109" s="188">
        <v>0</v>
      </c>
      <c r="T109" s="189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90" t="s">
        <v>198</v>
      </c>
      <c r="AT109" s="190" t="s">
        <v>193</v>
      </c>
      <c r="AU109" s="190" t="s">
        <v>80</v>
      </c>
      <c r="AY109" s="18" t="s">
        <v>191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18" t="s">
        <v>80</v>
      </c>
      <c r="BK109" s="191">
        <f>ROUND(I109*H109,2)</f>
        <v>0</v>
      </c>
      <c r="BL109" s="18" t="s">
        <v>198</v>
      </c>
      <c r="BM109" s="190" t="s">
        <v>406</v>
      </c>
    </row>
    <row r="110" spans="1:47" s="2" customFormat="1" ht="19.5">
      <c r="A110" s="35"/>
      <c r="B110" s="36"/>
      <c r="C110" s="37"/>
      <c r="D110" s="192" t="s">
        <v>200</v>
      </c>
      <c r="E110" s="37"/>
      <c r="F110" s="193" t="s">
        <v>2565</v>
      </c>
      <c r="G110" s="37"/>
      <c r="H110" s="37"/>
      <c r="I110" s="194"/>
      <c r="J110" s="37"/>
      <c r="K110" s="37"/>
      <c r="L110" s="40"/>
      <c r="M110" s="195"/>
      <c r="N110" s="196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200</v>
      </c>
      <c r="AU110" s="18" t="s">
        <v>80</v>
      </c>
    </row>
    <row r="111" spans="1:65" s="2" customFormat="1" ht="33" customHeight="1">
      <c r="A111" s="35"/>
      <c r="B111" s="36"/>
      <c r="C111" s="179" t="s">
        <v>290</v>
      </c>
      <c r="D111" s="179" t="s">
        <v>193</v>
      </c>
      <c r="E111" s="180" t="s">
        <v>2566</v>
      </c>
      <c r="F111" s="181" t="s">
        <v>2567</v>
      </c>
      <c r="G111" s="182" t="s">
        <v>221</v>
      </c>
      <c r="H111" s="183">
        <v>1</v>
      </c>
      <c r="I111" s="184"/>
      <c r="J111" s="185">
        <f>ROUND(I111*H111,2)</f>
        <v>0</v>
      </c>
      <c r="K111" s="181" t="s">
        <v>21</v>
      </c>
      <c r="L111" s="40"/>
      <c r="M111" s="186" t="s">
        <v>21</v>
      </c>
      <c r="N111" s="187" t="s">
        <v>43</v>
      </c>
      <c r="O111" s="65"/>
      <c r="P111" s="188">
        <f>O111*H111</f>
        <v>0</v>
      </c>
      <c r="Q111" s="188">
        <v>0</v>
      </c>
      <c r="R111" s="188">
        <f>Q111*H111</f>
        <v>0</v>
      </c>
      <c r="S111" s="188">
        <v>0</v>
      </c>
      <c r="T111" s="189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90" t="s">
        <v>198</v>
      </c>
      <c r="AT111" s="190" t="s">
        <v>193</v>
      </c>
      <c r="AU111" s="190" t="s">
        <v>80</v>
      </c>
      <c r="AY111" s="18" t="s">
        <v>191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18" t="s">
        <v>80</v>
      </c>
      <c r="BK111" s="191">
        <f>ROUND(I111*H111,2)</f>
        <v>0</v>
      </c>
      <c r="BL111" s="18" t="s">
        <v>198</v>
      </c>
      <c r="BM111" s="190" t="s">
        <v>420</v>
      </c>
    </row>
    <row r="112" spans="1:47" s="2" customFormat="1" ht="19.5">
      <c r="A112" s="35"/>
      <c r="B112" s="36"/>
      <c r="C112" s="37"/>
      <c r="D112" s="192" t="s">
        <v>200</v>
      </c>
      <c r="E112" s="37"/>
      <c r="F112" s="193" t="s">
        <v>2567</v>
      </c>
      <c r="G112" s="37"/>
      <c r="H112" s="37"/>
      <c r="I112" s="194"/>
      <c r="J112" s="37"/>
      <c r="K112" s="37"/>
      <c r="L112" s="40"/>
      <c r="M112" s="195"/>
      <c r="N112" s="196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200</v>
      </c>
      <c r="AU112" s="18" t="s">
        <v>80</v>
      </c>
    </row>
    <row r="113" spans="2:63" s="12" customFormat="1" ht="25.9" customHeight="1">
      <c r="B113" s="163"/>
      <c r="C113" s="164"/>
      <c r="D113" s="165" t="s">
        <v>71</v>
      </c>
      <c r="E113" s="166" t="s">
        <v>2568</v>
      </c>
      <c r="F113" s="166" t="s">
        <v>2569</v>
      </c>
      <c r="G113" s="164"/>
      <c r="H113" s="164"/>
      <c r="I113" s="167"/>
      <c r="J113" s="168">
        <f>BK113</f>
        <v>0</v>
      </c>
      <c r="K113" s="164"/>
      <c r="L113" s="169"/>
      <c r="M113" s="170"/>
      <c r="N113" s="171"/>
      <c r="O113" s="171"/>
      <c r="P113" s="172">
        <f>SUM(P114:P180)</f>
        <v>0</v>
      </c>
      <c r="Q113" s="171"/>
      <c r="R113" s="172">
        <f>SUM(R114:R180)</f>
        <v>0</v>
      </c>
      <c r="S113" s="171"/>
      <c r="T113" s="173">
        <f>SUM(T114:T180)</f>
        <v>0</v>
      </c>
      <c r="AR113" s="174" t="s">
        <v>80</v>
      </c>
      <c r="AT113" s="175" t="s">
        <v>71</v>
      </c>
      <c r="AU113" s="175" t="s">
        <v>72</v>
      </c>
      <c r="AY113" s="174" t="s">
        <v>191</v>
      </c>
      <c r="BK113" s="176">
        <f>SUM(BK114:BK180)</f>
        <v>0</v>
      </c>
    </row>
    <row r="114" spans="1:65" s="2" customFormat="1" ht="24.2" customHeight="1">
      <c r="A114" s="35"/>
      <c r="B114" s="36"/>
      <c r="C114" s="179" t="s">
        <v>299</v>
      </c>
      <c r="D114" s="179" t="s">
        <v>193</v>
      </c>
      <c r="E114" s="180" t="s">
        <v>2570</v>
      </c>
      <c r="F114" s="181" t="s">
        <v>2571</v>
      </c>
      <c r="G114" s="182" t="s">
        <v>265</v>
      </c>
      <c r="H114" s="183">
        <v>1</v>
      </c>
      <c r="I114" s="184"/>
      <c r="J114" s="185">
        <f>ROUND(I114*H114,2)</f>
        <v>0</v>
      </c>
      <c r="K114" s="181" t="s">
        <v>21</v>
      </c>
      <c r="L114" s="40"/>
      <c r="M114" s="186" t="s">
        <v>21</v>
      </c>
      <c r="N114" s="187" t="s">
        <v>43</v>
      </c>
      <c r="O114" s="65"/>
      <c r="P114" s="188">
        <f>O114*H114</f>
        <v>0</v>
      </c>
      <c r="Q114" s="188">
        <v>0</v>
      </c>
      <c r="R114" s="188">
        <f>Q114*H114</f>
        <v>0</v>
      </c>
      <c r="S114" s="188">
        <v>0</v>
      </c>
      <c r="T114" s="189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90" t="s">
        <v>198</v>
      </c>
      <c r="AT114" s="190" t="s">
        <v>193</v>
      </c>
      <c r="AU114" s="190" t="s">
        <v>80</v>
      </c>
      <c r="AY114" s="18" t="s">
        <v>191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18" t="s">
        <v>80</v>
      </c>
      <c r="BK114" s="191">
        <f>ROUND(I114*H114,2)</f>
        <v>0</v>
      </c>
      <c r="BL114" s="18" t="s">
        <v>198</v>
      </c>
      <c r="BM114" s="190" t="s">
        <v>434</v>
      </c>
    </row>
    <row r="115" spans="1:47" s="2" customFormat="1" ht="11.25">
      <c r="A115" s="35"/>
      <c r="B115" s="36"/>
      <c r="C115" s="37"/>
      <c r="D115" s="192" t="s">
        <v>200</v>
      </c>
      <c r="E115" s="37"/>
      <c r="F115" s="193" t="s">
        <v>2571</v>
      </c>
      <c r="G115" s="37"/>
      <c r="H115" s="37"/>
      <c r="I115" s="194"/>
      <c r="J115" s="37"/>
      <c r="K115" s="37"/>
      <c r="L115" s="40"/>
      <c r="M115" s="195"/>
      <c r="N115" s="196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200</v>
      </c>
      <c r="AU115" s="18" t="s">
        <v>80</v>
      </c>
    </row>
    <row r="116" spans="1:47" s="2" customFormat="1" ht="39">
      <c r="A116" s="35"/>
      <c r="B116" s="36"/>
      <c r="C116" s="37"/>
      <c r="D116" s="192" t="s">
        <v>1941</v>
      </c>
      <c r="E116" s="37"/>
      <c r="F116" s="231" t="s">
        <v>2456</v>
      </c>
      <c r="G116" s="37"/>
      <c r="H116" s="37"/>
      <c r="I116" s="194"/>
      <c r="J116" s="37"/>
      <c r="K116" s="37"/>
      <c r="L116" s="40"/>
      <c r="M116" s="195"/>
      <c r="N116" s="196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1941</v>
      </c>
      <c r="AU116" s="18" t="s">
        <v>80</v>
      </c>
    </row>
    <row r="117" spans="1:65" s="2" customFormat="1" ht="24.2" customHeight="1">
      <c r="A117" s="35"/>
      <c r="B117" s="36"/>
      <c r="C117" s="179" t="s">
        <v>306</v>
      </c>
      <c r="D117" s="179" t="s">
        <v>193</v>
      </c>
      <c r="E117" s="180" t="s">
        <v>2572</v>
      </c>
      <c r="F117" s="181" t="s">
        <v>2573</v>
      </c>
      <c r="G117" s="182" t="s">
        <v>265</v>
      </c>
      <c r="H117" s="183">
        <v>1</v>
      </c>
      <c r="I117" s="184"/>
      <c r="J117" s="185">
        <f>ROUND(I117*H117,2)</f>
        <v>0</v>
      </c>
      <c r="K117" s="181" t="s">
        <v>21</v>
      </c>
      <c r="L117" s="40"/>
      <c r="M117" s="186" t="s">
        <v>21</v>
      </c>
      <c r="N117" s="187" t="s">
        <v>43</v>
      </c>
      <c r="O117" s="65"/>
      <c r="P117" s="188">
        <f>O117*H117</f>
        <v>0</v>
      </c>
      <c r="Q117" s="188">
        <v>0</v>
      </c>
      <c r="R117" s="188">
        <f>Q117*H117</f>
        <v>0</v>
      </c>
      <c r="S117" s="188">
        <v>0</v>
      </c>
      <c r="T117" s="189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90" t="s">
        <v>198</v>
      </c>
      <c r="AT117" s="190" t="s">
        <v>193</v>
      </c>
      <c r="AU117" s="190" t="s">
        <v>80</v>
      </c>
      <c r="AY117" s="18" t="s">
        <v>191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18" t="s">
        <v>80</v>
      </c>
      <c r="BK117" s="191">
        <f>ROUND(I117*H117,2)</f>
        <v>0</v>
      </c>
      <c r="BL117" s="18" t="s">
        <v>198</v>
      </c>
      <c r="BM117" s="190" t="s">
        <v>447</v>
      </c>
    </row>
    <row r="118" spans="1:47" s="2" customFormat="1" ht="19.5">
      <c r="A118" s="35"/>
      <c r="B118" s="36"/>
      <c r="C118" s="37"/>
      <c r="D118" s="192" t="s">
        <v>200</v>
      </c>
      <c r="E118" s="37"/>
      <c r="F118" s="193" t="s">
        <v>2573</v>
      </c>
      <c r="G118" s="37"/>
      <c r="H118" s="37"/>
      <c r="I118" s="194"/>
      <c r="J118" s="37"/>
      <c r="K118" s="37"/>
      <c r="L118" s="40"/>
      <c r="M118" s="195"/>
      <c r="N118" s="196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200</v>
      </c>
      <c r="AU118" s="18" t="s">
        <v>80</v>
      </c>
    </row>
    <row r="119" spans="1:47" s="2" customFormat="1" ht="58.5">
      <c r="A119" s="35"/>
      <c r="B119" s="36"/>
      <c r="C119" s="37"/>
      <c r="D119" s="192" t="s">
        <v>1941</v>
      </c>
      <c r="E119" s="37"/>
      <c r="F119" s="231" t="s">
        <v>2574</v>
      </c>
      <c r="G119" s="37"/>
      <c r="H119" s="37"/>
      <c r="I119" s="194"/>
      <c r="J119" s="37"/>
      <c r="K119" s="37"/>
      <c r="L119" s="40"/>
      <c r="M119" s="195"/>
      <c r="N119" s="196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1941</v>
      </c>
      <c r="AU119" s="18" t="s">
        <v>80</v>
      </c>
    </row>
    <row r="120" spans="1:65" s="2" customFormat="1" ht="24.2" customHeight="1">
      <c r="A120" s="35"/>
      <c r="B120" s="36"/>
      <c r="C120" s="179" t="s">
        <v>8</v>
      </c>
      <c r="D120" s="179" t="s">
        <v>193</v>
      </c>
      <c r="E120" s="180" t="s">
        <v>2575</v>
      </c>
      <c r="F120" s="181" t="s">
        <v>2576</v>
      </c>
      <c r="G120" s="182" t="s">
        <v>265</v>
      </c>
      <c r="H120" s="183">
        <v>1</v>
      </c>
      <c r="I120" s="184"/>
      <c r="J120" s="185">
        <f>ROUND(I120*H120,2)</f>
        <v>0</v>
      </c>
      <c r="K120" s="181" t="s">
        <v>21</v>
      </c>
      <c r="L120" s="40"/>
      <c r="M120" s="186" t="s">
        <v>21</v>
      </c>
      <c r="N120" s="187" t="s">
        <v>43</v>
      </c>
      <c r="O120" s="65"/>
      <c r="P120" s="188">
        <f>O120*H120</f>
        <v>0</v>
      </c>
      <c r="Q120" s="188">
        <v>0</v>
      </c>
      <c r="R120" s="188">
        <f>Q120*H120</f>
        <v>0</v>
      </c>
      <c r="S120" s="188">
        <v>0</v>
      </c>
      <c r="T120" s="189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0" t="s">
        <v>198</v>
      </c>
      <c r="AT120" s="190" t="s">
        <v>193</v>
      </c>
      <c r="AU120" s="190" t="s">
        <v>80</v>
      </c>
      <c r="AY120" s="18" t="s">
        <v>191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18" t="s">
        <v>80</v>
      </c>
      <c r="BK120" s="191">
        <f>ROUND(I120*H120,2)</f>
        <v>0</v>
      </c>
      <c r="BL120" s="18" t="s">
        <v>198</v>
      </c>
      <c r="BM120" s="190" t="s">
        <v>465</v>
      </c>
    </row>
    <row r="121" spans="1:47" s="2" customFormat="1" ht="11.25">
      <c r="A121" s="35"/>
      <c r="B121" s="36"/>
      <c r="C121" s="37"/>
      <c r="D121" s="192" t="s">
        <v>200</v>
      </c>
      <c r="E121" s="37"/>
      <c r="F121" s="193" t="s">
        <v>2576</v>
      </c>
      <c r="G121" s="37"/>
      <c r="H121" s="37"/>
      <c r="I121" s="194"/>
      <c r="J121" s="37"/>
      <c r="K121" s="37"/>
      <c r="L121" s="40"/>
      <c r="M121" s="195"/>
      <c r="N121" s="196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200</v>
      </c>
      <c r="AU121" s="18" t="s">
        <v>80</v>
      </c>
    </row>
    <row r="122" spans="1:65" s="2" customFormat="1" ht="24.2" customHeight="1">
      <c r="A122" s="35"/>
      <c r="B122" s="36"/>
      <c r="C122" s="179" t="s">
        <v>321</v>
      </c>
      <c r="D122" s="179" t="s">
        <v>193</v>
      </c>
      <c r="E122" s="180" t="s">
        <v>2577</v>
      </c>
      <c r="F122" s="181" t="s">
        <v>2578</v>
      </c>
      <c r="G122" s="182" t="s">
        <v>265</v>
      </c>
      <c r="H122" s="183">
        <v>2</v>
      </c>
      <c r="I122" s="184"/>
      <c r="J122" s="185">
        <f>ROUND(I122*H122,2)</f>
        <v>0</v>
      </c>
      <c r="K122" s="181" t="s">
        <v>21</v>
      </c>
      <c r="L122" s="40"/>
      <c r="M122" s="186" t="s">
        <v>21</v>
      </c>
      <c r="N122" s="187" t="s">
        <v>43</v>
      </c>
      <c r="O122" s="65"/>
      <c r="P122" s="188">
        <f>O122*H122</f>
        <v>0</v>
      </c>
      <c r="Q122" s="188">
        <v>0</v>
      </c>
      <c r="R122" s="188">
        <f>Q122*H122</f>
        <v>0</v>
      </c>
      <c r="S122" s="188">
        <v>0</v>
      </c>
      <c r="T122" s="189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0" t="s">
        <v>198</v>
      </c>
      <c r="AT122" s="190" t="s">
        <v>193</v>
      </c>
      <c r="AU122" s="190" t="s">
        <v>80</v>
      </c>
      <c r="AY122" s="18" t="s">
        <v>191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18" t="s">
        <v>80</v>
      </c>
      <c r="BK122" s="191">
        <f>ROUND(I122*H122,2)</f>
        <v>0</v>
      </c>
      <c r="BL122" s="18" t="s">
        <v>198</v>
      </c>
      <c r="BM122" s="190" t="s">
        <v>480</v>
      </c>
    </row>
    <row r="123" spans="1:47" s="2" customFormat="1" ht="11.25">
      <c r="A123" s="35"/>
      <c r="B123" s="36"/>
      <c r="C123" s="37"/>
      <c r="D123" s="192" t="s">
        <v>200</v>
      </c>
      <c r="E123" s="37"/>
      <c r="F123" s="193" t="s">
        <v>2578</v>
      </c>
      <c r="G123" s="37"/>
      <c r="H123" s="37"/>
      <c r="I123" s="194"/>
      <c r="J123" s="37"/>
      <c r="K123" s="37"/>
      <c r="L123" s="40"/>
      <c r="M123" s="195"/>
      <c r="N123" s="196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200</v>
      </c>
      <c r="AU123" s="18" t="s">
        <v>80</v>
      </c>
    </row>
    <row r="124" spans="1:65" s="2" customFormat="1" ht="21.75" customHeight="1">
      <c r="A124" s="35"/>
      <c r="B124" s="36"/>
      <c r="C124" s="179" t="s">
        <v>333</v>
      </c>
      <c r="D124" s="179" t="s">
        <v>193</v>
      </c>
      <c r="E124" s="180" t="s">
        <v>2579</v>
      </c>
      <c r="F124" s="181" t="s">
        <v>2580</v>
      </c>
      <c r="G124" s="182" t="s">
        <v>265</v>
      </c>
      <c r="H124" s="183">
        <v>3</v>
      </c>
      <c r="I124" s="184"/>
      <c r="J124" s="185">
        <f>ROUND(I124*H124,2)</f>
        <v>0</v>
      </c>
      <c r="K124" s="181" t="s">
        <v>21</v>
      </c>
      <c r="L124" s="40"/>
      <c r="M124" s="186" t="s">
        <v>21</v>
      </c>
      <c r="N124" s="187" t="s">
        <v>43</v>
      </c>
      <c r="O124" s="65"/>
      <c r="P124" s="188">
        <f>O124*H124</f>
        <v>0</v>
      </c>
      <c r="Q124" s="188">
        <v>0</v>
      </c>
      <c r="R124" s="188">
        <f>Q124*H124</f>
        <v>0</v>
      </c>
      <c r="S124" s="188">
        <v>0</v>
      </c>
      <c r="T124" s="189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0" t="s">
        <v>198</v>
      </c>
      <c r="AT124" s="190" t="s">
        <v>193</v>
      </c>
      <c r="AU124" s="190" t="s">
        <v>80</v>
      </c>
      <c r="AY124" s="18" t="s">
        <v>191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18" t="s">
        <v>80</v>
      </c>
      <c r="BK124" s="191">
        <f>ROUND(I124*H124,2)</f>
        <v>0</v>
      </c>
      <c r="BL124" s="18" t="s">
        <v>198</v>
      </c>
      <c r="BM124" s="190" t="s">
        <v>493</v>
      </c>
    </row>
    <row r="125" spans="1:47" s="2" customFormat="1" ht="11.25">
      <c r="A125" s="35"/>
      <c r="B125" s="36"/>
      <c r="C125" s="37"/>
      <c r="D125" s="192" t="s">
        <v>200</v>
      </c>
      <c r="E125" s="37"/>
      <c r="F125" s="193" t="s">
        <v>2580</v>
      </c>
      <c r="G125" s="37"/>
      <c r="H125" s="37"/>
      <c r="I125" s="194"/>
      <c r="J125" s="37"/>
      <c r="K125" s="37"/>
      <c r="L125" s="40"/>
      <c r="M125" s="195"/>
      <c r="N125" s="196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200</v>
      </c>
      <c r="AU125" s="18" t="s">
        <v>80</v>
      </c>
    </row>
    <row r="126" spans="1:65" s="2" customFormat="1" ht="16.5" customHeight="1">
      <c r="A126" s="35"/>
      <c r="B126" s="36"/>
      <c r="C126" s="179" t="s">
        <v>341</v>
      </c>
      <c r="D126" s="179" t="s">
        <v>193</v>
      </c>
      <c r="E126" s="180" t="s">
        <v>2581</v>
      </c>
      <c r="F126" s="181" t="s">
        <v>2582</v>
      </c>
      <c r="G126" s="182" t="s">
        <v>265</v>
      </c>
      <c r="H126" s="183">
        <v>3</v>
      </c>
      <c r="I126" s="184"/>
      <c r="J126" s="185">
        <f>ROUND(I126*H126,2)</f>
        <v>0</v>
      </c>
      <c r="K126" s="181" t="s">
        <v>21</v>
      </c>
      <c r="L126" s="40"/>
      <c r="M126" s="186" t="s">
        <v>21</v>
      </c>
      <c r="N126" s="187" t="s">
        <v>43</v>
      </c>
      <c r="O126" s="65"/>
      <c r="P126" s="188">
        <f>O126*H126</f>
        <v>0</v>
      </c>
      <c r="Q126" s="188">
        <v>0</v>
      </c>
      <c r="R126" s="188">
        <f>Q126*H126</f>
        <v>0</v>
      </c>
      <c r="S126" s="188">
        <v>0</v>
      </c>
      <c r="T126" s="189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0" t="s">
        <v>198</v>
      </c>
      <c r="AT126" s="190" t="s">
        <v>193</v>
      </c>
      <c r="AU126" s="190" t="s">
        <v>80</v>
      </c>
      <c r="AY126" s="18" t="s">
        <v>191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18" t="s">
        <v>80</v>
      </c>
      <c r="BK126" s="191">
        <f>ROUND(I126*H126,2)</f>
        <v>0</v>
      </c>
      <c r="BL126" s="18" t="s">
        <v>198</v>
      </c>
      <c r="BM126" s="190" t="s">
        <v>508</v>
      </c>
    </row>
    <row r="127" spans="1:47" s="2" customFormat="1" ht="11.25">
      <c r="A127" s="35"/>
      <c r="B127" s="36"/>
      <c r="C127" s="37"/>
      <c r="D127" s="192" t="s">
        <v>200</v>
      </c>
      <c r="E127" s="37"/>
      <c r="F127" s="193" t="s">
        <v>2582</v>
      </c>
      <c r="G127" s="37"/>
      <c r="H127" s="37"/>
      <c r="I127" s="194"/>
      <c r="J127" s="37"/>
      <c r="K127" s="37"/>
      <c r="L127" s="40"/>
      <c r="M127" s="195"/>
      <c r="N127" s="196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200</v>
      </c>
      <c r="AU127" s="18" t="s">
        <v>80</v>
      </c>
    </row>
    <row r="128" spans="1:65" s="2" customFormat="1" ht="16.5" customHeight="1">
      <c r="A128" s="35"/>
      <c r="B128" s="36"/>
      <c r="C128" s="179" t="s">
        <v>360</v>
      </c>
      <c r="D128" s="179" t="s">
        <v>193</v>
      </c>
      <c r="E128" s="180" t="s">
        <v>2583</v>
      </c>
      <c r="F128" s="181" t="s">
        <v>2584</v>
      </c>
      <c r="G128" s="182" t="s">
        <v>265</v>
      </c>
      <c r="H128" s="183">
        <v>3</v>
      </c>
      <c r="I128" s="184"/>
      <c r="J128" s="185">
        <f>ROUND(I128*H128,2)</f>
        <v>0</v>
      </c>
      <c r="K128" s="181" t="s">
        <v>21</v>
      </c>
      <c r="L128" s="40"/>
      <c r="M128" s="186" t="s">
        <v>21</v>
      </c>
      <c r="N128" s="187" t="s">
        <v>43</v>
      </c>
      <c r="O128" s="65"/>
      <c r="P128" s="188">
        <f>O128*H128</f>
        <v>0</v>
      </c>
      <c r="Q128" s="188">
        <v>0</v>
      </c>
      <c r="R128" s="188">
        <f>Q128*H128</f>
        <v>0</v>
      </c>
      <c r="S128" s="188">
        <v>0</v>
      </c>
      <c r="T128" s="189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0" t="s">
        <v>198</v>
      </c>
      <c r="AT128" s="190" t="s">
        <v>193</v>
      </c>
      <c r="AU128" s="190" t="s">
        <v>80</v>
      </c>
      <c r="AY128" s="18" t="s">
        <v>191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18" t="s">
        <v>80</v>
      </c>
      <c r="BK128" s="191">
        <f>ROUND(I128*H128,2)</f>
        <v>0</v>
      </c>
      <c r="BL128" s="18" t="s">
        <v>198</v>
      </c>
      <c r="BM128" s="190" t="s">
        <v>528</v>
      </c>
    </row>
    <row r="129" spans="1:47" s="2" customFormat="1" ht="11.25">
      <c r="A129" s="35"/>
      <c r="B129" s="36"/>
      <c r="C129" s="37"/>
      <c r="D129" s="192" t="s">
        <v>200</v>
      </c>
      <c r="E129" s="37"/>
      <c r="F129" s="193" t="s">
        <v>2584</v>
      </c>
      <c r="G129" s="37"/>
      <c r="H129" s="37"/>
      <c r="I129" s="194"/>
      <c r="J129" s="37"/>
      <c r="K129" s="37"/>
      <c r="L129" s="40"/>
      <c r="M129" s="195"/>
      <c r="N129" s="196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200</v>
      </c>
      <c r="AU129" s="18" t="s">
        <v>80</v>
      </c>
    </row>
    <row r="130" spans="1:65" s="2" customFormat="1" ht="16.5" customHeight="1">
      <c r="A130" s="35"/>
      <c r="B130" s="36"/>
      <c r="C130" s="179" t="s">
        <v>379</v>
      </c>
      <c r="D130" s="179" t="s">
        <v>193</v>
      </c>
      <c r="E130" s="180" t="s">
        <v>2585</v>
      </c>
      <c r="F130" s="181" t="s">
        <v>2586</v>
      </c>
      <c r="G130" s="182" t="s">
        <v>265</v>
      </c>
      <c r="H130" s="183">
        <v>2</v>
      </c>
      <c r="I130" s="184"/>
      <c r="J130" s="185">
        <f>ROUND(I130*H130,2)</f>
        <v>0</v>
      </c>
      <c r="K130" s="181" t="s">
        <v>21</v>
      </c>
      <c r="L130" s="40"/>
      <c r="M130" s="186" t="s">
        <v>21</v>
      </c>
      <c r="N130" s="187" t="s">
        <v>43</v>
      </c>
      <c r="O130" s="65"/>
      <c r="P130" s="188">
        <f>O130*H130</f>
        <v>0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0" t="s">
        <v>198</v>
      </c>
      <c r="AT130" s="190" t="s">
        <v>193</v>
      </c>
      <c r="AU130" s="190" t="s">
        <v>80</v>
      </c>
      <c r="AY130" s="18" t="s">
        <v>191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18" t="s">
        <v>80</v>
      </c>
      <c r="BK130" s="191">
        <f>ROUND(I130*H130,2)</f>
        <v>0</v>
      </c>
      <c r="BL130" s="18" t="s">
        <v>198</v>
      </c>
      <c r="BM130" s="190" t="s">
        <v>547</v>
      </c>
    </row>
    <row r="131" spans="1:47" s="2" customFormat="1" ht="11.25">
      <c r="A131" s="35"/>
      <c r="B131" s="36"/>
      <c r="C131" s="37"/>
      <c r="D131" s="192" t="s">
        <v>200</v>
      </c>
      <c r="E131" s="37"/>
      <c r="F131" s="193" t="s">
        <v>2586</v>
      </c>
      <c r="G131" s="37"/>
      <c r="H131" s="37"/>
      <c r="I131" s="194"/>
      <c r="J131" s="37"/>
      <c r="K131" s="37"/>
      <c r="L131" s="40"/>
      <c r="M131" s="195"/>
      <c r="N131" s="196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200</v>
      </c>
      <c r="AU131" s="18" t="s">
        <v>80</v>
      </c>
    </row>
    <row r="132" spans="1:65" s="2" customFormat="1" ht="21.75" customHeight="1">
      <c r="A132" s="35"/>
      <c r="B132" s="36"/>
      <c r="C132" s="179" t="s">
        <v>7</v>
      </c>
      <c r="D132" s="179" t="s">
        <v>193</v>
      </c>
      <c r="E132" s="180" t="s">
        <v>2587</v>
      </c>
      <c r="F132" s="181" t="s">
        <v>2588</v>
      </c>
      <c r="G132" s="182" t="s">
        <v>265</v>
      </c>
      <c r="H132" s="183">
        <v>2</v>
      </c>
      <c r="I132" s="184"/>
      <c r="J132" s="185">
        <f>ROUND(I132*H132,2)</f>
        <v>0</v>
      </c>
      <c r="K132" s="181" t="s">
        <v>21</v>
      </c>
      <c r="L132" s="40"/>
      <c r="M132" s="186" t="s">
        <v>21</v>
      </c>
      <c r="N132" s="187" t="s">
        <v>43</v>
      </c>
      <c r="O132" s="65"/>
      <c r="P132" s="188">
        <f>O132*H132</f>
        <v>0</v>
      </c>
      <c r="Q132" s="188">
        <v>0</v>
      </c>
      <c r="R132" s="188">
        <f>Q132*H132</f>
        <v>0</v>
      </c>
      <c r="S132" s="188">
        <v>0</v>
      </c>
      <c r="T132" s="18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0" t="s">
        <v>198</v>
      </c>
      <c r="AT132" s="190" t="s">
        <v>193</v>
      </c>
      <c r="AU132" s="190" t="s">
        <v>80</v>
      </c>
      <c r="AY132" s="18" t="s">
        <v>191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18" t="s">
        <v>80</v>
      </c>
      <c r="BK132" s="191">
        <f>ROUND(I132*H132,2)</f>
        <v>0</v>
      </c>
      <c r="BL132" s="18" t="s">
        <v>198</v>
      </c>
      <c r="BM132" s="190" t="s">
        <v>577</v>
      </c>
    </row>
    <row r="133" spans="1:47" s="2" customFormat="1" ht="11.25">
      <c r="A133" s="35"/>
      <c r="B133" s="36"/>
      <c r="C133" s="37"/>
      <c r="D133" s="192" t="s">
        <v>200</v>
      </c>
      <c r="E133" s="37"/>
      <c r="F133" s="193" t="s">
        <v>2588</v>
      </c>
      <c r="G133" s="37"/>
      <c r="H133" s="37"/>
      <c r="I133" s="194"/>
      <c r="J133" s="37"/>
      <c r="K133" s="37"/>
      <c r="L133" s="40"/>
      <c r="M133" s="195"/>
      <c r="N133" s="196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200</v>
      </c>
      <c r="AU133" s="18" t="s">
        <v>80</v>
      </c>
    </row>
    <row r="134" spans="1:65" s="2" customFormat="1" ht="16.5" customHeight="1">
      <c r="A134" s="35"/>
      <c r="B134" s="36"/>
      <c r="C134" s="179" t="s">
        <v>406</v>
      </c>
      <c r="D134" s="179" t="s">
        <v>193</v>
      </c>
      <c r="E134" s="180" t="s">
        <v>2589</v>
      </c>
      <c r="F134" s="181" t="s">
        <v>2590</v>
      </c>
      <c r="G134" s="182" t="s">
        <v>265</v>
      </c>
      <c r="H134" s="183">
        <v>3</v>
      </c>
      <c r="I134" s="184"/>
      <c r="J134" s="185">
        <f>ROUND(I134*H134,2)</f>
        <v>0</v>
      </c>
      <c r="K134" s="181" t="s">
        <v>21</v>
      </c>
      <c r="L134" s="40"/>
      <c r="M134" s="186" t="s">
        <v>21</v>
      </c>
      <c r="N134" s="187" t="s">
        <v>43</v>
      </c>
      <c r="O134" s="65"/>
      <c r="P134" s="188">
        <f>O134*H134</f>
        <v>0</v>
      </c>
      <c r="Q134" s="188">
        <v>0</v>
      </c>
      <c r="R134" s="188">
        <f>Q134*H134</f>
        <v>0</v>
      </c>
      <c r="S134" s="188">
        <v>0</v>
      </c>
      <c r="T134" s="18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0" t="s">
        <v>198</v>
      </c>
      <c r="AT134" s="190" t="s">
        <v>193</v>
      </c>
      <c r="AU134" s="190" t="s">
        <v>80</v>
      </c>
      <c r="AY134" s="18" t="s">
        <v>191</v>
      </c>
      <c r="BE134" s="191">
        <f>IF(N134="základní",J134,0)</f>
        <v>0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18" t="s">
        <v>80</v>
      </c>
      <c r="BK134" s="191">
        <f>ROUND(I134*H134,2)</f>
        <v>0</v>
      </c>
      <c r="BL134" s="18" t="s">
        <v>198</v>
      </c>
      <c r="BM134" s="190" t="s">
        <v>591</v>
      </c>
    </row>
    <row r="135" spans="1:47" s="2" customFormat="1" ht="11.25">
      <c r="A135" s="35"/>
      <c r="B135" s="36"/>
      <c r="C135" s="37"/>
      <c r="D135" s="192" t="s">
        <v>200</v>
      </c>
      <c r="E135" s="37"/>
      <c r="F135" s="193" t="s">
        <v>2590</v>
      </c>
      <c r="G135" s="37"/>
      <c r="H135" s="37"/>
      <c r="I135" s="194"/>
      <c r="J135" s="37"/>
      <c r="K135" s="37"/>
      <c r="L135" s="40"/>
      <c r="M135" s="195"/>
      <c r="N135" s="196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200</v>
      </c>
      <c r="AU135" s="18" t="s">
        <v>80</v>
      </c>
    </row>
    <row r="136" spans="1:47" s="2" customFormat="1" ht="19.5">
      <c r="A136" s="35"/>
      <c r="B136" s="36"/>
      <c r="C136" s="37"/>
      <c r="D136" s="192" t="s">
        <v>1941</v>
      </c>
      <c r="E136" s="37"/>
      <c r="F136" s="231" t="s">
        <v>2591</v>
      </c>
      <c r="G136" s="37"/>
      <c r="H136" s="37"/>
      <c r="I136" s="194"/>
      <c r="J136" s="37"/>
      <c r="K136" s="37"/>
      <c r="L136" s="40"/>
      <c r="M136" s="195"/>
      <c r="N136" s="196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1941</v>
      </c>
      <c r="AU136" s="18" t="s">
        <v>80</v>
      </c>
    </row>
    <row r="137" spans="1:65" s="2" customFormat="1" ht="16.5" customHeight="1">
      <c r="A137" s="35"/>
      <c r="B137" s="36"/>
      <c r="C137" s="179" t="s">
        <v>414</v>
      </c>
      <c r="D137" s="179" t="s">
        <v>193</v>
      </c>
      <c r="E137" s="180" t="s">
        <v>2592</v>
      </c>
      <c r="F137" s="181" t="s">
        <v>2593</v>
      </c>
      <c r="G137" s="182" t="s">
        <v>265</v>
      </c>
      <c r="H137" s="183">
        <v>3</v>
      </c>
      <c r="I137" s="184"/>
      <c r="J137" s="185">
        <f>ROUND(I137*H137,2)</f>
        <v>0</v>
      </c>
      <c r="K137" s="181" t="s">
        <v>21</v>
      </c>
      <c r="L137" s="40"/>
      <c r="M137" s="186" t="s">
        <v>21</v>
      </c>
      <c r="N137" s="187" t="s">
        <v>43</v>
      </c>
      <c r="O137" s="65"/>
      <c r="P137" s="188">
        <f>O137*H137</f>
        <v>0</v>
      </c>
      <c r="Q137" s="188">
        <v>0</v>
      </c>
      <c r="R137" s="188">
        <f>Q137*H137</f>
        <v>0</v>
      </c>
      <c r="S137" s="188">
        <v>0</v>
      </c>
      <c r="T137" s="18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0" t="s">
        <v>198</v>
      </c>
      <c r="AT137" s="190" t="s">
        <v>193</v>
      </c>
      <c r="AU137" s="190" t="s">
        <v>80</v>
      </c>
      <c r="AY137" s="18" t="s">
        <v>191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18" t="s">
        <v>80</v>
      </c>
      <c r="BK137" s="191">
        <f>ROUND(I137*H137,2)</f>
        <v>0</v>
      </c>
      <c r="BL137" s="18" t="s">
        <v>198</v>
      </c>
      <c r="BM137" s="190" t="s">
        <v>626</v>
      </c>
    </row>
    <row r="138" spans="1:47" s="2" customFormat="1" ht="11.25">
      <c r="A138" s="35"/>
      <c r="B138" s="36"/>
      <c r="C138" s="37"/>
      <c r="D138" s="192" t="s">
        <v>200</v>
      </c>
      <c r="E138" s="37"/>
      <c r="F138" s="193" t="s">
        <v>2593</v>
      </c>
      <c r="G138" s="37"/>
      <c r="H138" s="37"/>
      <c r="I138" s="194"/>
      <c r="J138" s="37"/>
      <c r="K138" s="37"/>
      <c r="L138" s="40"/>
      <c r="M138" s="195"/>
      <c r="N138" s="196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200</v>
      </c>
      <c r="AU138" s="18" t="s">
        <v>80</v>
      </c>
    </row>
    <row r="139" spans="1:65" s="2" customFormat="1" ht="16.5" customHeight="1">
      <c r="A139" s="35"/>
      <c r="B139" s="36"/>
      <c r="C139" s="179" t="s">
        <v>420</v>
      </c>
      <c r="D139" s="179" t="s">
        <v>193</v>
      </c>
      <c r="E139" s="180" t="s">
        <v>2594</v>
      </c>
      <c r="F139" s="181" t="s">
        <v>2595</v>
      </c>
      <c r="G139" s="182" t="s">
        <v>265</v>
      </c>
      <c r="H139" s="183">
        <v>6</v>
      </c>
      <c r="I139" s="184"/>
      <c r="J139" s="185">
        <f>ROUND(I139*H139,2)</f>
        <v>0</v>
      </c>
      <c r="K139" s="181" t="s">
        <v>21</v>
      </c>
      <c r="L139" s="40"/>
      <c r="M139" s="186" t="s">
        <v>21</v>
      </c>
      <c r="N139" s="187" t="s">
        <v>43</v>
      </c>
      <c r="O139" s="65"/>
      <c r="P139" s="188">
        <f>O139*H139</f>
        <v>0</v>
      </c>
      <c r="Q139" s="188">
        <v>0</v>
      </c>
      <c r="R139" s="188">
        <f>Q139*H139</f>
        <v>0</v>
      </c>
      <c r="S139" s="188">
        <v>0</v>
      </c>
      <c r="T139" s="18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0" t="s">
        <v>198</v>
      </c>
      <c r="AT139" s="190" t="s">
        <v>193</v>
      </c>
      <c r="AU139" s="190" t="s">
        <v>80</v>
      </c>
      <c r="AY139" s="18" t="s">
        <v>191</v>
      </c>
      <c r="BE139" s="191">
        <f>IF(N139="základní",J139,0)</f>
        <v>0</v>
      </c>
      <c r="BF139" s="191">
        <f>IF(N139="snížená",J139,0)</f>
        <v>0</v>
      </c>
      <c r="BG139" s="191">
        <f>IF(N139="zákl. přenesená",J139,0)</f>
        <v>0</v>
      </c>
      <c r="BH139" s="191">
        <f>IF(N139="sníž. přenesená",J139,0)</f>
        <v>0</v>
      </c>
      <c r="BI139" s="191">
        <f>IF(N139="nulová",J139,0)</f>
        <v>0</v>
      </c>
      <c r="BJ139" s="18" t="s">
        <v>80</v>
      </c>
      <c r="BK139" s="191">
        <f>ROUND(I139*H139,2)</f>
        <v>0</v>
      </c>
      <c r="BL139" s="18" t="s">
        <v>198</v>
      </c>
      <c r="BM139" s="190" t="s">
        <v>640</v>
      </c>
    </row>
    <row r="140" spans="1:47" s="2" customFormat="1" ht="11.25">
      <c r="A140" s="35"/>
      <c r="B140" s="36"/>
      <c r="C140" s="37"/>
      <c r="D140" s="192" t="s">
        <v>200</v>
      </c>
      <c r="E140" s="37"/>
      <c r="F140" s="193" t="s">
        <v>2595</v>
      </c>
      <c r="G140" s="37"/>
      <c r="H140" s="37"/>
      <c r="I140" s="194"/>
      <c r="J140" s="37"/>
      <c r="K140" s="37"/>
      <c r="L140" s="40"/>
      <c r="M140" s="195"/>
      <c r="N140" s="196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200</v>
      </c>
      <c r="AU140" s="18" t="s">
        <v>80</v>
      </c>
    </row>
    <row r="141" spans="1:65" s="2" customFormat="1" ht="21.75" customHeight="1">
      <c r="A141" s="35"/>
      <c r="B141" s="36"/>
      <c r="C141" s="179" t="s">
        <v>426</v>
      </c>
      <c r="D141" s="179" t="s">
        <v>193</v>
      </c>
      <c r="E141" s="180" t="s">
        <v>2596</v>
      </c>
      <c r="F141" s="181" t="s">
        <v>2597</v>
      </c>
      <c r="G141" s="182" t="s">
        <v>745</v>
      </c>
      <c r="H141" s="183">
        <v>3</v>
      </c>
      <c r="I141" s="184"/>
      <c r="J141" s="185">
        <f>ROUND(I141*H141,2)</f>
        <v>0</v>
      </c>
      <c r="K141" s="181" t="s">
        <v>21</v>
      </c>
      <c r="L141" s="40"/>
      <c r="M141" s="186" t="s">
        <v>21</v>
      </c>
      <c r="N141" s="187" t="s">
        <v>43</v>
      </c>
      <c r="O141" s="65"/>
      <c r="P141" s="188">
        <f>O141*H141</f>
        <v>0</v>
      </c>
      <c r="Q141" s="188">
        <v>0</v>
      </c>
      <c r="R141" s="188">
        <f>Q141*H141</f>
        <v>0</v>
      </c>
      <c r="S141" s="188">
        <v>0</v>
      </c>
      <c r="T141" s="18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0" t="s">
        <v>198</v>
      </c>
      <c r="AT141" s="190" t="s">
        <v>193</v>
      </c>
      <c r="AU141" s="190" t="s">
        <v>80</v>
      </c>
      <c r="AY141" s="18" t="s">
        <v>191</v>
      </c>
      <c r="BE141" s="191">
        <f>IF(N141="základní",J141,0)</f>
        <v>0</v>
      </c>
      <c r="BF141" s="191">
        <f>IF(N141="snížená",J141,0)</f>
        <v>0</v>
      </c>
      <c r="BG141" s="191">
        <f>IF(N141="zákl. přenesená",J141,0)</f>
        <v>0</v>
      </c>
      <c r="BH141" s="191">
        <f>IF(N141="sníž. přenesená",J141,0)</f>
        <v>0</v>
      </c>
      <c r="BI141" s="191">
        <f>IF(N141="nulová",J141,0)</f>
        <v>0</v>
      </c>
      <c r="BJ141" s="18" t="s">
        <v>80</v>
      </c>
      <c r="BK141" s="191">
        <f>ROUND(I141*H141,2)</f>
        <v>0</v>
      </c>
      <c r="BL141" s="18" t="s">
        <v>198</v>
      </c>
      <c r="BM141" s="190" t="s">
        <v>655</v>
      </c>
    </row>
    <row r="142" spans="1:47" s="2" customFormat="1" ht="11.25">
      <c r="A142" s="35"/>
      <c r="B142" s="36"/>
      <c r="C142" s="37"/>
      <c r="D142" s="192" t="s">
        <v>200</v>
      </c>
      <c r="E142" s="37"/>
      <c r="F142" s="193" t="s">
        <v>2597</v>
      </c>
      <c r="G142" s="37"/>
      <c r="H142" s="37"/>
      <c r="I142" s="194"/>
      <c r="J142" s="37"/>
      <c r="K142" s="37"/>
      <c r="L142" s="40"/>
      <c r="M142" s="195"/>
      <c r="N142" s="196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200</v>
      </c>
      <c r="AU142" s="18" t="s">
        <v>80</v>
      </c>
    </row>
    <row r="143" spans="1:65" s="2" customFormat="1" ht="24.2" customHeight="1">
      <c r="A143" s="35"/>
      <c r="B143" s="36"/>
      <c r="C143" s="179" t="s">
        <v>434</v>
      </c>
      <c r="D143" s="179" t="s">
        <v>193</v>
      </c>
      <c r="E143" s="180" t="s">
        <v>2598</v>
      </c>
      <c r="F143" s="181" t="s">
        <v>2599</v>
      </c>
      <c r="G143" s="182" t="s">
        <v>745</v>
      </c>
      <c r="H143" s="183">
        <v>6</v>
      </c>
      <c r="I143" s="184"/>
      <c r="J143" s="185">
        <f>ROUND(I143*H143,2)</f>
        <v>0</v>
      </c>
      <c r="K143" s="181" t="s">
        <v>21</v>
      </c>
      <c r="L143" s="40"/>
      <c r="M143" s="186" t="s">
        <v>21</v>
      </c>
      <c r="N143" s="187" t="s">
        <v>43</v>
      </c>
      <c r="O143" s="65"/>
      <c r="P143" s="188">
        <f>O143*H143</f>
        <v>0</v>
      </c>
      <c r="Q143" s="188">
        <v>0</v>
      </c>
      <c r="R143" s="188">
        <f>Q143*H143</f>
        <v>0</v>
      </c>
      <c r="S143" s="188">
        <v>0</v>
      </c>
      <c r="T143" s="18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0" t="s">
        <v>198</v>
      </c>
      <c r="AT143" s="190" t="s">
        <v>193</v>
      </c>
      <c r="AU143" s="190" t="s">
        <v>80</v>
      </c>
      <c r="AY143" s="18" t="s">
        <v>191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18" t="s">
        <v>80</v>
      </c>
      <c r="BK143" s="191">
        <f>ROUND(I143*H143,2)</f>
        <v>0</v>
      </c>
      <c r="BL143" s="18" t="s">
        <v>198</v>
      </c>
      <c r="BM143" s="190" t="s">
        <v>669</v>
      </c>
    </row>
    <row r="144" spans="1:47" s="2" customFormat="1" ht="19.5">
      <c r="A144" s="35"/>
      <c r="B144" s="36"/>
      <c r="C144" s="37"/>
      <c r="D144" s="192" t="s">
        <v>200</v>
      </c>
      <c r="E144" s="37"/>
      <c r="F144" s="193" t="s">
        <v>2599</v>
      </c>
      <c r="G144" s="37"/>
      <c r="H144" s="37"/>
      <c r="I144" s="194"/>
      <c r="J144" s="37"/>
      <c r="K144" s="37"/>
      <c r="L144" s="40"/>
      <c r="M144" s="195"/>
      <c r="N144" s="196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200</v>
      </c>
      <c r="AU144" s="18" t="s">
        <v>80</v>
      </c>
    </row>
    <row r="145" spans="1:65" s="2" customFormat="1" ht="24.2" customHeight="1">
      <c r="A145" s="35"/>
      <c r="B145" s="36"/>
      <c r="C145" s="179" t="s">
        <v>440</v>
      </c>
      <c r="D145" s="179" t="s">
        <v>193</v>
      </c>
      <c r="E145" s="180" t="s">
        <v>2600</v>
      </c>
      <c r="F145" s="181" t="s">
        <v>2601</v>
      </c>
      <c r="G145" s="182" t="s">
        <v>745</v>
      </c>
      <c r="H145" s="183">
        <v>6</v>
      </c>
      <c r="I145" s="184"/>
      <c r="J145" s="185">
        <f>ROUND(I145*H145,2)</f>
        <v>0</v>
      </c>
      <c r="K145" s="181" t="s">
        <v>21</v>
      </c>
      <c r="L145" s="40"/>
      <c r="M145" s="186" t="s">
        <v>21</v>
      </c>
      <c r="N145" s="187" t="s">
        <v>43</v>
      </c>
      <c r="O145" s="65"/>
      <c r="P145" s="188">
        <f>O145*H145</f>
        <v>0</v>
      </c>
      <c r="Q145" s="188">
        <v>0</v>
      </c>
      <c r="R145" s="188">
        <f>Q145*H145</f>
        <v>0</v>
      </c>
      <c r="S145" s="188">
        <v>0</v>
      </c>
      <c r="T145" s="189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0" t="s">
        <v>198</v>
      </c>
      <c r="AT145" s="190" t="s">
        <v>193</v>
      </c>
      <c r="AU145" s="190" t="s">
        <v>80</v>
      </c>
      <c r="AY145" s="18" t="s">
        <v>191</v>
      </c>
      <c r="BE145" s="191">
        <f>IF(N145="základní",J145,0)</f>
        <v>0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18" t="s">
        <v>80</v>
      </c>
      <c r="BK145" s="191">
        <f>ROUND(I145*H145,2)</f>
        <v>0</v>
      </c>
      <c r="BL145" s="18" t="s">
        <v>198</v>
      </c>
      <c r="BM145" s="190" t="s">
        <v>683</v>
      </c>
    </row>
    <row r="146" spans="1:47" s="2" customFormat="1" ht="19.5">
      <c r="A146" s="35"/>
      <c r="B146" s="36"/>
      <c r="C146" s="37"/>
      <c r="D146" s="192" t="s">
        <v>200</v>
      </c>
      <c r="E146" s="37"/>
      <c r="F146" s="193" t="s">
        <v>2601</v>
      </c>
      <c r="G146" s="37"/>
      <c r="H146" s="37"/>
      <c r="I146" s="194"/>
      <c r="J146" s="37"/>
      <c r="K146" s="37"/>
      <c r="L146" s="40"/>
      <c r="M146" s="195"/>
      <c r="N146" s="196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200</v>
      </c>
      <c r="AU146" s="18" t="s">
        <v>80</v>
      </c>
    </row>
    <row r="147" spans="1:65" s="2" customFormat="1" ht="24.2" customHeight="1">
      <c r="A147" s="35"/>
      <c r="B147" s="36"/>
      <c r="C147" s="179" t="s">
        <v>447</v>
      </c>
      <c r="D147" s="179" t="s">
        <v>193</v>
      </c>
      <c r="E147" s="180" t="s">
        <v>2602</v>
      </c>
      <c r="F147" s="181" t="s">
        <v>2603</v>
      </c>
      <c r="G147" s="182" t="s">
        <v>745</v>
      </c>
      <c r="H147" s="183">
        <v>15</v>
      </c>
      <c r="I147" s="184"/>
      <c r="J147" s="185">
        <f>ROUND(I147*H147,2)</f>
        <v>0</v>
      </c>
      <c r="K147" s="181" t="s">
        <v>21</v>
      </c>
      <c r="L147" s="40"/>
      <c r="M147" s="186" t="s">
        <v>21</v>
      </c>
      <c r="N147" s="187" t="s">
        <v>43</v>
      </c>
      <c r="O147" s="65"/>
      <c r="P147" s="188">
        <f>O147*H147</f>
        <v>0</v>
      </c>
      <c r="Q147" s="188">
        <v>0</v>
      </c>
      <c r="R147" s="188">
        <f>Q147*H147</f>
        <v>0</v>
      </c>
      <c r="S147" s="188">
        <v>0</v>
      </c>
      <c r="T147" s="189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0" t="s">
        <v>198</v>
      </c>
      <c r="AT147" s="190" t="s">
        <v>193</v>
      </c>
      <c r="AU147" s="190" t="s">
        <v>80</v>
      </c>
      <c r="AY147" s="18" t="s">
        <v>191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18" t="s">
        <v>80</v>
      </c>
      <c r="BK147" s="191">
        <f>ROUND(I147*H147,2)</f>
        <v>0</v>
      </c>
      <c r="BL147" s="18" t="s">
        <v>198</v>
      </c>
      <c r="BM147" s="190" t="s">
        <v>697</v>
      </c>
    </row>
    <row r="148" spans="1:47" s="2" customFormat="1" ht="19.5">
      <c r="A148" s="35"/>
      <c r="B148" s="36"/>
      <c r="C148" s="37"/>
      <c r="D148" s="192" t="s">
        <v>200</v>
      </c>
      <c r="E148" s="37"/>
      <c r="F148" s="193" t="s">
        <v>2603</v>
      </c>
      <c r="G148" s="37"/>
      <c r="H148" s="37"/>
      <c r="I148" s="194"/>
      <c r="J148" s="37"/>
      <c r="K148" s="37"/>
      <c r="L148" s="40"/>
      <c r="M148" s="195"/>
      <c r="N148" s="196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200</v>
      </c>
      <c r="AU148" s="18" t="s">
        <v>80</v>
      </c>
    </row>
    <row r="149" spans="1:65" s="2" customFormat="1" ht="21.75" customHeight="1">
      <c r="A149" s="35"/>
      <c r="B149" s="36"/>
      <c r="C149" s="179" t="s">
        <v>457</v>
      </c>
      <c r="D149" s="179" t="s">
        <v>193</v>
      </c>
      <c r="E149" s="180" t="s">
        <v>2604</v>
      </c>
      <c r="F149" s="181" t="s">
        <v>2605</v>
      </c>
      <c r="G149" s="182" t="s">
        <v>293</v>
      </c>
      <c r="H149" s="183">
        <v>70</v>
      </c>
      <c r="I149" s="184"/>
      <c r="J149" s="185">
        <f>ROUND(I149*H149,2)</f>
        <v>0</v>
      </c>
      <c r="K149" s="181" t="s">
        <v>21</v>
      </c>
      <c r="L149" s="40"/>
      <c r="M149" s="186" t="s">
        <v>21</v>
      </c>
      <c r="N149" s="187" t="s">
        <v>43</v>
      </c>
      <c r="O149" s="65"/>
      <c r="P149" s="188">
        <f>O149*H149</f>
        <v>0</v>
      </c>
      <c r="Q149" s="188">
        <v>0</v>
      </c>
      <c r="R149" s="188">
        <f>Q149*H149</f>
        <v>0</v>
      </c>
      <c r="S149" s="188">
        <v>0</v>
      </c>
      <c r="T149" s="189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0" t="s">
        <v>198</v>
      </c>
      <c r="AT149" s="190" t="s">
        <v>193</v>
      </c>
      <c r="AU149" s="190" t="s">
        <v>80</v>
      </c>
      <c r="AY149" s="18" t="s">
        <v>191</v>
      </c>
      <c r="BE149" s="191">
        <f>IF(N149="základní",J149,0)</f>
        <v>0</v>
      </c>
      <c r="BF149" s="191">
        <f>IF(N149="snížená",J149,0)</f>
        <v>0</v>
      </c>
      <c r="BG149" s="191">
        <f>IF(N149="zákl. přenesená",J149,0)</f>
        <v>0</v>
      </c>
      <c r="BH149" s="191">
        <f>IF(N149="sníž. přenesená",J149,0)</f>
        <v>0</v>
      </c>
      <c r="BI149" s="191">
        <f>IF(N149="nulová",J149,0)</f>
        <v>0</v>
      </c>
      <c r="BJ149" s="18" t="s">
        <v>80</v>
      </c>
      <c r="BK149" s="191">
        <f>ROUND(I149*H149,2)</f>
        <v>0</v>
      </c>
      <c r="BL149" s="18" t="s">
        <v>198</v>
      </c>
      <c r="BM149" s="190" t="s">
        <v>711</v>
      </c>
    </row>
    <row r="150" spans="1:47" s="2" customFormat="1" ht="11.25">
      <c r="A150" s="35"/>
      <c r="B150" s="36"/>
      <c r="C150" s="37"/>
      <c r="D150" s="192" t="s">
        <v>200</v>
      </c>
      <c r="E150" s="37"/>
      <c r="F150" s="193" t="s">
        <v>2605</v>
      </c>
      <c r="G150" s="37"/>
      <c r="H150" s="37"/>
      <c r="I150" s="194"/>
      <c r="J150" s="37"/>
      <c r="K150" s="37"/>
      <c r="L150" s="40"/>
      <c r="M150" s="195"/>
      <c r="N150" s="196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200</v>
      </c>
      <c r="AU150" s="18" t="s">
        <v>80</v>
      </c>
    </row>
    <row r="151" spans="1:47" s="2" customFormat="1" ht="19.5">
      <c r="A151" s="35"/>
      <c r="B151" s="36"/>
      <c r="C151" s="37"/>
      <c r="D151" s="192" t="s">
        <v>1941</v>
      </c>
      <c r="E151" s="37"/>
      <c r="F151" s="231" t="s">
        <v>2506</v>
      </c>
      <c r="G151" s="37"/>
      <c r="H151" s="37"/>
      <c r="I151" s="194"/>
      <c r="J151" s="37"/>
      <c r="K151" s="37"/>
      <c r="L151" s="40"/>
      <c r="M151" s="195"/>
      <c r="N151" s="196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1941</v>
      </c>
      <c r="AU151" s="18" t="s">
        <v>80</v>
      </c>
    </row>
    <row r="152" spans="1:65" s="2" customFormat="1" ht="16.5" customHeight="1">
      <c r="A152" s="35"/>
      <c r="B152" s="36"/>
      <c r="C152" s="179" t="s">
        <v>465</v>
      </c>
      <c r="D152" s="179" t="s">
        <v>193</v>
      </c>
      <c r="E152" s="180" t="s">
        <v>2606</v>
      </c>
      <c r="F152" s="181" t="s">
        <v>2514</v>
      </c>
      <c r="G152" s="182" t="s">
        <v>293</v>
      </c>
      <c r="H152" s="183">
        <v>50</v>
      </c>
      <c r="I152" s="184"/>
      <c r="J152" s="185">
        <f>ROUND(I152*H152,2)</f>
        <v>0</v>
      </c>
      <c r="K152" s="181" t="s">
        <v>21</v>
      </c>
      <c r="L152" s="40"/>
      <c r="M152" s="186" t="s">
        <v>21</v>
      </c>
      <c r="N152" s="187" t="s">
        <v>43</v>
      </c>
      <c r="O152" s="65"/>
      <c r="P152" s="188">
        <f>O152*H152</f>
        <v>0</v>
      </c>
      <c r="Q152" s="188">
        <v>0</v>
      </c>
      <c r="R152" s="188">
        <f>Q152*H152</f>
        <v>0</v>
      </c>
      <c r="S152" s="188">
        <v>0</v>
      </c>
      <c r="T152" s="18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0" t="s">
        <v>198</v>
      </c>
      <c r="AT152" s="190" t="s">
        <v>193</v>
      </c>
      <c r="AU152" s="190" t="s">
        <v>80</v>
      </c>
      <c r="AY152" s="18" t="s">
        <v>191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18" t="s">
        <v>80</v>
      </c>
      <c r="BK152" s="191">
        <f>ROUND(I152*H152,2)</f>
        <v>0</v>
      </c>
      <c r="BL152" s="18" t="s">
        <v>198</v>
      </c>
      <c r="BM152" s="190" t="s">
        <v>727</v>
      </c>
    </row>
    <row r="153" spans="1:47" s="2" customFormat="1" ht="11.25">
      <c r="A153" s="35"/>
      <c r="B153" s="36"/>
      <c r="C153" s="37"/>
      <c r="D153" s="192" t="s">
        <v>200</v>
      </c>
      <c r="E153" s="37"/>
      <c r="F153" s="193" t="s">
        <v>2514</v>
      </c>
      <c r="G153" s="37"/>
      <c r="H153" s="37"/>
      <c r="I153" s="194"/>
      <c r="J153" s="37"/>
      <c r="K153" s="37"/>
      <c r="L153" s="40"/>
      <c r="M153" s="195"/>
      <c r="N153" s="196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200</v>
      </c>
      <c r="AU153" s="18" t="s">
        <v>80</v>
      </c>
    </row>
    <row r="154" spans="1:47" s="2" customFormat="1" ht="19.5">
      <c r="A154" s="35"/>
      <c r="B154" s="36"/>
      <c r="C154" s="37"/>
      <c r="D154" s="192" t="s">
        <v>1941</v>
      </c>
      <c r="E154" s="37"/>
      <c r="F154" s="231" t="s">
        <v>2506</v>
      </c>
      <c r="G154" s="37"/>
      <c r="H154" s="37"/>
      <c r="I154" s="194"/>
      <c r="J154" s="37"/>
      <c r="K154" s="37"/>
      <c r="L154" s="40"/>
      <c r="M154" s="195"/>
      <c r="N154" s="196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1941</v>
      </c>
      <c r="AU154" s="18" t="s">
        <v>80</v>
      </c>
    </row>
    <row r="155" spans="1:65" s="2" customFormat="1" ht="16.5" customHeight="1">
      <c r="A155" s="35"/>
      <c r="B155" s="36"/>
      <c r="C155" s="179" t="s">
        <v>472</v>
      </c>
      <c r="D155" s="179" t="s">
        <v>193</v>
      </c>
      <c r="E155" s="180" t="s">
        <v>2607</v>
      </c>
      <c r="F155" s="181" t="s">
        <v>2510</v>
      </c>
      <c r="G155" s="182" t="s">
        <v>293</v>
      </c>
      <c r="H155" s="183">
        <v>160</v>
      </c>
      <c r="I155" s="184"/>
      <c r="J155" s="185">
        <f>ROUND(I155*H155,2)</f>
        <v>0</v>
      </c>
      <c r="K155" s="181" t="s">
        <v>21</v>
      </c>
      <c r="L155" s="40"/>
      <c r="M155" s="186" t="s">
        <v>21</v>
      </c>
      <c r="N155" s="187" t="s">
        <v>43</v>
      </c>
      <c r="O155" s="65"/>
      <c r="P155" s="188">
        <f>O155*H155</f>
        <v>0</v>
      </c>
      <c r="Q155" s="188">
        <v>0</v>
      </c>
      <c r="R155" s="188">
        <f>Q155*H155</f>
        <v>0</v>
      </c>
      <c r="S155" s="188">
        <v>0</v>
      </c>
      <c r="T155" s="18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0" t="s">
        <v>198</v>
      </c>
      <c r="AT155" s="190" t="s">
        <v>193</v>
      </c>
      <c r="AU155" s="190" t="s">
        <v>80</v>
      </c>
      <c r="AY155" s="18" t="s">
        <v>191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18" t="s">
        <v>80</v>
      </c>
      <c r="BK155" s="191">
        <f>ROUND(I155*H155,2)</f>
        <v>0</v>
      </c>
      <c r="BL155" s="18" t="s">
        <v>198</v>
      </c>
      <c r="BM155" s="190" t="s">
        <v>742</v>
      </c>
    </row>
    <row r="156" spans="1:47" s="2" customFormat="1" ht="11.25">
      <c r="A156" s="35"/>
      <c r="B156" s="36"/>
      <c r="C156" s="37"/>
      <c r="D156" s="192" t="s">
        <v>200</v>
      </c>
      <c r="E156" s="37"/>
      <c r="F156" s="193" t="s">
        <v>2510</v>
      </c>
      <c r="G156" s="37"/>
      <c r="H156" s="37"/>
      <c r="I156" s="194"/>
      <c r="J156" s="37"/>
      <c r="K156" s="37"/>
      <c r="L156" s="40"/>
      <c r="M156" s="195"/>
      <c r="N156" s="196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200</v>
      </c>
      <c r="AU156" s="18" t="s">
        <v>80</v>
      </c>
    </row>
    <row r="157" spans="1:65" s="2" customFormat="1" ht="16.5" customHeight="1">
      <c r="A157" s="35"/>
      <c r="B157" s="36"/>
      <c r="C157" s="179" t="s">
        <v>480</v>
      </c>
      <c r="D157" s="179" t="s">
        <v>193</v>
      </c>
      <c r="E157" s="180" t="s">
        <v>2608</v>
      </c>
      <c r="F157" s="181" t="s">
        <v>2516</v>
      </c>
      <c r="G157" s="182" t="s">
        <v>2432</v>
      </c>
      <c r="H157" s="183">
        <v>40</v>
      </c>
      <c r="I157" s="184"/>
      <c r="J157" s="185">
        <f>ROUND(I157*H157,2)</f>
        <v>0</v>
      </c>
      <c r="K157" s="181" t="s">
        <v>21</v>
      </c>
      <c r="L157" s="40"/>
      <c r="M157" s="186" t="s">
        <v>21</v>
      </c>
      <c r="N157" s="187" t="s">
        <v>43</v>
      </c>
      <c r="O157" s="65"/>
      <c r="P157" s="188">
        <f>O157*H157</f>
        <v>0</v>
      </c>
      <c r="Q157" s="188">
        <v>0</v>
      </c>
      <c r="R157" s="188">
        <f>Q157*H157</f>
        <v>0</v>
      </c>
      <c r="S157" s="188">
        <v>0</v>
      </c>
      <c r="T157" s="18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0" t="s">
        <v>198</v>
      </c>
      <c r="AT157" s="190" t="s">
        <v>193</v>
      </c>
      <c r="AU157" s="190" t="s">
        <v>80</v>
      </c>
      <c r="AY157" s="18" t="s">
        <v>191</v>
      </c>
      <c r="BE157" s="191">
        <f>IF(N157="základní",J157,0)</f>
        <v>0</v>
      </c>
      <c r="BF157" s="191">
        <f>IF(N157="snížená",J157,0)</f>
        <v>0</v>
      </c>
      <c r="BG157" s="191">
        <f>IF(N157="zákl. přenesená",J157,0)</f>
        <v>0</v>
      </c>
      <c r="BH157" s="191">
        <f>IF(N157="sníž. přenesená",J157,0)</f>
        <v>0</v>
      </c>
      <c r="BI157" s="191">
        <f>IF(N157="nulová",J157,0)</f>
        <v>0</v>
      </c>
      <c r="BJ157" s="18" t="s">
        <v>80</v>
      </c>
      <c r="BK157" s="191">
        <f>ROUND(I157*H157,2)</f>
        <v>0</v>
      </c>
      <c r="BL157" s="18" t="s">
        <v>198</v>
      </c>
      <c r="BM157" s="190" t="s">
        <v>757</v>
      </c>
    </row>
    <row r="158" spans="1:47" s="2" customFormat="1" ht="11.25">
      <c r="A158" s="35"/>
      <c r="B158" s="36"/>
      <c r="C158" s="37"/>
      <c r="D158" s="192" t="s">
        <v>200</v>
      </c>
      <c r="E158" s="37"/>
      <c r="F158" s="193" t="s">
        <v>2516</v>
      </c>
      <c r="G158" s="37"/>
      <c r="H158" s="37"/>
      <c r="I158" s="194"/>
      <c r="J158" s="37"/>
      <c r="K158" s="37"/>
      <c r="L158" s="40"/>
      <c r="M158" s="195"/>
      <c r="N158" s="196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200</v>
      </c>
      <c r="AU158" s="18" t="s">
        <v>80</v>
      </c>
    </row>
    <row r="159" spans="1:65" s="2" customFormat="1" ht="16.5" customHeight="1">
      <c r="A159" s="35"/>
      <c r="B159" s="36"/>
      <c r="C159" s="179" t="s">
        <v>487</v>
      </c>
      <c r="D159" s="179" t="s">
        <v>193</v>
      </c>
      <c r="E159" s="180" t="s">
        <v>2609</v>
      </c>
      <c r="F159" s="181" t="s">
        <v>2518</v>
      </c>
      <c r="G159" s="182" t="s">
        <v>2432</v>
      </c>
      <c r="H159" s="183">
        <v>40</v>
      </c>
      <c r="I159" s="184"/>
      <c r="J159" s="185">
        <f>ROUND(I159*H159,2)</f>
        <v>0</v>
      </c>
      <c r="K159" s="181" t="s">
        <v>21</v>
      </c>
      <c r="L159" s="40"/>
      <c r="M159" s="186" t="s">
        <v>21</v>
      </c>
      <c r="N159" s="187" t="s">
        <v>43</v>
      </c>
      <c r="O159" s="65"/>
      <c r="P159" s="188">
        <f>O159*H159</f>
        <v>0</v>
      </c>
      <c r="Q159" s="188">
        <v>0</v>
      </c>
      <c r="R159" s="188">
        <f>Q159*H159</f>
        <v>0</v>
      </c>
      <c r="S159" s="188">
        <v>0</v>
      </c>
      <c r="T159" s="189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0" t="s">
        <v>198</v>
      </c>
      <c r="AT159" s="190" t="s">
        <v>193</v>
      </c>
      <c r="AU159" s="190" t="s">
        <v>80</v>
      </c>
      <c r="AY159" s="18" t="s">
        <v>191</v>
      </c>
      <c r="BE159" s="191">
        <f>IF(N159="základní",J159,0)</f>
        <v>0</v>
      </c>
      <c r="BF159" s="191">
        <f>IF(N159="snížená",J159,0)</f>
        <v>0</v>
      </c>
      <c r="BG159" s="191">
        <f>IF(N159="zákl. přenesená",J159,0)</f>
        <v>0</v>
      </c>
      <c r="BH159" s="191">
        <f>IF(N159="sníž. přenesená",J159,0)</f>
        <v>0</v>
      </c>
      <c r="BI159" s="191">
        <f>IF(N159="nulová",J159,0)</f>
        <v>0</v>
      </c>
      <c r="BJ159" s="18" t="s">
        <v>80</v>
      </c>
      <c r="BK159" s="191">
        <f>ROUND(I159*H159,2)</f>
        <v>0</v>
      </c>
      <c r="BL159" s="18" t="s">
        <v>198</v>
      </c>
      <c r="BM159" s="190" t="s">
        <v>771</v>
      </c>
    </row>
    <row r="160" spans="1:47" s="2" customFormat="1" ht="11.25">
      <c r="A160" s="35"/>
      <c r="B160" s="36"/>
      <c r="C160" s="37"/>
      <c r="D160" s="192" t="s">
        <v>200</v>
      </c>
      <c r="E160" s="37"/>
      <c r="F160" s="193" t="s">
        <v>2518</v>
      </c>
      <c r="G160" s="37"/>
      <c r="H160" s="37"/>
      <c r="I160" s="194"/>
      <c r="J160" s="37"/>
      <c r="K160" s="37"/>
      <c r="L160" s="40"/>
      <c r="M160" s="195"/>
      <c r="N160" s="196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200</v>
      </c>
      <c r="AU160" s="18" t="s">
        <v>80</v>
      </c>
    </row>
    <row r="161" spans="1:65" s="2" customFormat="1" ht="21.75" customHeight="1">
      <c r="A161" s="35"/>
      <c r="B161" s="36"/>
      <c r="C161" s="179" t="s">
        <v>493</v>
      </c>
      <c r="D161" s="179" t="s">
        <v>193</v>
      </c>
      <c r="E161" s="180" t="s">
        <v>2610</v>
      </c>
      <c r="F161" s="181" t="s">
        <v>2520</v>
      </c>
      <c r="G161" s="182" t="s">
        <v>265</v>
      </c>
      <c r="H161" s="183">
        <v>2</v>
      </c>
      <c r="I161" s="184"/>
      <c r="J161" s="185">
        <f>ROUND(I161*H161,2)</f>
        <v>0</v>
      </c>
      <c r="K161" s="181" t="s">
        <v>21</v>
      </c>
      <c r="L161" s="40"/>
      <c r="M161" s="186" t="s">
        <v>21</v>
      </c>
      <c r="N161" s="187" t="s">
        <v>43</v>
      </c>
      <c r="O161" s="65"/>
      <c r="P161" s="188">
        <f>O161*H161</f>
        <v>0</v>
      </c>
      <c r="Q161" s="188">
        <v>0</v>
      </c>
      <c r="R161" s="188">
        <f>Q161*H161</f>
        <v>0</v>
      </c>
      <c r="S161" s="188">
        <v>0</v>
      </c>
      <c r="T161" s="189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0" t="s">
        <v>198</v>
      </c>
      <c r="AT161" s="190" t="s">
        <v>193</v>
      </c>
      <c r="AU161" s="190" t="s">
        <v>80</v>
      </c>
      <c r="AY161" s="18" t="s">
        <v>191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18" t="s">
        <v>80</v>
      </c>
      <c r="BK161" s="191">
        <f>ROUND(I161*H161,2)</f>
        <v>0</v>
      </c>
      <c r="BL161" s="18" t="s">
        <v>198</v>
      </c>
      <c r="BM161" s="190" t="s">
        <v>791</v>
      </c>
    </row>
    <row r="162" spans="1:47" s="2" customFormat="1" ht="11.25">
      <c r="A162" s="35"/>
      <c r="B162" s="36"/>
      <c r="C162" s="37"/>
      <c r="D162" s="192" t="s">
        <v>200</v>
      </c>
      <c r="E162" s="37"/>
      <c r="F162" s="193" t="s">
        <v>2520</v>
      </c>
      <c r="G162" s="37"/>
      <c r="H162" s="37"/>
      <c r="I162" s="194"/>
      <c r="J162" s="37"/>
      <c r="K162" s="37"/>
      <c r="L162" s="40"/>
      <c r="M162" s="195"/>
      <c r="N162" s="196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200</v>
      </c>
      <c r="AU162" s="18" t="s">
        <v>80</v>
      </c>
    </row>
    <row r="163" spans="1:65" s="2" customFormat="1" ht="16.5" customHeight="1">
      <c r="A163" s="35"/>
      <c r="B163" s="36"/>
      <c r="C163" s="179" t="s">
        <v>501</v>
      </c>
      <c r="D163" s="179" t="s">
        <v>193</v>
      </c>
      <c r="E163" s="180" t="s">
        <v>2611</v>
      </c>
      <c r="F163" s="181" t="s">
        <v>2522</v>
      </c>
      <c r="G163" s="182" t="s">
        <v>1444</v>
      </c>
      <c r="H163" s="183">
        <v>200</v>
      </c>
      <c r="I163" s="184"/>
      <c r="J163" s="185">
        <f>ROUND(I163*H163,2)</f>
        <v>0</v>
      </c>
      <c r="K163" s="181" t="s">
        <v>21</v>
      </c>
      <c r="L163" s="40"/>
      <c r="M163" s="186" t="s">
        <v>21</v>
      </c>
      <c r="N163" s="187" t="s">
        <v>43</v>
      </c>
      <c r="O163" s="65"/>
      <c r="P163" s="188">
        <f>O163*H163</f>
        <v>0</v>
      </c>
      <c r="Q163" s="188">
        <v>0</v>
      </c>
      <c r="R163" s="188">
        <f>Q163*H163</f>
        <v>0</v>
      </c>
      <c r="S163" s="188">
        <v>0</v>
      </c>
      <c r="T163" s="189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0" t="s">
        <v>198</v>
      </c>
      <c r="AT163" s="190" t="s">
        <v>193</v>
      </c>
      <c r="AU163" s="190" t="s">
        <v>80</v>
      </c>
      <c r="AY163" s="18" t="s">
        <v>191</v>
      </c>
      <c r="BE163" s="191">
        <f>IF(N163="základní",J163,0)</f>
        <v>0</v>
      </c>
      <c r="BF163" s="191">
        <f>IF(N163="snížená",J163,0)</f>
        <v>0</v>
      </c>
      <c r="BG163" s="191">
        <f>IF(N163="zákl. přenesená",J163,0)</f>
        <v>0</v>
      </c>
      <c r="BH163" s="191">
        <f>IF(N163="sníž. přenesená",J163,0)</f>
        <v>0</v>
      </c>
      <c r="BI163" s="191">
        <f>IF(N163="nulová",J163,0)</f>
        <v>0</v>
      </c>
      <c r="BJ163" s="18" t="s">
        <v>80</v>
      </c>
      <c r="BK163" s="191">
        <f>ROUND(I163*H163,2)</f>
        <v>0</v>
      </c>
      <c r="BL163" s="18" t="s">
        <v>198</v>
      </c>
      <c r="BM163" s="190" t="s">
        <v>813</v>
      </c>
    </row>
    <row r="164" spans="1:47" s="2" customFormat="1" ht="11.25">
      <c r="A164" s="35"/>
      <c r="B164" s="36"/>
      <c r="C164" s="37"/>
      <c r="D164" s="192" t="s">
        <v>200</v>
      </c>
      <c r="E164" s="37"/>
      <c r="F164" s="193" t="s">
        <v>2522</v>
      </c>
      <c r="G164" s="37"/>
      <c r="H164" s="37"/>
      <c r="I164" s="194"/>
      <c r="J164" s="37"/>
      <c r="K164" s="37"/>
      <c r="L164" s="40"/>
      <c r="M164" s="195"/>
      <c r="N164" s="196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200</v>
      </c>
      <c r="AU164" s="18" t="s">
        <v>80</v>
      </c>
    </row>
    <row r="165" spans="1:65" s="2" customFormat="1" ht="16.5" customHeight="1">
      <c r="A165" s="35"/>
      <c r="B165" s="36"/>
      <c r="C165" s="179" t="s">
        <v>508</v>
      </c>
      <c r="D165" s="179" t="s">
        <v>193</v>
      </c>
      <c r="E165" s="180" t="s">
        <v>2612</v>
      </c>
      <c r="F165" s="181" t="s">
        <v>2524</v>
      </c>
      <c r="G165" s="182" t="s">
        <v>1444</v>
      </c>
      <c r="H165" s="183">
        <v>60</v>
      </c>
      <c r="I165" s="184"/>
      <c r="J165" s="185">
        <f>ROUND(I165*H165,2)</f>
        <v>0</v>
      </c>
      <c r="K165" s="181" t="s">
        <v>21</v>
      </c>
      <c r="L165" s="40"/>
      <c r="M165" s="186" t="s">
        <v>21</v>
      </c>
      <c r="N165" s="187" t="s">
        <v>43</v>
      </c>
      <c r="O165" s="65"/>
      <c r="P165" s="188">
        <f>O165*H165</f>
        <v>0</v>
      </c>
      <c r="Q165" s="188">
        <v>0</v>
      </c>
      <c r="R165" s="188">
        <f>Q165*H165</f>
        <v>0</v>
      </c>
      <c r="S165" s="188">
        <v>0</v>
      </c>
      <c r="T165" s="189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0" t="s">
        <v>198</v>
      </c>
      <c r="AT165" s="190" t="s">
        <v>193</v>
      </c>
      <c r="AU165" s="190" t="s">
        <v>80</v>
      </c>
      <c r="AY165" s="18" t="s">
        <v>191</v>
      </c>
      <c r="BE165" s="191">
        <f>IF(N165="základní",J165,0)</f>
        <v>0</v>
      </c>
      <c r="BF165" s="191">
        <f>IF(N165="snížená",J165,0)</f>
        <v>0</v>
      </c>
      <c r="BG165" s="191">
        <f>IF(N165="zákl. přenesená",J165,0)</f>
        <v>0</v>
      </c>
      <c r="BH165" s="191">
        <f>IF(N165="sníž. přenesená",J165,0)</f>
        <v>0</v>
      </c>
      <c r="BI165" s="191">
        <f>IF(N165="nulová",J165,0)</f>
        <v>0</v>
      </c>
      <c r="BJ165" s="18" t="s">
        <v>80</v>
      </c>
      <c r="BK165" s="191">
        <f>ROUND(I165*H165,2)</f>
        <v>0</v>
      </c>
      <c r="BL165" s="18" t="s">
        <v>198</v>
      </c>
      <c r="BM165" s="190" t="s">
        <v>832</v>
      </c>
    </row>
    <row r="166" spans="1:47" s="2" customFormat="1" ht="11.25">
      <c r="A166" s="35"/>
      <c r="B166" s="36"/>
      <c r="C166" s="37"/>
      <c r="D166" s="192" t="s">
        <v>200</v>
      </c>
      <c r="E166" s="37"/>
      <c r="F166" s="193" t="s">
        <v>2524</v>
      </c>
      <c r="G166" s="37"/>
      <c r="H166" s="37"/>
      <c r="I166" s="194"/>
      <c r="J166" s="37"/>
      <c r="K166" s="37"/>
      <c r="L166" s="40"/>
      <c r="M166" s="195"/>
      <c r="N166" s="196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200</v>
      </c>
      <c r="AU166" s="18" t="s">
        <v>80</v>
      </c>
    </row>
    <row r="167" spans="1:65" s="2" customFormat="1" ht="16.5" customHeight="1">
      <c r="A167" s="35"/>
      <c r="B167" s="36"/>
      <c r="C167" s="179" t="s">
        <v>515</v>
      </c>
      <c r="D167" s="179" t="s">
        <v>193</v>
      </c>
      <c r="E167" s="180" t="s">
        <v>2613</v>
      </c>
      <c r="F167" s="181" t="s">
        <v>2526</v>
      </c>
      <c r="G167" s="182" t="s">
        <v>265</v>
      </c>
      <c r="H167" s="183">
        <v>24</v>
      </c>
      <c r="I167" s="184"/>
      <c r="J167" s="185">
        <f>ROUND(I167*H167,2)</f>
        <v>0</v>
      </c>
      <c r="K167" s="181" t="s">
        <v>21</v>
      </c>
      <c r="L167" s="40"/>
      <c r="M167" s="186" t="s">
        <v>21</v>
      </c>
      <c r="N167" s="187" t="s">
        <v>43</v>
      </c>
      <c r="O167" s="65"/>
      <c r="P167" s="188">
        <f>O167*H167</f>
        <v>0</v>
      </c>
      <c r="Q167" s="188">
        <v>0</v>
      </c>
      <c r="R167" s="188">
        <f>Q167*H167</f>
        <v>0</v>
      </c>
      <c r="S167" s="188">
        <v>0</v>
      </c>
      <c r="T167" s="189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0" t="s">
        <v>198</v>
      </c>
      <c r="AT167" s="190" t="s">
        <v>193</v>
      </c>
      <c r="AU167" s="190" t="s">
        <v>80</v>
      </c>
      <c r="AY167" s="18" t="s">
        <v>191</v>
      </c>
      <c r="BE167" s="191">
        <f>IF(N167="základní",J167,0)</f>
        <v>0</v>
      </c>
      <c r="BF167" s="191">
        <f>IF(N167="snížená",J167,0)</f>
        <v>0</v>
      </c>
      <c r="BG167" s="191">
        <f>IF(N167="zákl. přenesená",J167,0)</f>
        <v>0</v>
      </c>
      <c r="BH167" s="191">
        <f>IF(N167="sníž. přenesená",J167,0)</f>
        <v>0</v>
      </c>
      <c r="BI167" s="191">
        <f>IF(N167="nulová",J167,0)</f>
        <v>0</v>
      </c>
      <c r="BJ167" s="18" t="s">
        <v>80</v>
      </c>
      <c r="BK167" s="191">
        <f>ROUND(I167*H167,2)</f>
        <v>0</v>
      </c>
      <c r="BL167" s="18" t="s">
        <v>198</v>
      </c>
      <c r="BM167" s="190" t="s">
        <v>867</v>
      </c>
    </row>
    <row r="168" spans="1:47" s="2" customFormat="1" ht="11.25">
      <c r="A168" s="35"/>
      <c r="B168" s="36"/>
      <c r="C168" s="37"/>
      <c r="D168" s="192" t="s">
        <v>200</v>
      </c>
      <c r="E168" s="37"/>
      <c r="F168" s="193" t="s">
        <v>2526</v>
      </c>
      <c r="G168" s="37"/>
      <c r="H168" s="37"/>
      <c r="I168" s="194"/>
      <c r="J168" s="37"/>
      <c r="K168" s="37"/>
      <c r="L168" s="40"/>
      <c r="M168" s="195"/>
      <c r="N168" s="196"/>
      <c r="O168" s="65"/>
      <c r="P168" s="65"/>
      <c r="Q168" s="65"/>
      <c r="R168" s="65"/>
      <c r="S168" s="65"/>
      <c r="T168" s="66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200</v>
      </c>
      <c r="AU168" s="18" t="s">
        <v>80</v>
      </c>
    </row>
    <row r="169" spans="1:65" s="2" customFormat="1" ht="16.5" customHeight="1">
      <c r="A169" s="35"/>
      <c r="B169" s="36"/>
      <c r="C169" s="179" t="s">
        <v>528</v>
      </c>
      <c r="D169" s="179" t="s">
        <v>193</v>
      </c>
      <c r="E169" s="180" t="s">
        <v>2614</v>
      </c>
      <c r="F169" s="181" t="s">
        <v>2528</v>
      </c>
      <c r="G169" s="182" t="s">
        <v>265</v>
      </c>
      <c r="H169" s="183">
        <v>1</v>
      </c>
      <c r="I169" s="184"/>
      <c r="J169" s="185">
        <f>ROUND(I169*H169,2)</f>
        <v>0</v>
      </c>
      <c r="K169" s="181" t="s">
        <v>21</v>
      </c>
      <c r="L169" s="40"/>
      <c r="M169" s="186" t="s">
        <v>21</v>
      </c>
      <c r="N169" s="187" t="s">
        <v>43</v>
      </c>
      <c r="O169" s="65"/>
      <c r="P169" s="188">
        <f>O169*H169</f>
        <v>0</v>
      </c>
      <c r="Q169" s="188">
        <v>0</v>
      </c>
      <c r="R169" s="188">
        <f>Q169*H169</f>
        <v>0</v>
      </c>
      <c r="S169" s="188">
        <v>0</v>
      </c>
      <c r="T169" s="18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0" t="s">
        <v>198</v>
      </c>
      <c r="AT169" s="190" t="s">
        <v>193</v>
      </c>
      <c r="AU169" s="190" t="s">
        <v>80</v>
      </c>
      <c r="AY169" s="18" t="s">
        <v>191</v>
      </c>
      <c r="BE169" s="191">
        <f>IF(N169="základní",J169,0)</f>
        <v>0</v>
      </c>
      <c r="BF169" s="191">
        <f>IF(N169="snížená",J169,0)</f>
        <v>0</v>
      </c>
      <c r="BG169" s="191">
        <f>IF(N169="zákl. přenesená",J169,0)</f>
        <v>0</v>
      </c>
      <c r="BH169" s="191">
        <f>IF(N169="sníž. přenesená",J169,0)</f>
        <v>0</v>
      </c>
      <c r="BI169" s="191">
        <f>IF(N169="nulová",J169,0)</f>
        <v>0</v>
      </c>
      <c r="BJ169" s="18" t="s">
        <v>80</v>
      </c>
      <c r="BK169" s="191">
        <f>ROUND(I169*H169,2)</f>
        <v>0</v>
      </c>
      <c r="BL169" s="18" t="s">
        <v>198</v>
      </c>
      <c r="BM169" s="190" t="s">
        <v>892</v>
      </c>
    </row>
    <row r="170" spans="1:47" s="2" customFormat="1" ht="11.25">
      <c r="A170" s="35"/>
      <c r="B170" s="36"/>
      <c r="C170" s="37"/>
      <c r="D170" s="192" t="s">
        <v>200</v>
      </c>
      <c r="E170" s="37"/>
      <c r="F170" s="193" t="s">
        <v>2528</v>
      </c>
      <c r="G170" s="37"/>
      <c r="H170" s="37"/>
      <c r="I170" s="194"/>
      <c r="J170" s="37"/>
      <c r="K170" s="37"/>
      <c r="L170" s="40"/>
      <c r="M170" s="195"/>
      <c r="N170" s="196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200</v>
      </c>
      <c r="AU170" s="18" t="s">
        <v>80</v>
      </c>
    </row>
    <row r="171" spans="1:65" s="2" customFormat="1" ht="16.5" customHeight="1">
      <c r="A171" s="35"/>
      <c r="B171" s="36"/>
      <c r="C171" s="179" t="s">
        <v>536</v>
      </c>
      <c r="D171" s="179" t="s">
        <v>193</v>
      </c>
      <c r="E171" s="180" t="s">
        <v>2615</v>
      </c>
      <c r="F171" s="181" t="s">
        <v>2530</v>
      </c>
      <c r="G171" s="182" t="s">
        <v>265</v>
      </c>
      <c r="H171" s="183">
        <v>1</v>
      </c>
      <c r="I171" s="184"/>
      <c r="J171" s="185">
        <f>ROUND(I171*H171,2)</f>
        <v>0</v>
      </c>
      <c r="K171" s="181" t="s">
        <v>21</v>
      </c>
      <c r="L171" s="40"/>
      <c r="M171" s="186" t="s">
        <v>21</v>
      </c>
      <c r="N171" s="187" t="s">
        <v>43</v>
      </c>
      <c r="O171" s="65"/>
      <c r="P171" s="188">
        <f>O171*H171</f>
        <v>0</v>
      </c>
      <c r="Q171" s="188">
        <v>0</v>
      </c>
      <c r="R171" s="188">
        <f>Q171*H171</f>
        <v>0</v>
      </c>
      <c r="S171" s="188">
        <v>0</v>
      </c>
      <c r="T171" s="189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0" t="s">
        <v>198</v>
      </c>
      <c r="AT171" s="190" t="s">
        <v>193</v>
      </c>
      <c r="AU171" s="190" t="s">
        <v>80</v>
      </c>
      <c r="AY171" s="18" t="s">
        <v>191</v>
      </c>
      <c r="BE171" s="191">
        <f>IF(N171="základní",J171,0)</f>
        <v>0</v>
      </c>
      <c r="BF171" s="191">
        <f>IF(N171="snížená",J171,0)</f>
        <v>0</v>
      </c>
      <c r="BG171" s="191">
        <f>IF(N171="zákl. přenesená",J171,0)</f>
        <v>0</v>
      </c>
      <c r="BH171" s="191">
        <f>IF(N171="sníž. přenesená",J171,0)</f>
        <v>0</v>
      </c>
      <c r="BI171" s="191">
        <f>IF(N171="nulová",J171,0)</f>
        <v>0</v>
      </c>
      <c r="BJ171" s="18" t="s">
        <v>80</v>
      </c>
      <c r="BK171" s="191">
        <f>ROUND(I171*H171,2)</f>
        <v>0</v>
      </c>
      <c r="BL171" s="18" t="s">
        <v>198</v>
      </c>
      <c r="BM171" s="190" t="s">
        <v>907</v>
      </c>
    </row>
    <row r="172" spans="1:47" s="2" customFormat="1" ht="11.25">
      <c r="A172" s="35"/>
      <c r="B172" s="36"/>
      <c r="C172" s="37"/>
      <c r="D172" s="192" t="s">
        <v>200</v>
      </c>
      <c r="E172" s="37"/>
      <c r="F172" s="193" t="s">
        <v>2530</v>
      </c>
      <c r="G172" s="37"/>
      <c r="H172" s="37"/>
      <c r="I172" s="194"/>
      <c r="J172" s="37"/>
      <c r="K172" s="37"/>
      <c r="L172" s="40"/>
      <c r="M172" s="195"/>
      <c r="N172" s="196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200</v>
      </c>
      <c r="AU172" s="18" t="s">
        <v>80</v>
      </c>
    </row>
    <row r="173" spans="1:65" s="2" customFormat="1" ht="21.75" customHeight="1">
      <c r="A173" s="35"/>
      <c r="B173" s="36"/>
      <c r="C173" s="179" t="s">
        <v>547</v>
      </c>
      <c r="D173" s="179" t="s">
        <v>193</v>
      </c>
      <c r="E173" s="180" t="s">
        <v>2616</v>
      </c>
      <c r="F173" s="181" t="s">
        <v>2532</v>
      </c>
      <c r="G173" s="182" t="s">
        <v>2441</v>
      </c>
      <c r="H173" s="183">
        <v>20</v>
      </c>
      <c r="I173" s="184"/>
      <c r="J173" s="185">
        <f>ROUND(I173*H173,2)</f>
        <v>0</v>
      </c>
      <c r="K173" s="181" t="s">
        <v>21</v>
      </c>
      <c r="L173" s="40"/>
      <c r="M173" s="186" t="s">
        <v>21</v>
      </c>
      <c r="N173" s="187" t="s">
        <v>43</v>
      </c>
      <c r="O173" s="65"/>
      <c r="P173" s="188">
        <f>O173*H173</f>
        <v>0</v>
      </c>
      <c r="Q173" s="188">
        <v>0</v>
      </c>
      <c r="R173" s="188">
        <f>Q173*H173</f>
        <v>0</v>
      </c>
      <c r="S173" s="188">
        <v>0</v>
      </c>
      <c r="T173" s="189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0" t="s">
        <v>198</v>
      </c>
      <c r="AT173" s="190" t="s">
        <v>193</v>
      </c>
      <c r="AU173" s="190" t="s">
        <v>80</v>
      </c>
      <c r="AY173" s="18" t="s">
        <v>191</v>
      </c>
      <c r="BE173" s="191">
        <f>IF(N173="základní",J173,0)</f>
        <v>0</v>
      </c>
      <c r="BF173" s="191">
        <f>IF(N173="snížená",J173,0)</f>
        <v>0</v>
      </c>
      <c r="BG173" s="191">
        <f>IF(N173="zákl. přenesená",J173,0)</f>
        <v>0</v>
      </c>
      <c r="BH173" s="191">
        <f>IF(N173="sníž. přenesená",J173,0)</f>
        <v>0</v>
      </c>
      <c r="BI173" s="191">
        <f>IF(N173="nulová",J173,0)</f>
        <v>0</v>
      </c>
      <c r="BJ173" s="18" t="s">
        <v>80</v>
      </c>
      <c r="BK173" s="191">
        <f>ROUND(I173*H173,2)</f>
        <v>0</v>
      </c>
      <c r="BL173" s="18" t="s">
        <v>198</v>
      </c>
      <c r="BM173" s="190" t="s">
        <v>920</v>
      </c>
    </row>
    <row r="174" spans="1:47" s="2" customFormat="1" ht="11.25">
      <c r="A174" s="35"/>
      <c r="B174" s="36"/>
      <c r="C174" s="37"/>
      <c r="D174" s="192" t="s">
        <v>200</v>
      </c>
      <c r="E174" s="37"/>
      <c r="F174" s="193" t="s">
        <v>2532</v>
      </c>
      <c r="G174" s="37"/>
      <c r="H174" s="37"/>
      <c r="I174" s="194"/>
      <c r="J174" s="37"/>
      <c r="K174" s="37"/>
      <c r="L174" s="40"/>
      <c r="M174" s="195"/>
      <c r="N174" s="196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200</v>
      </c>
      <c r="AU174" s="18" t="s">
        <v>80</v>
      </c>
    </row>
    <row r="175" spans="1:65" s="2" customFormat="1" ht="16.5" customHeight="1">
      <c r="A175" s="35"/>
      <c r="B175" s="36"/>
      <c r="C175" s="179" t="s">
        <v>570</v>
      </c>
      <c r="D175" s="179" t="s">
        <v>193</v>
      </c>
      <c r="E175" s="180" t="s">
        <v>2617</v>
      </c>
      <c r="F175" s="181" t="s">
        <v>2534</v>
      </c>
      <c r="G175" s="182" t="s">
        <v>2432</v>
      </c>
      <c r="H175" s="183">
        <v>5</v>
      </c>
      <c r="I175" s="184"/>
      <c r="J175" s="185">
        <f>ROUND(I175*H175,2)</f>
        <v>0</v>
      </c>
      <c r="K175" s="181" t="s">
        <v>21</v>
      </c>
      <c r="L175" s="40"/>
      <c r="M175" s="186" t="s">
        <v>21</v>
      </c>
      <c r="N175" s="187" t="s">
        <v>43</v>
      </c>
      <c r="O175" s="65"/>
      <c r="P175" s="188">
        <f>O175*H175</f>
        <v>0</v>
      </c>
      <c r="Q175" s="188">
        <v>0</v>
      </c>
      <c r="R175" s="188">
        <f>Q175*H175</f>
        <v>0</v>
      </c>
      <c r="S175" s="188">
        <v>0</v>
      </c>
      <c r="T175" s="189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0" t="s">
        <v>198</v>
      </c>
      <c r="AT175" s="190" t="s">
        <v>193</v>
      </c>
      <c r="AU175" s="190" t="s">
        <v>80</v>
      </c>
      <c r="AY175" s="18" t="s">
        <v>191</v>
      </c>
      <c r="BE175" s="191">
        <f>IF(N175="základní",J175,0)</f>
        <v>0</v>
      </c>
      <c r="BF175" s="191">
        <f>IF(N175="snížená",J175,0)</f>
        <v>0</v>
      </c>
      <c r="BG175" s="191">
        <f>IF(N175="zákl. přenesená",J175,0)</f>
        <v>0</v>
      </c>
      <c r="BH175" s="191">
        <f>IF(N175="sníž. přenesená",J175,0)</f>
        <v>0</v>
      </c>
      <c r="BI175" s="191">
        <f>IF(N175="nulová",J175,0)</f>
        <v>0</v>
      </c>
      <c r="BJ175" s="18" t="s">
        <v>80</v>
      </c>
      <c r="BK175" s="191">
        <f>ROUND(I175*H175,2)</f>
        <v>0</v>
      </c>
      <c r="BL175" s="18" t="s">
        <v>198</v>
      </c>
      <c r="BM175" s="190" t="s">
        <v>934</v>
      </c>
    </row>
    <row r="176" spans="1:47" s="2" customFormat="1" ht="11.25">
      <c r="A176" s="35"/>
      <c r="B176" s="36"/>
      <c r="C176" s="37"/>
      <c r="D176" s="192" t="s">
        <v>200</v>
      </c>
      <c r="E176" s="37"/>
      <c r="F176" s="193" t="s">
        <v>2534</v>
      </c>
      <c r="G176" s="37"/>
      <c r="H176" s="37"/>
      <c r="I176" s="194"/>
      <c r="J176" s="37"/>
      <c r="K176" s="37"/>
      <c r="L176" s="40"/>
      <c r="M176" s="195"/>
      <c r="N176" s="196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200</v>
      </c>
      <c r="AU176" s="18" t="s">
        <v>80</v>
      </c>
    </row>
    <row r="177" spans="1:65" s="2" customFormat="1" ht="16.5" customHeight="1">
      <c r="A177" s="35"/>
      <c r="B177" s="36"/>
      <c r="C177" s="179" t="s">
        <v>577</v>
      </c>
      <c r="D177" s="179" t="s">
        <v>193</v>
      </c>
      <c r="E177" s="180" t="s">
        <v>2618</v>
      </c>
      <c r="F177" s="181" t="s">
        <v>2536</v>
      </c>
      <c r="G177" s="182" t="s">
        <v>265</v>
      </c>
      <c r="H177" s="183">
        <v>1</v>
      </c>
      <c r="I177" s="184"/>
      <c r="J177" s="185">
        <f>ROUND(I177*H177,2)</f>
        <v>0</v>
      </c>
      <c r="K177" s="181" t="s">
        <v>21</v>
      </c>
      <c r="L177" s="40"/>
      <c r="M177" s="186" t="s">
        <v>21</v>
      </c>
      <c r="N177" s="187" t="s">
        <v>43</v>
      </c>
      <c r="O177" s="65"/>
      <c r="P177" s="188">
        <f>O177*H177</f>
        <v>0</v>
      </c>
      <c r="Q177" s="188">
        <v>0</v>
      </c>
      <c r="R177" s="188">
        <f>Q177*H177</f>
        <v>0</v>
      </c>
      <c r="S177" s="188">
        <v>0</v>
      </c>
      <c r="T177" s="189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0" t="s">
        <v>198</v>
      </c>
      <c r="AT177" s="190" t="s">
        <v>193</v>
      </c>
      <c r="AU177" s="190" t="s">
        <v>80</v>
      </c>
      <c r="AY177" s="18" t="s">
        <v>191</v>
      </c>
      <c r="BE177" s="191">
        <f>IF(N177="základní",J177,0)</f>
        <v>0</v>
      </c>
      <c r="BF177" s="191">
        <f>IF(N177="snížená",J177,0)</f>
        <v>0</v>
      </c>
      <c r="BG177" s="191">
        <f>IF(N177="zákl. přenesená",J177,0)</f>
        <v>0</v>
      </c>
      <c r="BH177" s="191">
        <f>IF(N177="sníž. přenesená",J177,0)</f>
        <v>0</v>
      </c>
      <c r="BI177" s="191">
        <f>IF(N177="nulová",J177,0)</f>
        <v>0</v>
      </c>
      <c r="BJ177" s="18" t="s">
        <v>80</v>
      </c>
      <c r="BK177" s="191">
        <f>ROUND(I177*H177,2)</f>
        <v>0</v>
      </c>
      <c r="BL177" s="18" t="s">
        <v>198</v>
      </c>
      <c r="BM177" s="190" t="s">
        <v>962</v>
      </c>
    </row>
    <row r="178" spans="1:47" s="2" customFormat="1" ht="11.25">
      <c r="A178" s="35"/>
      <c r="B178" s="36"/>
      <c r="C178" s="37"/>
      <c r="D178" s="192" t="s">
        <v>200</v>
      </c>
      <c r="E178" s="37"/>
      <c r="F178" s="193" t="s">
        <v>2536</v>
      </c>
      <c r="G178" s="37"/>
      <c r="H178" s="37"/>
      <c r="I178" s="194"/>
      <c r="J178" s="37"/>
      <c r="K178" s="37"/>
      <c r="L178" s="40"/>
      <c r="M178" s="195"/>
      <c r="N178" s="196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200</v>
      </c>
      <c r="AU178" s="18" t="s">
        <v>80</v>
      </c>
    </row>
    <row r="179" spans="1:65" s="2" customFormat="1" ht="16.5" customHeight="1">
      <c r="A179" s="35"/>
      <c r="B179" s="36"/>
      <c r="C179" s="179" t="s">
        <v>584</v>
      </c>
      <c r="D179" s="179" t="s">
        <v>193</v>
      </c>
      <c r="E179" s="180" t="s">
        <v>2619</v>
      </c>
      <c r="F179" s="181" t="s">
        <v>2538</v>
      </c>
      <c r="G179" s="182" t="s">
        <v>2432</v>
      </c>
      <c r="H179" s="183">
        <v>40</v>
      </c>
      <c r="I179" s="184"/>
      <c r="J179" s="185">
        <f>ROUND(I179*H179,2)</f>
        <v>0</v>
      </c>
      <c r="K179" s="181" t="s">
        <v>21</v>
      </c>
      <c r="L179" s="40"/>
      <c r="M179" s="186" t="s">
        <v>21</v>
      </c>
      <c r="N179" s="187" t="s">
        <v>43</v>
      </c>
      <c r="O179" s="65"/>
      <c r="P179" s="188">
        <f>O179*H179</f>
        <v>0</v>
      </c>
      <c r="Q179" s="188">
        <v>0</v>
      </c>
      <c r="R179" s="188">
        <f>Q179*H179</f>
        <v>0</v>
      </c>
      <c r="S179" s="188">
        <v>0</v>
      </c>
      <c r="T179" s="189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0" t="s">
        <v>198</v>
      </c>
      <c r="AT179" s="190" t="s">
        <v>193</v>
      </c>
      <c r="AU179" s="190" t="s">
        <v>80</v>
      </c>
      <c r="AY179" s="18" t="s">
        <v>191</v>
      </c>
      <c r="BE179" s="191">
        <f>IF(N179="základní",J179,0)</f>
        <v>0</v>
      </c>
      <c r="BF179" s="191">
        <f>IF(N179="snížená",J179,0)</f>
        <v>0</v>
      </c>
      <c r="BG179" s="191">
        <f>IF(N179="zákl. přenesená",J179,0)</f>
        <v>0</v>
      </c>
      <c r="BH179" s="191">
        <f>IF(N179="sníž. přenesená",J179,0)</f>
        <v>0</v>
      </c>
      <c r="BI179" s="191">
        <f>IF(N179="nulová",J179,0)</f>
        <v>0</v>
      </c>
      <c r="BJ179" s="18" t="s">
        <v>80</v>
      </c>
      <c r="BK179" s="191">
        <f>ROUND(I179*H179,2)</f>
        <v>0</v>
      </c>
      <c r="BL179" s="18" t="s">
        <v>198</v>
      </c>
      <c r="BM179" s="190" t="s">
        <v>976</v>
      </c>
    </row>
    <row r="180" spans="1:47" s="2" customFormat="1" ht="11.25">
      <c r="A180" s="35"/>
      <c r="B180" s="36"/>
      <c r="C180" s="37"/>
      <c r="D180" s="192" t="s">
        <v>200</v>
      </c>
      <c r="E180" s="37"/>
      <c r="F180" s="193" t="s">
        <v>2538</v>
      </c>
      <c r="G180" s="37"/>
      <c r="H180" s="37"/>
      <c r="I180" s="194"/>
      <c r="J180" s="37"/>
      <c r="K180" s="37"/>
      <c r="L180" s="40"/>
      <c r="M180" s="232"/>
      <c r="N180" s="233"/>
      <c r="O180" s="234"/>
      <c r="P180" s="234"/>
      <c r="Q180" s="234"/>
      <c r="R180" s="234"/>
      <c r="S180" s="234"/>
      <c r="T180" s="2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200</v>
      </c>
      <c r="AU180" s="18" t="s">
        <v>80</v>
      </c>
    </row>
    <row r="181" spans="1:31" s="2" customFormat="1" ht="6.95" customHeight="1">
      <c r="A181" s="35"/>
      <c r="B181" s="48"/>
      <c r="C181" s="49"/>
      <c r="D181" s="49"/>
      <c r="E181" s="49"/>
      <c r="F181" s="49"/>
      <c r="G181" s="49"/>
      <c r="H181" s="49"/>
      <c r="I181" s="49"/>
      <c r="J181" s="49"/>
      <c r="K181" s="49"/>
      <c r="L181" s="40"/>
      <c r="M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</row>
  </sheetData>
  <sheetProtection algorithmName="SHA-512" hashValue="rY7nYAstIRypWsY8GKH/m+y84m8FYFoBA2+Qf6VFcfYQiAoJtJBll77EwLsQddWunus6Fwkh6zh0/MjcXTsxbw==" saltValue="Pkz3sfvZqdjqSaXwSTcOcjJWmzO0Ha4/rr2fnwTj9VHW5wvVCGR96DLjPBjnS18iSK40zoGaaf0sDSiKu8Cfcw==" spinCount="100000" sheet="1" objects="1" scenarios="1" formatColumns="0" formatRows="0" autoFilter="0"/>
  <autoFilter ref="C86:K180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8" t="s">
        <v>104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2:46" s="1" customFormat="1" ht="24.95" customHeight="1">
      <c r="B4" s="21"/>
      <c r="D4" s="111" t="s">
        <v>141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72" t="str">
        <f>'Rekapitulace stavby'!K6</f>
        <v>Rekonstrukce kuchyně v domově pro seniory v Klatovech</v>
      </c>
      <c r="F7" s="373"/>
      <c r="G7" s="373"/>
      <c r="H7" s="373"/>
      <c r="L7" s="21"/>
    </row>
    <row r="8" spans="2:12" s="1" customFormat="1" ht="12" customHeight="1">
      <c r="B8" s="21"/>
      <c r="D8" s="113" t="s">
        <v>142</v>
      </c>
      <c r="L8" s="21"/>
    </row>
    <row r="9" spans="1:31" s="2" customFormat="1" ht="16.5" customHeight="1">
      <c r="A9" s="35"/>
      <c r="B9" s="40"/>
      <c r="C9" s="35"/>
      <c r="D9" s="35"/>
      <c r="E9" s="372" t="s">
        <v>2418</v>
      </c>
      <c r="F9" s="375"/>
      <c r="G9" s="375"/>
      <c r="H9" s="37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3" t="s">
        <v>2021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74" t="s">
        <v>2620</v>
      </c>
      <c r="F11" s="375"/>
      <c r="G11" s="375"/>
      <c r="H11" s="375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3" t="s">
        <v>18</v>
      </c>
      <c r="E13" s="35"/>
      <c r="F13" s="104" t="s">
        <v>21</v>
      </c>
      <c r="G13" s="35"/>
      <c r="H13" s="35"/>
      <c r="I13" s="113" t="s">
        <v>20</v>
      </c>
      <c r="J13" s="104" t="s">
        <v>21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22</v>
      </c>
      <c r="E14" s="35"/>
      <c r="F14" s="104" t="s">
        <v>23</v>
      </c>
      <c r="G14" s="35"/>
      <c r="H14" s="35"/>
      <c r="I14" s="113" t="s">
        <v>24</v>
      </c>
      <c r="J14" s="115" t="str">
        <f>'Rekapitulace stavby'!AN8</f>
        <v>26. 4. 2023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3" t="s">
        <v>26</v>
      </c>
      <c r="E16" s="35"/>
      <c r="F16" s="35"/>
      <c r="G16" s="35"/>
      <c r="H16" s="35"/>
      <c r="I16" s="113" t="s">
        <v>27</v>
      </c>
      <c r="J16" s="104" t="str">
        <f>IF('Rekapitulace stavby'!AN10="","",'Rekapitulace stavby'!AN10)</f>
        <v/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tr">
        <f>IF('Rekapitulace stavby'!E11="","",'Rekapitulace stavby'!E11)</f>
        <v xml:space="preserve"> </v>
      </c>
      <c r="F17" s="35"/>
      <c r="G17" s="35"/>
      <c r="H17" s="35"/>
      <c r="I17" s="113" t="s">
        <v>29</v>
      </c>
      <c r="J17" s="104" t="str">
        <f>IF('Rekapitulace stavby'!AN11="","",'Rekapitulace stavby'!AN11)</f>
        <v/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3" t="s">
        <v>30</v>
      </c>
      <c r="E19" s="35"/>
      <c r="F19" s="35"/>
      <c r="G19" s="35"/>
      <c r="H19" s="35"/>
      <c r="I19" s="113" t="s">
        <v>27</v>
      </c>
      <c r="J19" s="31" t="str">
        <f>'Rekapitulace stavby'!AN13</f>
        <v>Vyplň údaj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76" t="str">
        <f>'Rekapitulace stavby'!E14</f>
        <v>Vyplň údaj</v>
      </c>
      <c r="F20" s="377"/>
      <c r="G20" s="377"/>
      <c r="H20" s="377"/>
      <c r="I20" s="113" t="s">
        <v>29</v>
      </c>
      <c r="J20" s="31" t="str">
        <f>'Rekapitulace stavby'!AN14</f>
        <v>Vyplň údaj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3" t="s">
        <v>32</v>
      </c>
      <c r="E22" s="35"/>
      <c r="F22" s="35"/>
      <c r="G22" s="35"/>
      <c r="H22" s="35"/>
      <c r="I22" s="113" t="s">
        <v>27</v>
      </c>
      <c r="J22" s="104" t="s">
        <v>21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33</v>
      </c>
      <c r="F23" s="35"/>
      <c r="G23" s="35"/>
      <c r="H23" s="35"/>
      <c r="I23" s="113" t="s">
        <v>29</v>
      </c>
      <c r="J23" s="104" t="s">
        <v>21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3" t="s">
        <v>35</v>
      </c>
      <c r="E25" s="35"/>
      <c r="F25" s="35"/>
      <c r="G25" s="35"/>
      <c r="H25" s="35"/>
      <c r="I25" s="113" t="s">
        <v>27</v>
      </c>
      <c r="J25" s="104" t="str">
        <f>IF('Rekapitulace stavby'!AN19="","",'Rekapitulace stavby'!AN19)</f>
        <v/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tr">
        <f>IF('Rekapitulace stavby'!E20="","",'Rekapitulace stavby'!E20)</f>
        <v xml:space="preserve"> </v>
      </c>
      <c r="F26" s="35"/>
      <c r="G26" s="35"/>
      <c r="H26" s="35"/>
      <c r="I26" s="113" t="s">
        <v>29</v>
      </c>
      <c r="J26" s="104" t="str">
        <f>IF('Rekapitulace stavby'!AN20="","",'Rekapitulace stavby'!AN20)</f>
        <v/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3" t="s">
        <v>36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16"/>
      <c r="B29" s="117"/>
      <c r="C29" s="116"/>
      <c r="D29" s="116"/>
      <c r="E29" s="378" t="s">
        <v>21</v>
      </c>
      <c r="F29" s="378"/>
      <c r="G29" s="378"/>
      <c r="H29" s="378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0" t="s">
        <v>38</v>
      </c>
      <c r="E32" s="35"/>
      <c r="F32" s="35"/>
      <c r="G32" s="35"/>
      <c r="H32" s="35"/>
      <c r="I32" s="35"/>
      <c r="J32" s="121">
        <f>ROUND(J87,2)</f>
        <v>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2" t="s">
        <v>40</v>
      </c>
      <c r="G34" s="35"/>
      <c r="H34" s="35"/>
      <c r="I34" s="122" t="s">
        <v>39</v>
      </c>
      <c r="J34" s="122" t="s">
        <v>41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3" t="s">
        <v>42</v>
      </c>
      <c r="E35" s="113" t="s">
        <v>43</v>
      </c>
      <c r="F35" s="124">
        <f>ROUND((SUM(BE87:BE172)),2)</f>
        <v>0</v>
      </c>
      <c r="G35" s="35"/>
      <c r="H35" s="35"/>
      <c r="I35" s="125">
        <v>0.21</v>
      </c>
      <c r="J35" s="124">
        <f>ROUND(((SUM(BE87:BE172))*I35),2)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44</v>
      </c>
      <c r="F36" s="124">
        <f>ROUND((SUM(BF87:BF172)),2)</f>
        <v>0</v>
      </c>
      <c r="G36" s="35"/>
      <c r="H36" s="35"/>
      <c r="I36" s="125">
        <v>0.15</v>
      </c>
      <c r="J36" s="124">
        <f>ROUND(((SUM(BF87:BF172))*I36),2)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ROUND((SUM(BG87:BG172)),2)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46</v>
      </c>
      <c r="F38" s="124">
        <f>ROUND((SUM(BH87:BH172)),2)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47</v>
      </c>
      <c r="F39" s="124">
        <f>ROUND((SUM(BI87:BI172)),2)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6"/>
      <c r="D41" s="127" t="s">
        <v>48</v>
      </c>
      <c r="E41" s="128"/>
      <c r="F41" s="128"/>
      <c r="G41" s="129" t="s">
        <v>49</v>
      </c>
      <c r="H41" s="130" t="s">
        <v>50</v>
      </c>
      <c r="I41" s="128"/>
      <c r="J41" s="131">
        <f>SUM(J32:J39)</f>
        <v>0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144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79" t="str">
        <f>E7</f>
        <v>Rekonstrukce kuchyně v domově pro seniory v Klatovech</v>
      </c>
      <c r="F50" s="380"/>
      <c r="G50" s="380"/>
      <c r="H50" s="380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30" t="s">
        <v>142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5"/>
      <c r="B52" s="36"/>
      <c r="C52" s="37"/>
      <c r="D52" s="37"/>
      <c r="E52" s="379" t="s">
        <v>2418</v>
      </c>
      <c r="F52" s="381"/>
      <c r="G52" s="381"/>
      <c r="H52" s="381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30" t="s">
        <v>2021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333" t="str">
        <f>E11</f>
        <v>751.3 - VZT 3</v>
      </c>
      <c r="F54" s="381"/>
      <c r="G54" s="381"/>
      <c r="H54" s="381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30" t="s">
        <v>22</v>
      </c>
      <c r="D56" s="37"/>
      <c r="E56" s="37"/>
      <c r="F56" s="28" t="str">
        <f>F14</f>
        <v>Podhůrecká 815/3</v>
      </c>
      <c r="G56" s="37"/>
      <c r="H56" s="37"/>
      <c r="I56" s="30" t="s">
        <v>24</v>
      </c>
      <c r="J56" s="60" t="str">
        <f>IF(J14="","",J14)</f>
        <v>26. 4. 2023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5.2" customHeight="1">
      <c r="A58" s="35"/>
      <c r="B58" s="36"/>
      <c r="C58" s="30" t="s">
        <v>26</v>
      </c>
      <c r="D58" s="37"/>
      <c r="E58" s="37"/>
      <c r="F58" s="28" t="str">
        <f>E17</f>
        <v xml:space="preserve"> </v>
      </c>
      <c r="G58" s="37"/>
      <c r="H58" s="37"/>
      <c r="I58" s="30" t="s">
        <v>32</v>
      </c>
      <c r="J58" s="33" t="str">
        <f>E23</f>
        <v>M-PROject CZ s.r.o.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2" customHeight="1">
      <c r="A59" s="35"/>
      <c r="B59" s="36"/>
      <c r="C59" s="30" t="s">
        <v>30</v>
      </c>
      <c r="D59" s="37"/>
      <c r="E59" s="37"/>
      <c r="F59" s="28" t="str">
        <f>IF(E20="","",E20)</f>
        <v>Vyplň údaj</v>
      </c>
      <c r="G59" s="37"/>
      <c r="H59" s="37"/>
      <c r="I59" s="30" t="s">
        <v>35</v>
      </c>
      <c r="J59" s="33" t="str">
        <f>E26</f>
        <v xml:space="preserve"> 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37" t="s">
        <v>145</v>
      </c>
      <c r="D61" s="138"/>
      <c r="E61" s="138"/>
      <c r="F61" s="138"/>
      <c r="G61" s="138"/>
      <c r="H61" s="138"/>
      <c r="I61" s="138"/>
      <c r="J61" s="139" t="s">
        <v>146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40" t="s">
        <v>70</v>
      </c>
      <c r="D63" s="37"/>
      <c r="E63" s="37"/>
      <c r="F63" s="37"/>
      <c r="G63" s="37"/>
      <c r="H63" s="37"/>
      <c r="I63" s="37"/>
      <c r="J63" s="78">
        <f>J87</f>
        <v>0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147</v>
      </c>
    </row>
    <row r="64" spans="2:12" s="9" customFormat="1" ht="24.95" customHeight="1">
      <c r="B64" s="141"/>
      <c r="C64" s="142"/>
      <c r="D64" s="143" t="s">
        <v>2621</v>
      </c>
      <c r="E64" s="144"/>
      <c r="F64" s="144"/>
      <c r="G64" s="144"/>
      <c r="H64" s="144"/>
      <c r="I64" s="144"/>
      <c r="J64" s="145">
        <f>J88</f>
        <v>0</v>
      </c>
      <c r="K64" s="142"/>
      <c r="L64" s="146"/>
    </row>
    <row r="65" spans="2:12" s="9" customFormat="1" ht="24.95" customHeight="1">
      <c r="B65" s="141"/>
      <c r="C65" s="142"/>
      <c r="D65" s="143" t="s">
        <v>2622</v>
      </c>
      <c r="E65" s="144"/>
      <c r="F65" s="144"/>
      <c r="G65" s="144"/>
      <c r="H65" s="144"/>
      <c r="I65" s="144"/>
      <c r="J65" s="145">
        <f>J101</f>
        <v>0</v>
      </c>
      <c r="K65" s="142"/>
      <c r="L65" s="146"/>
    </row>
    <row r="66" spans="1:31" s="2" customFormat="1" ht="21.75" customHeight="1">
      <c r="A66" s="35"/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114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14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71" spans="1:31" s="2" customFormat="1" ht="6.95" customHeight="1">
      <c r="A71" s="35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1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24.95" customHeight="1">
      <c r="A72" s="35"/>
      <c r="B72" s="36"/>
      <c r="C72" s="24" t="s">
        <v>176</v>
      </c>
      <c r="D72" s="37"/>
      <c r="E72" s="37"/>
      <c r="F72" s="37"/>
      <c r="G72" s="37"/>
      <c r="H72" s="37"/>
      <c r="I72" s="37"/>
      <c r="J72" s="37"/>
      <c r="K72" s="37"/>
      <c r="L72" s="11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1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16</v>
      </c>
      <c r="D74" s="37"/>
      <c r="E74" s="37"/>
      <c r="F74" s="37"/>
      <c r="G74" s="37"/>
      <c r="H74" s="37"/>
      <c r="I74" s="37"/>
      <c r="J74" s="37"/>
      <c r="K74" s="37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79" t="str">
        <f>E7</f>
        <v>Rekonstrukce kuchyně v domově pro seniory v Klatovech</v>
      </c>
      <c r="F75" s="380"/>
      <c r="G75" s="380"/>
      <c r="H75" s="380"/>
      <c r="I75" s="37"/>
      <c r="J75" s="37"/>
      <c r="K75" s="37"/>
      <c r="L75" s="11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2:12" s="1" customFormat="1" ht="12" customHeight="1">
      <c r="B76" s="22"/>
      <c r="C76" s="30" t="s">
        <v>142</v>
      </c>
      <c r="D76" s="23"/>
      <c r="E76" s="23"/>
      <c r="F76" s="23"/>
      <c r="G76" s="23"/>
      <c r="H76" s="23"/>
      <c r="I76" s="23"/>
      <c r="J76" s="23"/>
      <c r="K76" s="23"/>
      <c r="L76" s="21"/>
    </row>
    <row r="77" spans="1:31" s="2" customFormat="1" ht="16.5" customHeight="1">
      <c r="A77" s="35"/>
      <c r="B77" s="36"/>
      <c r="C77" s="37"/>
      <c r="D77" s="37"/>
      <c r="E77" s="379" t="s">
        <v>2418</v>
      </c>
      <c r="F77" s="381"/>
      <c r="G77" s="381"/>
      <c r="H77" s="381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2021</v>
      </c>
      <c r="D78" s="37"/>
      <c r="E78" s="37"/>
      <c r="F78" s="37"/>
      <c r="G78" s="37"/>
      <c r="H78" s="37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33" t="str">
        <f>E11</f>
        <v>751.3 - VZT 3</v>
      </c>
      <c r="F79" s="381"/>
      <c r="G79" s="381"/>
      <c r="H79" s="381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22</v>
      </c>
      <c r="D81" s="37"/>
      <c r="E81" s="37"/>
      <c r="F81" s="28" t="str">
        <f>F14</f>
        <v>Podhůrecká 815/3</v>
      </c>
      <c r="G81" s="37"/>
      <c r="H81" s="37"/>
      <c r="I81" s="30" t="s">
        <v>24</v>
      </c>
      <c r="J81" s="60" t="str">
        <f>IF(J14="","",J14)</f>
        <v>26. 4. 2023</v>
      </c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26</v>
      </c>
      <c r="D83" s="37"/>
      <c r="E83" s="37"/>
      <c r="F83" s="28" t="str">
        <f>E17</f>
        <v xml:space="preserve"> </v>
      </c>
      <c r="G83" s="37"/>
      <c r="H83" s="37"/>
      <c r="I83" s="30" t="s">
        <v>32</v>
      </c>
      <c r="J83" s="33" t="str">
        <f>E23</f>
        <v>M-PROject CZ s.r.o.</v>
      </c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30</v>
      </c>
      <c r="D84" s="37"/>
      <c r="E84" s="37"/>
      <c r="F84" s="28" t="str">
        <f>IF(E20="","",E20)</f>
        <v>Vyplň údaj</v>
      </c>
      <c r="G84" s="37"/>
      <c r="H84" s="37"/>
      <c r="I84" s="30" t="s">
        <v>35</v>
      </c>
      <c r="J84" s="33" t="str">
        <f>E26</f>
        <v xml:space="preserve"> </v>
      </c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52"/>
      <c r="B86" s="153"/>
      <c r="C86" s="154" t="s">
        <v>177</v>
      </c>
      <c r="D86" s="155" t="s">
        <v>57</v>
      </c>
      <c r="E86" s="155" t="s">
        <v>53</v>
      </c>
      <c r="F86" s="155" t="s">
        <v>54</v>
      </c>
      <c r="G86" s="155" t="s">
        <v>178</v>
      </c>
      <c r="H86" s="155" t="s">
        <v>179</v>
      </c>
      <c r="I86" s="155" t="s">
        <v>180</v>
      </c>
      <c r="J86" s="155" t="s">
        <v>146</v>
      </c>
      <c r="K86" s="156" t="s">
        <v>181</v>
      </c>
      <c r="L86" s="157"/>
      <c r="M86" s="69" t="s">
        <v>21</v>
      </c>
      <c r="N86" s="70" t="s">
        <v>42</v>
      </c>
      <c r="O86" s="70" t="s">
        <v>182</v>
      </c>
      <c r="P86" s="70" t="s">
        <v>183</v>
      </c>
      <c r="Q86" s="70" t="s">
        <v>184</v>
      </c>
      <c r="R86" s="70" t="s">
        <v>185</v>
      </c>
      <c r="S86" s="70" t="s">
        <v>186</v>
      </c>
      <c r="T86" s="71" t="s">
        <v>187</v>
      </c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</row>
    <row r="87" spans="1:63" s="2" customFormat="1" ht="22.9" customHeight="1">
      <c r="A87" s="35"/>
      <c r="B87" s="36"/>
      <c r="C87" s="76" t="s">
        <v>188</v>
      </c>
      <c r="D87" s="37"/>
      <c r="E87" s="37"/>
      <c r="F87" s="37"/>
      <c r="G87" s="37"/>
      <c r="H87" s="37"/>
      <c r="I87" s="37"/>
      <c r="J87" s="158">
        <f>BK87</f>
        <v>0</v>
      </c>
      <c r="K87" s="37"/>
      <c r="L87" s="40"/>
      <c r="M87" s="72"/>
      <c r="N87" s="159"/>
      <c r="O87" s="73"/>
      <c r="P87" s="160">
        <f>P88+P101</f>
        <v>0</v>
      </c>
      <c r="Q87" s="73"/>
      <c r="R87" s="160">
        <f>R88+R101</f>
        <v>0</v>
      </c>
      <c r="S87" s="73"/>
      <c r="T87" s="161">
        <f>T88+T101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71</v>
      </c>
      <c r="AU87" s="18" t="s">
        <v>147</v>
      </c>
      <c r="BK87" s="162">
        <f>BK88+BK101</f>
        <v>0</v>
      </c>
    </row>
    <row r="88" spans="2:63" s="12" customFormat="1" ht="25.9" customHeight="1">
      <c r="B88" s="163"/>
      <c r="C88" s="164"/>
      <c r="D88" s="165" t="s">
        <v>71</v>
      </c>
      <c r="E88" s="166" t="s">
        <v>2623</v>
      </c>
      <c r="F88" s="166" t="s">
        <v>2624</v>
      </c>
      <c r="G88" s="164"/>
      <c r="H88" s="164"/>
      <c r="I88" s="167"/>
      <c r="J88" s="168">
        <f>BK88</f>
        <v>0</v>
      </c>
      <c r="K88" s="164"/>
      <c r="L88" s="169"/>
      <c r="M88" s="170"/>
      <c r="N88" s="171"/>
      <c r="O88" s="171"/>
      <c r="P88" s="172">
        <f>SUM(P89:P100)</f>
        <v>0</v>
      </c>
      <c r="Q88" s="171"/>
      <c r="R88" s="172">
        <f>SUM(R89:R100)</f>
        <v>0</v>
      </c>
      <c r="S88" s="171"/>
      <c r="T88" s="173">
        <f>SUM(T89:T100)</f>
        <v>0</v>
      </c>
      <c r="AR88" s="174" t="s">
        <v>80</v>
      </c>
      <c r="AT88" s="175" t="s">
        <v>71</v>
      </c>
      <c r="AU88" s="175" t="s">
        <v>72</v>
      </c>
      <c r="AY88" s="174" t="s">
        <v>191</v>
      </c>
      <c r="BK88" s="176">
        <f>SUM(BK89:BK100)</f>
        <v>0</v>
      </c>
    </row>
    <row r="89" spans="1:65" s="2" customFormat="1" ht="16.5" customHeight="1">
      <c r="A89" s="35"/>
      <c r="B89" s="36"/>
      <c r="C89" s="179" t="s">
        <v>80</v>
      </c>
      <c r="D89" s="179" t="s">
        <v>193</v>
      </c>
      <c r="E89" s="180" t="s">
        <v>2625</v>
      </c>
      <c r="F89" s="181" t="s">
        <v>2626</v>
      </c>
      <c r="G89" s="182" t="s">
        <v>293</v>
      </c>
      <c r="H89" s="183">
        <v>40</v>
      </c>
      <c r="I89" s="184"/>
      <c r="J89" s="185">
        <f>ROUND(I89*H89,2)</f>
        <v>0</v>
      </c>
      <c r="K89" s="181" t="s">
        <v>21</v>
      </c>
      <c r="L89" s="40"/>
      <c r="M89" s="186" t="s">
        <v>21</v>
      </c>
      <c r="N89" s="187" t="s">
        <v>43</v>
      </c>
      <c r="O89" s="65"/>
      <c r="P89" s="188">
        <f>O89*H89</f>
        <v>0</v>
      </c>
      <c r="Q89" s="188">
        <v>0</v>
      </c>
      <c r="R89" s="188">
        <f>Q89*H89</f>
        <v>0</v>
      </c>
      <c r="S89" s="188">
        <v>0</v>
      </c>
      <c r="T89" s="189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90" t="s">
        <v>198</v>
      </c>
      <c r="AT89" s="190" t="s">
        <v>193</v>
      </c>
      <c r="AU89" s="190" t="s">
        <v>80</v>
      </c>
      <c r="AY89" s="18" t="s">
        <v>191</v>
      </c>
      <c r="BE89" s="191">
        <f>IF(N89="základní",J89,0)</f>
        <v>0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18" t="s">
        <v>80</v>
      </c>
      <c r="BK89" s="191">
        <f>ROUND(I89*H89,2)</f>
        <v>0</v>
      </c>
      <c r="BL89" s="18" t="s">
        <v>198</v>
      </c>
      <c r="BM89" s="190" t="s">
        <v>82</v>
      </c>
    </row>
    <row r="90" spans="1:47" s="2" customFormat="1" ht="11.25">
      <c r="A90" s="35"/>
      <c r="B90" s="36"/>
      <c r="C90" s="37"/>
      <c r="D90" s="192" t="s">
        <v>200</v>
      </c>
      <c r="E90" s="37"/>
      <c r="F90" s="193" t="s">
        <v>2626</v>
      </c>
      <c r="G90" s="37"/>
      <c r="H90" s="37"/>
      <c r="I90" s="194"/>
      <c r="J90" s="37"/>
      <c r="K90" s="37"/>
      <c r="L90" s="40"/>
      <c r="M90" s="195"/>
      <c r="N90" s="196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200</v>
      </c>
      <c r="AU90" s="18" t="s">
        <v>80</v>
      </c>
    </row>
    <row r="91" spans="1:65" s="2" customFormat="1" ht="16.5" customHeight="1">
      <c r="A91" s="35"/>
      <c r="B91" s="36"/>
      <c r="C91" s="179" t="s">
        <v>82</v>
      </c>
      <c r="D91" s="179" t="s">
        <v>193</v>
      </c>
      <c r="E91" s="180" t="s">
        <v>2627</v>
      </c>
      <c r="F91" s="181" t="s">
        <v>2628</v>
      </c>
      <c r="G91" s="182" t="s">
        <v>293</v>
      </c>
      <c r="H91" s="183">
        <v>20</v>
      </c>
      <c r="I91" s="184"/>
      <c r="J91" s="185">
        <f>ROUND(I91*H91,2)</f>
        <v>0</v>
      </c>
      <c r="K91" s="181" t="s">
        <v>21</v>
      </c>
      <c r="L91" s="40"/>
      <c r="M91" s="186" t="s">
        <v>21</v>
      </c>
      <c r="N91" s="187" t="s">
        <v>43</v>
      </c>
      <c r="O91" s="65"/>
      <c r="P91" s="188">
        <f>O91*H91</f>
        <v>0</v>
      </c>
      <c r="Q91" s="188">
        <v>0</v>
      </c>
      <c r="R91" s="188">
        <f>Q91*H91</f>
        <v>0</v>
      </c>
      <c r="S91" s="188">
        <v>0</v>
      </c>
      <c r="T91" s="189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90" t="s">
        <v>198</v>
      </c>
      <c r="AT91" s="190" t="s">
        <v>193</v>
      </c>
      <c r="AU91" s="190" t="s">
        <v>80</v>
      </c>
      <c r="AY91" s="18" t="s">
        <v>191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18" t="s">
        <v>80</v>
      </c>
      <c r="BK91" s="191">
        <f>ROUND(I91*H91,2)</f>
        <v>0</v>
      </c>
      <c r="BL91" s="18" t="s">
        <v>198</v>
      </c>
      <c r="BM91" s="190" t="s">
        <v>198</v>
      </c>
    </row>
    <row r="92" spans="1:47" s="2" customFormat="1" ht="11.25">
      <c r="A92" s="35"/>
      <c r="B92" s="36"/>
      <c r="C92" s="37"/>
      <c r="D92" s="192" t="s">
        <v>200</v>
      </c>
      <c r="E92" s="37"/>
      <c r="F92" s="193" t="s">
        <v>2628</v>
      </c>
      <c r="G92" s="37"/>
      <c r="H92" s="37"/>
      <c r="I92" s="194"/>
      <c r="J92" s="37"/>
      <c r="K92" s="37"/>
      <c r="L92" s="40"/>
      <c r="M92" s="195"/>
      <c r="N92" s="196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200</v>
      </c>
      <c r="AU92" s="18" t="s">
        <v>80</v>
      </c>
    </row>
    <row r="93" spans="1:65" s="2" customFormat="1" ht="24.2" customHeight="1">
      <c r="A93" s="35"/>
      <c r="B93" s="36"/>
      <c r="C93" s="179" t="s">
        <v>212</v>
      </c>
      <c r="D93" s="179" t="s">
        <v>193</v>
      </c>
      <c r="E93" s="180" t="s">
        <v>2629</v>
      </c>
      <c r="F93" s="181" t="s">
        <v>2630</v>
      </c>
      <c r="G93" s="182" t="s">
        <v>2631</v>
      </c>
      <c r="H93" s="183">
        <v>10</v>
      </c>
      <c r="I93" s="184"/>
      <c r="J93" s="185">
        <f>ROUND(I93*H93,2)</f>
        <v>0</v>
      </c>
      <c r="K93" s="181" t="s">
        <v>21</v>
      </c>
      <c r="L93" s="40"/>
      <c r="M93" s="186" t="s">
        <v>21</v>
      </c>
      <c r="N93" s="187" t="s">
        <v>43</v>
      </c>
      <c r="O93" s="65"/>
      <c r="P93" s="188">
        <f>O93*H93</f>
        <v>0</v>
      </c>
      <c r="Q93" s="188">
        <v>0</v>
      </c>
      <c r="R93" s="188">
        <f>Q93*H93</f>
        <v>0</v>
      </c>
      <c r="S93" s="188">
        <v>0</v>
      </c>
      <c r="T93" s="189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90" t="s">
        <v>198</v>
      </c>
      <c r="AT93" s="190" t="s">
        <v>193</v>
      </c>
      <c r="AU93" s="190" t="s">
        <v>80</v>
      </c>
      <c r="AY93" s="18" t="s">
        <v>191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8" t="s">
        <v>80</v>
      </c>
      <c r="BK93" s="191">
        <f>ROUND(I93*H93,2)</f>
        <v>0</v>
      </c>
      <c r="BL93" s="18" t="s">
        <v>198</v>
      </c>
      <c r="BM93" s="190" t="s">
        <v>236</v>
      </c>
    </row>
    <row r="94" spans="1:47" s="2" customFormat="1" ht="19.5">
      <c r="A94" s="35"/>
      <c r="B94" s="36"/>
      <c r="C94" s="37"/>
      <c r="D94" s="192" t="s">
        <v>200</v>
      </c>
      <c r="E94" s="37"/>
      <c r="F94" s="193" t="s">
        <v>2630</v>
      </c>
      <c r="G94" s="37"/>
      <c r="H94" s="37"/>
      <c r="I94" s="194"/>
      <c r="J94" s="37"/>
      <c r="K94" s="37"/>
      <c r="L94" s="40"/>
      <c r="M94" s="195"/>
      <c r="N94" s="196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200</v>
      </c>
      <c r="AU94" s="18" t="s">
        <v>80</v>
      </c>
    </row>
    <row r="95" spans="1:65" s="2" customFormat="1" ht="24.2" customHeight="1">
      <c r="A95" s="35"/>
      <c r="B95" s="36"/>
      <c r="C95" s="179" t="s">
        <v>198</v>
      </c>
      <c r="D95" s="179" t="s">
        <v>193</v>
      </c>
      <c r="E95" s="180" t="s">
        <v>2632</v>
      </c>
      <c r="F95" s="181" t="s">
        <v>2633</v>
      </c>
      <c r="G95" s="182" t="s">
        <v>221</v>
      </c>
      <c r="H95" s="183">
        <v>1</v>
      </c>
      <c r="I95" s="184"/>
      <c r="J95" s="185">
        <f>ROUND(I95*H95,2)</f>
        <v>0</v>
      </c>
      <c r="K95" s="181" t="s">
        <v>21</v>
      </c>
      <c r="L95" s="40"/>
      <c r="M95" s="186" t="s">
        <v>21</v>
      </c>
      <c r="N95" s="187" t="s">
        <v>43</v>
      </c>
      <c r="O95" s="65"/>
      <c r="P95" s="188">
        <f>O95*H95</f>
        <v>0</v>
      </c>
      <c r="Q95" s="188">
        <v>0</v>
      </c>
      <c r="R95" s="188">
        <f>Q95*H95</f>
        <v>0</v>
      </c>
      <c r="S95" s="188">
        <v>0</v>
      </c>
      <c r="T95" s="189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90" t="s">
        <v>198</v>
      </c>
      <c r="AT95" s="190" t="s">
        <v>193</v>
      </c>
      <c r="AU95" s="190" t="s">
        <v>80</v>
      </c>
      <c r="AY95" s="18" t="s">
        <v>191</v>
      </c>
      <c r="BE95" s="191">
        <f>IF(N95="základní",J95,0)</f>
        <v>0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18" t="s">
        <v>80</v>
      </c>
      <c r="BK95" s="191">
        <f>ROUND(I95*H95,2)</f>
        <v>0</v>
      </c>
      <c r="BL95" s="18" t="s">
        <v>198</v>
      </c>
      <c r="BM95" s="190" t="s">
        <v>255</v>
      </c>
    </row>
    <row r="96" spans="1:47" s="2" customFormat="1" ht="11.25">
      <c r="A96" s="35"/>
      <c r="B96" s="36"/>
      <c r="C96" s="37"/>
      <c r="D96" s="192" t="s">
        <v>200</v>
      </c>
      <c r="E96" s="37"/>
      <c r="F96" s="193" t="s">
        <v>2633</v>
      </c>
      <c r="G96" s="37"/>
      <c r="H96" s="37"/>
      <c r="I96" s="194"/>
      <c r="J96" s="37"/>
      <c r="K96" s="37"/>
      <c r="L96" s="40"/>
      <c r="M96" s="195"/>
      <c r="N96" s="196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200</v>
      </c>
      <c r="AU96" s="18" t="s">
        <v>80</v>
      </c>
    </row>
    <row r="97" spans="1:65" s="2" customFormat="1" ht="24.2" customHeight="1">
      <c r="A97" s="35"/>
      <c r="B97" s="36"/>
      <c r="C97" s="179" t="s">
        <v>227</v>
      </c>
      <c r="D97" s="179" t="s">
        <v>193</v>
      </c>
      <c r="E97" s="180" t="s">
        <v>2634</v>
      </c>
      <c r="F97" s="181" t="s">
        <v>2635</v>
      </c>
      <c r="G97" s="182" t="s">
        <v>221</v>
      </c>
      <c r="H97" s="183">
        <v>1</v>
      </c>
      <c r="I97" s="184"/>
      <c r="J97" s="185">
        <f>ROUND(I97*H97,2)</f>
        <v>0</v>
      </c>
      <c r="K97" s="181" t="s">
        <v>21</v>
      </c>
      <c r="L97" s="40"/>
      <c r="M97" s="186" t="s">
        <v>21</v>
      </c>
      <c r="N97" s="187" t="s">
        <v>43</v>
      </c>
      <c r="O97" s="65"/>
      <c r="P97" s="188">
        <f>O97*H97</f>
        <v>0</v>
      </c>
      <c r="Q97" s="188">
        <v>0</v>
      </c>
      <c r="R97" s="188">
        <f>Q97*H97</f>
        <v>0</v>
      </c>
      <c r="S97" s="188">
        <v>0</v>
      </c>
      <c r="T97" s="189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90" t="s">
        <v>198</v>
      </c>
      <c r="AT97" s="190" t="s">
        <v>193</v>
      </c>
      <c r="AU97" s="190" t="s">
        <v>80</v>
      </c>
      <c r="AY97" s="18" t="s">
        <v>191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18" t="s">
        <v>80</v>
      </c>
      <c r="BK97" s="191">
        <f>ROUND(I97*H97,2)</f>
        <v>0</v>
      </c>
      <c r="BL97" s="18" t="s">
        <v>198</v>
      </c>
      <c r="BM97" s="190" t="s">
        <v>271</v>
      </c>
    </row>
    <row r="98" spans="1:47" s="2" customFormat="1" ht="19.5">
      <c r="A98" s="35"/>
      <c r="B98" s="36"/>
      <c r="C98" s="37"/>
      <c r="D98" s="192" t="s">
        <v>200</v>
      </c>
      <c r="E98" s="37"/>
      <c r="F98" s="193" t="s">
        <v>2635</v>
      </c>
      <c r="G98" s="37"/>
      <c r="H98" s="37"/>
      <c r="I98" s="194"/>
      <c r="J98" s="37"/>
      <c r="K98" s="37"/>
      <c r="L98" s="40"/>
      <c r="M98" s="195"/>
      <c r="N98" s="196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200</v>
      </c>
      <c r="AU98" s="18" t="s">
        <v>80</v>
      </c>
    </row>
    <row r="99" spans="1:65" s="2" customFormat="1" ht="33" customHeight="1">
      <c r="A99" s="35"/>
      <c r="B99" s="36"/>
      <c r="C99" s="179" t="s">
        <v>236</v>
      </c>
      <c r="D99" s="179" t="s">
        <v>193</v>
      </c>
      <c r="E99" s="180" t="s">
        <v>2636</v>
      </c>
      <c r="F99" s="181" t="s">
        <v>2637</v>
      </c>
      <c r="G99" s="182" t="s">
        <v>221</v>
      </c>
      <c r="H99" s="183">
        <v>0.2</v>
      </c>
      <c r="I99" s="184"/>
      <c r="J99" s="185">
        <f>ROUND(I99*H99,2)</f>
        <v>0</v>
      </c>
      <c r="K99" s="181" t="s">
        <v>21</v>
      </c>
      <c r="L99" s="40"/>
      <c r="M99" s="186" t="s">
        <v>21</v>
      </c>
      <c r="N99" s="187" t="s">
        <v>43</v>
      </c>
      <c r="O99" s="65"/>
      <c r="P99" s="188">
        <f>O99*H99</f>
        <v>0</v>
      </c>
      <c r="Q99" s="188">
        <v>0</v>
      </c>
      <c r="R99" s="188">
        <f>Q99*H99</f>
        <v>0</v>
      </c>
      <c r="S99" s="188">
        <v>0</v>
      </c>
      <c r="T99" s="189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90" t="s">
        <v>198</v>
      </c>
      <c r="AT99" s="190" t="s">
        <v>193</v>
      </c>
      <c r="AU99" s="190" t="s">
        <v>80</v>
      </c>
      <c r="AY99" s="18" t="s">
        <v>191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18" t="s">
        <v>80</v>
      </c>
      <c r="BK99" s="191">
        <f>ROUND(I99*H99,2)</f>
        <v>0</v>
      </c>
      <c r="BL99" s="18" t="s">
        <v>198</v>
      </c>
      <c r="BM99" s="190" t="s">
        <v>290</v>
      </c>
    </row>
    <row r="100" spans="1:47" s="2" customFormat="1" ht="19.5">
      <c r="A100" s="35"/>
      <c r="B100" s="36"/>
      <c r="C100" s="37"/>
      <c r="D100" s="192" t="s">
        <v>200</v>
      </c>
      <c r="E100" s="37"/>
      <c r="F100" s="193" t="s">
        <v>2637</v>
      </c>
      <c r="G100" s="37"/>
      <c r="H100" s="37"/>
      <c r="I100" s="194"/>
      <c r="J100" s="37"/>
      <c r="K100" s="37"/>
      <c r="L100" s="40"/>
      <c r="M100" s="195"/>
      <c r="N100" s="196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200</v>
      </c>
      <c r="AU100" s="18" t="s">
        <v>80</v>
      </c>
    </row>
    <row r="101" spans="2:63" s="12" customFormat="1" ht="25.9" customHeight="1">
      <c r="B101" s="163"/>
      <c r="C101" s="164"/>
      <c r="D101" s="165" t="s">
        <v>71</v>
      </c>
      <c r="E101" s="166" t="s">
        <v>2638</v>
      </c>
      <c r="F101" s="166" t="s">
        <v>2639</v>
      </c>
      <c r="G101" s="164"/>
      <c r="H101" s="164"/>
      <c r="I101" s="167"/>
      <c r="J101" s="168">
        <f>BK101</f>
        <v>0</v>
      </c>
      <c r="K101" s="164"/>
      <c r="L101" s="169"/>
      <c r="M101" s="170"/>
      <c r="N101" s="171"/>
      <c r="O101" s="171"/>
      <c r="P101" s="172">
        <f>SUM(P102:P172)</f>
        <v>0</v>
      </c>
      <c r="Q101" s="171"/>
      <c r="R101" s="172">
        <f>SUM(R102:R172)</f>
        <v>0</v>
      </c>
      <c r="S101" s="171"/>
      <c r="T101" s="173">
        <f>SUM(T102:T172)</f>
        <v>0</v>
      </c>
      <c r="AR101" s="174" t="s">
        <v>80</v>
      </c>
      <c r="AT101" s="175" t="s">
        <v>71</v>
      </c>
      <c r="AU101" s="175" t="s">
        <v>72</v>
      </c>
      <c r="AY101" s="174" t="s">
        <v>191</v>
      </c>
      <c r="BK101" s="176">
        <f>SUM(BK102:BK172)</f>
        <v>0</v>
      </c>
    </row>
    <row r="102" spans="1:65" s="2" customFormat="1" ht="24.2" customHeight="1">
      <c r="A102" s="35"/>
      <c r="B102" s="36"/>
      <c r="C102" s="179" t="s">
        <v>244</v>
      </c>
      <c r="D102" s="179" t="s">
        <v>193</v>
      </c>
      <c r="E102" s="180" t="s">
        <v>2640</v>
      </c>
      <c r="F102" s="181" t="s">
        <v>2641</v>
      </c>
      <c r="G102" s="182" t="s">
        <v>2131</v>
      </c>
      <c r="H102" s="183">
        <v>1</v>
      </c>
      <c r="I102" s="184"/>
      <c r="J102" s="185">
        <f>ROUND(I102*H102,2)</f>
        <v>0</v>
      </c>
      <c r="K102" s="181" t="s">
        <v>21</v>
      </c>
      <c r="L102" s="40"/>
      <c r="M102" s="186" t="s">
        <v>21</v>
      </c>
      <c r="N102" s="187" t="s">
        <v>43</v>
      </c>
      <c r="O102" s="65"/>
      <c r="P102" s="188">
        <f>O102*H102</f>
        <v>0</v>
      </c>
      <c r="Q102" s="188">
        <v>0</v>
      </c>
      <c r="R102" s="188">
        <f>Q102*H102</f>
        <v>0</v>
      </c>
      <c r="S102" s="188">
        <v>0</v>
      </c>
      <c r="T102" s="189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90" t="s">
        <v>198</v>
      </c>
      <c r="AT102" s="190" t="s">
        <v>193</v>
      </c>
      <c r="AU102" s="190" t="s">
        <v>80</v>
      </c>
      <c r="AY102" s="18" t="s">
        <v>191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18" t="s">
        <v>80</v>
      </c>
      <c r="BK102" s="191">
        <f>ROUND(I102*H102,2)</f>
        <v>0</v>
      </c>
      <c r="BL102" s="18" t="s">
        <v>198</v>
      </c>
      <c r="BM102" s="190" t="s">
        <v>306</v>
      </c>
    </row>
    <row r="103" spans="1:47" s="2" customFormat="1" ht="11.25">
      <c r="A103" s="35"/>
      <c r="B103" s="36"/>
      <c r="C103" s="37"/>
      <c r="D103" s="192" t="s">
        <v>200</v>
      </c>
      <c r="E103" s="37"/>
      <c r="F103" s="193" t="s">
        <v>2641</v>
      </c>
      <c r="G103" s="37"/>
      <c r="H103" s="37"/>
      <c r="I103" s="194"/>
      <c r="J103" s="37"/>
      <c r="K103" s="37"/>
      <c r="L103" s="40"/>
      <c r="M103" s="195"/>
      <c r="N103" s="196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200</v>
      </c>
      <c r="AU103" s="18" t="s">
        <v>80</v>
      </c>
    </row>
    <row r="104" spans="1:47" s="2" customFormat="1" ht="39">
      <c r="A104" s="35"/>
      <c r="B104" s="36"/>
      <c r="C104" s="37"/>
      <c r="D104" s="192" t="s">
        <v>1941</v>
      </c>
      <c r="E104" s="37"/>
      <c r="F104" s="231" t="s">
        <v>2642</v>
      </c>
      <c r="G104" s="37"/>
      <c r="H104" s="37"/>
      <c r="I104" s="194"/>
      <c r="J104" s="37"/>
      <c r="K104" s="37"/>
      <c r="L104" s="40"/>
      <c r="M104" s="195"/>
      <c r="N104" s="196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1941</v>
      </c>
      <c r="AU104" s="18" t="s">
        <v>80</v>
      </c>
    </row>
    <row r="105" spans="1:65" s="2" customFormat="1" ht="21.75" customHeight="1">
      <c r="A105" s="35"/>
      <c r="B105" s="36"/>
      <c r="C105" s="179" t="s">
        <v>255</v>
      </c>
      <c r="D105" s="179" t="s">
        <v>193</v>
      </c>
      <c r="E105" s="180" t="s">
        <v>2643</v>
      </c>
      <c r="F105" s="181" t="s">
        <v>2644</v>
      </c>
      <c r="G105" s="182" t="s">
        <v>265</v>
      </c>
      <c r="H105" s="183">
        <v>1</v>
      </c>
      <c r="I105" s="184"/>
      <c r="J105" s="185">
        <f>ROUND(I105*H105,2)</f>
        <v>0</v>
      </c>
      <c r="K105" s="181" t="s">
        <v>21</v>
      </c>
      <c r="L105" s="40"/>
      <c r="M105" s="186" t="s">
        <v>21</v>
      </c>
      <c r="N105" s="187" t="s">
        <v>43</v>
      </c>
      <c r="O105" s="65"/>
      <c r="P105" s="188">
        <f>O105*H105</f>
        <v>0</v>
      </c>
      <c r="Q105" s="188">
        <v>0</v>
      </c>
      <c r="R105" s="188">
        <f>Q105*H105</f>
        <v>0</v>
      </c>
      <c r="S105" s="188">
        <v>0</v>
      </c>
      <c r="T105" s="189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90" t="s">
        <v>198</v>
      </c>
      <c r="AT105" s="190" t="s">
        <v>193</v>
      </c>
      <c r="AU105" s="190" t="s">
        <v>80</v>
      </c>
      <c r="AY105" s="18" t="s">
        <v>191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18" t="s">
        <v>80</v>
      </c>
      <c r="BK105" s="191">
        <f>ROUND(I105*H105,2)</f>
        <v>0</v>
      </c>
      <c r="BL105" s="18" t="s">
        <v>198</v>
      </c>
      <c r="BM105" s="190" t="s">
        <v>321</v>
      </c>
    </row>
    <row r="106" spans="1:47" s="2" customFormat="1" ht="11.25">
      <c r="A106" s="35"/>
      <c r="B106" s="36"/>
      <c r="C106" s="37"/>
      <c r="D106" s="192" t="s">
        <v>200</v>
      </c>
      <c r="E106" s="37"/>
      <c r="F106" s="193" t="s">
        <v>2644</v>
      </c>
      <c r="G106" s="37"/>
      <c r="H106" s="37"/>
      <c r="I106" s="194"/>
      <c r="J106" s="37"/>
      <c r="K106" s="37"/>
      <c r="L106" s="40"/>
      <c r="M106" s="195"/>
      <c r="N106" s="196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200</v>
      </c>
      <c r="AU106" s="18" t="s">
        <v>80</v>
      </c>
    </row>
    <row r="107" spans="1:47" s="2" customFormat="1" ht="39">
      <c r="A107" s="35"/>
      <c r="B107" s="36"/>
      <c r="C107" s="37"/>
      <c r="D107" s="192" t="s">
        <v>1941</v>
      </c>
      <c r="E107" s="37"/>
      <c r="F107" s="231" t="s">
        <v>2645</v>
      </c>
      <c r="G107" s="37"/>
      <c r="H107" s="37"/>
      <c r="I107" s="194"/>
      <c r="J107" s="37"/>
      <c r="K107" s="37"/>
      <c r="L107" s="40"/>
      <c r="M107" s="195"/>
      <c r="N107" s="196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1941</v>
      </c>
      <c r="AU107" s="18" t="s">
        <v>80</v>
      </c>
    </row>
    <row r="108" spans="1:65" s="2" customFormat="1" ht="33" customHeight="1">
      <c r="A108" s="35"/>
      <c r="B108" s="36"/>
      <c r="C108" s="179" t="s">
        <v>262</v>
      </c>
      <c r="D108" s="179" t="s">
        <v>193</v>
      </c>
      <c r="E108" s="180" t="s">
        <v>2646</v>
      </c>
      <c r="F108" s="181" t="s">
        <v>2647</v>
      </c>
      <c r="G108" s="182" t="s">
        <v>265</v>
      </c>
      <c r="H108" s="183">
        <v>1</v>
      </c>
      <c r="I108" s="184"/>
      <c r="J108" s="185">
        <f>ROUND(I108*H108,2)</f>
        <v>0</v>
      </c>
      <c r="K108" s="181" t="s">
        <v>21</v>
      </c>
      <c r="L108" s="40"/>
      <c r="M108" s="186" t="s">
        <v>21</v>
      </c>
      <c r="N108" s="187" t="s">
        <v>43</v>
      </c>
      <c r="O108" s="65"/>
      <c r="P108" s="188">
        <f>O108*H108</f>
        <v>0</v>
      </c>
      <c r="Q108" s="188">
        <v>0</v>
      </c>
      <c r="R108" s="188">
        <f>Q108*H108</f>
        <v>0</v>
      </c>
      <c r="S108" s="188">
        <v>0</v>
      </c>
      <c r="T108" s="189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90" t="s">
        <v>198</v>
      </c>
      <c r="AT108" s="190" t="s">
        <v>193</v>
      </c>
      <c r="AU108" s="190" t="s">
        <v>80</v>
      </c>
      <c r="AY108" s="18" t="s">
        <v>191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8" t="s">
        <v>80</v>
      </c>
      <c r="BK108" s="191">
        <f>ROUND(I108*H108,2)</f>
        <v>0</v>
      </c>
      <c r="BL108" s="18" t="s">
        <v>198</v>
      </c>
      <c r="BM108" s="190" t="s">
        <v>341</v>
      </c>
    </row>
    <row r="109" spans="1:47" s="2" customFormat="1" ht="19.5">
      <c r="A109" s="35"/>
      <c r="B109" s="36"/>
      <c r="C109" s="37"/>
      <c r="D109" s="192" t="s">
        <v>200</v>
      </c>
      <c r="E109" s="37"/>
      <c r="F109" s="193" t="s">
        <v>2647</v>
      </c>
      <c r="G109" s="37"/>
      <c r="H109" s="37"/>
      <c r="I109" s="194"/>
      <c r="J109" s="37"/>
      <c r="K109" s="37"/>
      <c r="L109" s="40"/>
      <c r="M109" s="195"/>
      <c r="N109" s="196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200</v>
      </c>
      <c r="AU109" s="18" t="s">
        <v>80</v>
      </c>
    </row>
    <row r="110" spans="1:47" s="2" customFormat="1" ht="19.5">
      <c r="A110" s="35"/>
      <c r="B110" s="36"/>
      <c r="C110" s="37"/>
      <c r="D110" s="192" t="s">
        <v>1941</v>
      </c>
      <c r="E110" s="37"/>
      <c r="F110" s="231" t="s">
        <v>2461</v>
      </c>
      <c r="G110" s="37"/>
      <c r="H110" s="37"/>
      <c r="I110" s="194"/>
      <c r="J110" s="37"/>
      <c r="K110" s="37"/>
      <c r="L110" s="40"/>
      <c r="M110" s="195"/>
      <c r="N110" s="196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1941</v>
      </c>
      <c r="AU110" s="18" t="s">
        <v>80</v>
      </c>
    </row>
    <row r="111" spans="1:65" s="2" customFormat="1" ht="16.5" customHeight="1">
      <c r="A111" s="35"/>
      <c r="B111" s="36"/>
      <c r="C111" s="179" t="s">
        <v>271</v>
      </c>
      <c r="D111" s="179" t="s">
        <v>193</v>
      </c>
      <c r="E111" s="180" t="s">
        <v>2648</v>
      </c>
      <c r="F111" s="181" t="s">
        <v>2649</v>
      </c>
      <c r="G111" s="182" t="s">
        <v>265</v>
      </c>
      <c r="H111" s="183">
        <v>1</v>
      </c>
      <c r="I111" s="184"/>
      <c r="J111" s="185">
        <f>ROUND(I111*H111,2)</f>
        <v>0</v>
      </c>
      <c r="K111" s="181" t="s">
        <v>21</v>
      </c>
      <c r="L111" s="40"/>
      <c r="M111" s="186" t="s">
        <v>21</v>
      </c>
      <c r="N111" s="187" t="s">
        <v>43</v>
      </c>
      <c r="O111" s="65"/>
      <c r="P111" s="188">
        <f>O111*H111</f>
        <v>0</v>
      </c>
      <c r="Q111" s="188">
        <v>0</v>
      </c>
      <c r="R111" s="188">
        <f>Q111*H111</f>
        <v>0</v>
      </c>
      <c r="S111" s="188">
        <v>0</v>
      </c>
      <c r="T111" s="189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90" t="s">
        <v>198</v>
      </c>
      <c r="AT111" s="190" t="s">
        <v>193</v>
      </c>
      <c r="AU111" s="190" t="s">
        <v>80</v>
      </c>
      <c r="AY111" s="18" t="s">
        <v>191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18" t="s">
        <v>80</v>
      </c>
      <c r="BK111" s="191">
        <f>ROUND(I111*H111,2)</f>
        <v>0</v>
      </c>
      <c r="BL111" s="18" t="s">
        <v>198</v>
      </c>
      <c r="BM111" s="190" t="s">
        <v>379</v>
      </c>
    </row>
    <row r="112" spans="1:47" s="2" customFormat="1" ht="11.25">
      <c r="A112" s="35"/>
      <c r="B112" s="36"/>
      <c r="C112" s="37"/>
      <c r="D112" s="192" t="s">
        <v>200</v>
      </c>
      <c r="E112" s="37"/>
      <c r="F112" s="193" t="s">
        <v>2649</v>
      </c>
      <c r="G112" s="37"/>
      <c r="H112" s="37"/>
      <c r="I112" s="194"/>
      <c r="J112" s="37"/>
      <c r="K112" s="37"/>
      <c r="L112" s="40"/>
      <c r="M112" s="195"/>
      <c r="N112" s="196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200</v>
      </c>
      <c r="AU112" s="18" t="s">
        <v>80</v>
      </c>
    </row>
    <row r="113" spans="1:65" s="2" customFormat="1" ht="16.5" customHeight="1">
      <c r="A113" s="35"/>
      <c r="B113" s="36"/>
      <c r="C113" s="179" t="s">
        <v>280</v>
      </c>
      <c r="D113" s="179" t="s">
        <v>193</v>
      </c>
      <c r="E113" s="180" t="s">
        <v>2650</v>
      </c>
      <c r="F113" s="181" t="s">
        <v>2651</v>
      </c>
      <c r="G113" s="182" t="s">
        <v>265</v>
      </c>
      <c r="H113" s="183">
        <v>1</v>
      </c>
      <c r="I113" s="184"/>
      <c r="J113" s="185">
        <f>ROUND(I113*H113,2)</f>
        <v>0</v>
      </c>
      <c r="K113" s="181" t="s">
        <v>21</v>
      </c>
      <c r="L113" s="40"/>
      <c r="M113" s="186" t="s">
        <v>21</v>
      </c>
      <c r="N113" s="187" t="s">
        <v>43</v>
      </c>
      <c r="O113" s="65"/>
      <c r="P113" s="188">
        <f>O113*H113</f>
        <v>0</v>
      </c>
      <c r="Q113" s="188">
        <v>0</v>
      </c>
      <c r="R113" s="188">
        <f>Q113*H113</f>
        <v>0</v>
      </c>
      <c r="S113" s="188">
        <v>0</v>
      </c>
      <c r="T113" s="189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90" t="s">
        <v>198</v>
      </c>
      <c r="AT113" s="190" t="s">
        <v>193</v>
      </c>
      <c r="AU113" s="190" t="s">
        <v>80</v>
      </c>
      <c r="AY113" s="18" t="s">
        <v>191</v>
      </c>
      <c r="BE113" s="191">
        <f>IF(N113="základní",J113,0)</f>
        <v>0</v>
      </c>
      <c r="BF113" s="191">
        <f>IF(N113="snížená",J113,0)</f>
        <v>0</v>
      </c>
      <c r="BG113" s="191">
        <f>IF(N113="zákl. přenesená",J113,0)</f>
        <v>0</v>
      </c>
      <c r="BH113" s="191">
        <f>IF(N113="sníž. přenesená",J113,0)</f>
        <v>0</v>
      </c>
      <c r="BI113" s="191">
        <f>IF(N113="nulová",J113,0)</f>
        <v>0</v>
      </c>
      <c r="BJ113" s="18" t="s">
        <v>80</v>
      </c>
      <c r="BK113" s="191">
        <f>ROUND(I113*H113,2)</f>
        <v>0</v>
      </c>
      <c r="BL113" s="18" t="s">
        <v>198</v>
      </c>
      <c r="BM113" s="190" t="s">
        <v>406</v>
      </c>
    </row>
    <row r="114" spans="1:47" s="2" customFormat="1" ht="11.25">
      <c r="A114" s="35"/>
      <c r="B114" s="36"/>
      <c r="C114" s="37"/>
      <c r="D114" s="192" t="s">
        <v>200</v>
      </c>
      <c r="E114" s="37"/>
      <c r="F114" s="193" t="s">
        <v>2651</v>
      </c>
      <c r="G114" s="37"/>
      <c r="H114" s="37"/>
      <c r="I114" s="194"/>
      <c r="J114" s="37"/>
      <c r="K114" s="37"/>
      <c r="L114" s="40"/>
      <c r="M114" s="195"/>
      <c r="N114" s="196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200</v>
      </c>
      <c r="AU114" s="18" t="s">
        <v>80</v>
      </c>
    </row>
    <row r="115" spans="1:65" s="2" customFormat="1" ht="16.5" customHeight="1">
      <c r="A115" s="35"/>
      <c r="B115" s="36"/>
      <c r="C115" s="179" t="s">
        <v>290</v>
      </c>
      <c r="D115" s="179" t="s">
        <v>193</v>
      </c>
      <c r="E115" s="180" t="s">
        <v>2652</v>
      </c>
      <c r="F115" s="181" t="s">
        <v>2653</v>
      </c>
      <c r="G115" s="182" t="s">
        <v>265</v>
      </c>
      <c r="H115" s="183">
        <v>2</v>
      </c>
      <c r="I115" s="184"/>
      <c r="J115" s="185">
        <f>ROUND(I115*H115,2)</f>
        <v>0</v>
      </c>
      <c r="K115" s="181" t="s">
        <v>21</v>
      </c>
      <c r="L115" s="40"/>
      <c r="M115" s="186" t="s">
        <v>21</v>
      </c>
      <c r="N115" s="187" t="s">
        <v>43</v>
      </c>
      <c r="O115" s="65"/>
      <c r="P115" s="188">
        <f>O115*H115</f>
        <v>0</v>
      </c>
      <c r="Q115" s="188">
        <v>0</v>
      </c>
      <c r="R115" s="188">
        <f>Q115*H115</f>
        <v>0</v>
      </c>
      <c r="S115" s="188">
        <v>0</v>
      </c>
      <c r="T115" s="189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90" t="s">
        <v>198</v>
      </c>
      <c r="AT115" s="190" t="s">
        <v>193</v>
      </c>
      <c r="AU115" s="190" t="s">
        <v>80</v>
      </c>
      <c r="AY115" s="18" t="s">
        <v>191</v>
      </c>
      <c r="BE115" s="191">
        <f>IF(N115="základní",J115,0)</f>
        <v>0</v>
      </c>
      <c r="BF115" s="191">
        <f>IF(N115="snížená",J115,0)</f>
        <v>0</v>
      </c>
      <c r="BG115" s="191">
        <f>IF(N115="zákl. přenesená",J115,0)</f>
        <v>0</v>
      </c>
      <c r="BH115" s="191">
        <f>IF(N115="sníž. přenesená",J115,0)</f>
        <v>0</v>
      </c>
      <c r="BI115" s="191">
        <f>IF(N115="nulová",J115,0)</f>
        <v>0</v>
      </c>
      <c r="BJ115" s="18" t="s">
        <v>80</v>
      </c>
      <c r="BK115" s="191">
        <f>ROUND(I115*H115,2)</f>
        <v>0</v>
      </c>
      <c r="BL115" s="18" t="s">
        <v>198</v>
      </c>
      <c r="BM115" s="190" t="s">
        <v>420</v>
      </c>
    </row>
    <row r="116" spans="1:47" s="2" customFormat="1" ht="11.25">
      <c r="A116" s="35"/>
      <c r="B116" s="36"/>
      <c r="C116" s="37"/>
      <c r="D116" s="192" t="s">
        <v>200</v>
      </c>
      <c r="E116" s="37"/>
      <c r="F116" s="193" t="s">
        <v>2653</v>
      </c>
      <c r="G116" s="37"/>
      <c r="H116" s="37"/>
      <c r="I116" s="194"/>
      <c r="J116" s="37"/>
      <c r="K116" s="37"/>
      <c r="L116" s="40"/>
      <c r="M116" s="195"/>
      <c r="N116" s="196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200</v>
      </c>
      <c r="AU116" s="18" t="s">
        <v>80</v>
      </c>
    </row>
    <row r="117" spans="1:47" s="2" customFormat="1" ht="19.5">
      <c r="A117" s="35"/>
      <c r="B117" s="36"/>
      <c r="C117" s="37"/>
      <c r="D117" s="192" t="s">
        <v>1941</v>
      </c>
      <c r="E117" s="37"/>
      <c r="F117" s="231" t="s">
        <v>2466</v>
      </c>
      <c r="G117" s="37"/>
      <c r="H117" s="37"/>
      <c r="I117" s="194"/>
      <c r="J117" s="37"/>
      <c r="K117" s="37"/>
      <c r="L117" s="40"/>
      <c r="M117" s="195"/>
      <c r="N117" s="196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1941</v>
      </c>
      <c r="AU117" s="18" t="s">
        <v>80</v>
      </c>
    </row>
    <row r="118" spans="1:65" s="2" customFormat="1" ht="24.2" customHeight="1">
      <c r="A118" s="35"/>
      <c r="B118" s="36"/>
      <c r="C118" s="179" t="s">
        <v>299</v>
      </c>
      <c r="D118" s="179" t="s">
        <v>193</v>
      </c>
      <c r="E118" s="180" t="s">
        <v>2654</v>
      </c>
      <c r="F118" s="181" t="s">
        <v>2655</v>
      </c>
      <c r="G118" s="182" t="s">
        <v>265</v>
      </c>
      <c r="H118" s="183">
        <v>2</v>
      </c>
      <c r="I118" s="184"/>
      <c r="J118" s="185">
        <f>ROUND(I118*H118,2)</f>
        <v>0</v>
      </c>
      <c r="K118" s="181" t="s">
        <v>21</v>
      </c>
      <c r="L118" s="40"/>
      <c r="M118" s="186" t="s">
        <v>21</v>
      </c>
      <c r="N118" s="187" t="s">
        <v>43</v>
      </c>
      <c r="O118" s="65"/>
      <c r="P118" s="188">
        <f>O118*H118</f>
        <v>0</v>
      </c>
      <c r="Q118" s="188">
        <v>0</v>
      </c>
      <c r="R118" s="188">
        <f>Q118*H118</f>
        <v>0</v>
      </c>
      <c r="S118" s="188">
        <v>0</v>
      </c>
      <c r="T118" s="189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90" t="s">
        <v>198</v>
      </c>
      <c r="AT118" s="190" t="s">
        <v>193</v>
      </c>
      <c r="AU118" s="190" t="s">
        <v>80</v>
      </c>
      <c r="AY118" s="18" t="s">
        <v>191</v>
      </c>
      <c r="BE118" s="191">
        <f>IF(N118="základní",J118,0)</f>
        <v>0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18" t="s">
        <v>80</v>
      </c>
      <c r="BK118" s="191">
        <f>ROUND(I118*H118,2)</f>
        <v>0</v>
      </c>
      <c r="BL118" s="18" t="s">
        <v>198</v>
      </c>
      <c r="BM118" s="190" t="s">
        <v>434</v>
      </c>
    </row>
    <row r="119" spans="1:47" s="2" customFormat="1" ht="11.25">
      <c r="A119" s="35"/>
      <c r="B119" s="36"/>
      <c r="C119" s="37"/>
      <c r="D119" s="192" t="s">
        <v>200</v>
      </c>
      <c r="E119" s="37"/>
      <c r="F119" s="193" t="s">
        <v>2655</v>
      </c>
      <c r="G119" s="37"/>
      <c r="H119" s="37"/>
      <c r="I119" s="194"/>
      <c r="J119" s="37"/>
      <c r="K119" s="37"/>
      <c r="L119" s="40"/>
      <c r="M119" s="195"/>
      <c r="N119" s="196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200</v>
      </c>
      <c r="AU119" s="18" t="s">
        <v>80</v>
      </c>
    </row>
    <row r="120" spans="1:65" s="2" customFormat="1" ht="16.5" customHeight="1">
      <c r="A120" s="35"/>
      <c r="B120" s="36"/>
      <c r="C120" s="179" t="s">
        <v>306</v>
      </c>
      <c r="D120" s="179" t="s">
        <v>193</v>
      </c>
      <c r="E120" s="180" t="s">
        <v>2656</v>
      </c>
      <c r="F120" s="181" t="s">
        <v>2657</v>
      </c>
      <c r="G120" s="182" t="s">
        <v>265</v>
      </c>
      <c r="H120" s="183">
        <v>3</v>
      </c>
      <c r="I120" s="184"/>
      <c r="J120" s="185">
        <f>ROUND(I120*H120,2)</f>
        <v>0</v>
      </c>
      <c r="K120" s="181" t="s">
        <v>21</v>
      </c>
      <c r="L120" s="40"/>
      <c r="M120" s="186" t="s">
        <v>21</v>
      </c>
      <c r="N120" s="187" t="s">
        <v>43</v>
      </c>
      <c r="O120" s="65"/>
      <c r="P120" s="188">
        <f>O120*H120</f>
        <v>0</v>
      </c>
      <c r="Q120" s="188">
        <v>0</v>
      </c>
      <c r="R120" s="188">
        <f>Q120*H120</f>
        <v>0</v>
      </c>
      <c r="S120" s="188">
        <v>0</v>
      </c>
      <c r="T120" s="189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0" t="s">
        <v>198</v>
      </c>
      <c r="AT120" s="190" t="s">
        <v>193</v>
      </c>
      <c r="AU120" s="190" t="s">
        <v>80</v>
      </c>
      <c r="AY120" s="18" t="s">
        <v>191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18" t="s">
        <v>80</v>
      </c>
      <c r="BK120" s="191">
        <f>ROUND(I120*H120,2)</f>
        <v>0</v>
      </c>
      <c r="BL120" s="18" t="s">
        <v>198</v>
      </c>
      <c r="BM120" s="190" t="s">
        <v>447</v>
      </c>
    </row>
    <row r="121" spans="1:47" s="2" customFormat="1" ht="11.25">
      <c r="A121" s="35"/>
      <c r="B121" s="36"/>
      <c r="C121" s="37"/>
      <c r="D121" s="192" t="s">
        <v>200</v>
      </c>
      <c r="E121" s="37"/>
      <c r="F121" s="193" t="s">
        <v>2657</v>
      </c>
      <c r="G121" s="37"/>
      <c r="H121" s="37"/>
      <c r="I121" s="194"/>
      <c r="J121" s="37"/>
      <c r="K121" s="37"/>
      <c r="L121" s="40"/>
      <c r="M121" s="195"/>
      <c r="N121" s="196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200</v>
      </c>
      <c r="AU121" s="18" t="s">
        <v>80</v>
      </c>
    </row>
    <row r="122" spans="1:47" s="2" customFormat="1" ht="19.5">
      <c r="A122" s="35"/>
      <c r="B122" s="36"/>
      <c r="C122" s="37"/>
      <c r="D122" s="192" t="s">
        <v>1941</v>
      </c>
      <c r="E122" s="37"/>
      <c r="F122" s="231" t="s">
        <v>2658</v>
      </c>
      <c r="G122" s="37"/>
      <c r="H122" s="37"/>
      <c r="I122" s="194"/>
      <c r="J122" s="37"/>
      <c r="K122" s="37"/>
      <c r="L122" s="40"/>
      <c r="M122" s="195"/>
      <c r="N122" s="196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1941</v>
      </c>
      <c r="AU122" s="18" t="s">
        <v>80</v>
      </c>
    </row>
    <row r="123" spans="1:65" s="2" customFormat="1" ht="24.2" customHeight="1">
      <c r="A123" s="35"/>
      <c r="B123" s="36"/>
      <c r="C123" s="179" t="s">
        <v>8</v>
      </c>
      <c r="D123" s="179" t="s">
        <v>193</v>
      </c>
      <c r="E123" s="180" t="s">
        <v>2659</v>
      </c>
      <c r="F123" s="181" t="s">
        <v>2660</v>
      </c>
      <c r="G123" s="182" t="s">
        <v>265</v>
      </c>
      <c r="H123" s="183">
        <v>1</v>
      </c>
      <c r="I123" s="184"/>
      <c r="J123" s="185">
        <f>ROUND(I123*H123,2)</f>
        <v>0</v>
      </c>
      <c r="K123" s="181" t="s">
        <v>21</v>
      </c>
      <c r="L123" s="40"/>
      <c r="M123" s="186" t="s">
        <v>21</v>
      </c>
      <c r="N123" s="187" t="s">
        <v>43</v>
      </c>
      <c r="O123" s="65"/>
      <c r="P123" s="188">
        <f>O123*H123</f>
        <v>0</v>
      </c>
      <c r="Q123" s="188">
        <v>0</v>
      </c>
      <c r="R123" s="188">
        <f>Q123*H123</f>
        <v>0</v>
      </c>
      <c r="S123" s="188">
        <v>0</v>
      </c>
      <c r="T123" s="189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0" t="s">
        <v>198</v>
      </c>
      <c r="AT123" s="190" t="s">
        <v>193</v>
      </c>
      <c r="AU123" s="190" t="s">
        <v>80</v>
      </c>
      <c r="AY123" s="18" t="s">
        <v>191</v>
      </c>
      <c r="BE123" s="191">
        <f>IF(N123="základní",J123,0)</f>
        <v>0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18" t="s">
        <v>80</v>
      </c>
      <c r="BK123" s="191">
        <f>ROUND(I123*H123,2)</f>
        <v>0</v>
      </c>
      <c r="BL123" s="18" t="s">
        <v>198</v>
      </c>
      <c r="BM123" s="190" t="s">
        <v>465</v>
      </c>
    </row>
    <row r="124" spans="1:47" s="2" customFormat="1" ht="11.25">
      <c r="A124" s="35"/>
      <c r="B124" s="36"/>
      <c r="C124" s="37"/>
      <c r="D124" s="192" t="s">
        <v>200</v>
      </c>
      <c r="E124" s="37"/>
      <c r="F124" s="193" t="s">
        <v>2660</v>
      </c>
      <c r="G124" s="37"/>
      <c r="H124" s="37"/>
      <c r="I124" s="194"/>
      <c r="J124" s="37"/>
      <c r="K124" s="37"/>
      <c r="L124" s="40"/>
      <c r="M124" s="195"/>
      <c r="N124" s="196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200</v>
      </c>
      <c r="AU124" s="18" t="s">
        <v>80</v>
      </c>
    </row>
    <row r="125" spans="1:47" s="2" customFormat="1" ht="19.5">
      <c r="A125" s="35"/>
      <c r="B125" s="36"/>
      <c r="C125" s="37"/>
      <c r="D125" s="192" t="s">
        <v>1941</v>
      </c>
      <c r="E125" s="37"/>
      <c r="F125" s="231" t="s">
        <v>2658</v>
      </c>
      <c r="G125" s="37"/>
      <c r="H125" s="37"/>
      <c r="I125" s="194"/>
      <c r="J125" s="37"/>
      <c r="K125" s="37"/>
      <c r="L125" s="40"/>
      <c r="M125" s="195"/>
      <c r="N125" s="196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1941</v>
      </c>
      <c r="AU125" s="18" t="s">
        <v>80</v>
      </c>
    </row>
    <row r="126" spans="1:65" s="2" customFormat="1" ht="24.2" customHeight="1">
      <c r="A126" s="35"/>
      <c r="B126" s="36"/>
      <c r="C126" s="179" t="s">
        <v>321</v>
      </c>
      <c r="D126" s="179" t="s">
        <v>193</v>
      </c>
      <c r="E126" s="180" t="s">
        <v>2661</v>
      </c>
      <c r="F126" s="181" t="s">
        <v>2662</v>
      </c>
      <c r="G126" s="182" t="s">
        <v>265</v>
      </c>
      <c r="H126" s="183">
        <v>1</v>
      </c>
      <c r="I126" s="184"/>
      <c r="J126" s="185">
        <f>ROUND(I126*H126,2)</f>
        <v>0</v>
      </c>
      <c r="K126" s="181" t="s">
        <v>21</v>
      </c>
      <c r="L126" s="40"/>
      <c r="M126" s="186" t="s">
        <v>21</v>
      </c>
      <c r="N126" s="187" t="s">
        <v>43</v>
      </c>
      <c r="O126" s="65"/>
      <c r="P126" s="188">
        <f>O126*H126</f>
        <v>0</v>
      </c>
      <c r="Q126" s="188">
        <v>0</v>
      </c>
      <c r="R126" s="188">
        <f>Q126*H126</f>
        <v>0</v>
      </c>
      <c r="S126" s="188">
        <v>0</v>
      </c>
      <c r="T126" s="189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0" t="s">
        <v>198</v>
      </c>
      <c r="AT126" s="190" t="s">
        <v>193</v>
      </c>
      <c r="AU126" s="190" t="s">
        <v>80</v>
      </c>
      <c r="AY126" s="18" t="s">
        <v>191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18" t="s">
        <v>80</v>
      </c>
      <c r="BK126" s="191">
        <f>ROUND(I126*H126,2)</f>
        <v>0</v>
      </c>
      <c r="BL126" s="18" t="s">
        <v>198</v>
      </c>
      <c r="BM126" s="190" t="s">
        <v>480</v>
      </c>
    </row>
    <row r="127" spans="1:47" s="2" customFormat="1" ht="11.25">
      <c r="A127" s="35"/>
      <c r="B127" s="36"/>
      <c r="C127" s="37"/>
      <c r="D127" s="192" t="s">
        <v>200</v>
      </c>
      <c r="E127" s="37"/>
      <c r="F127" s="193" t="s">
        <v>2662</v>
      </c>
      <c r="G127" s="37"/>
      <c r="H127" s="37"/>
      <c r="I127" s="194"/>
      <c r="J127" s="37"/>
      <c r="K127" s="37"/>
      <c r="L127" s="40"/>
      <c r="M127" s="195"/>
      <c r="N127" s="196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200</v>
      </c>
      <c r="AU127" s="18" t="s">
        <v>80</v>
      </c>
    </row>
    <row r="128" spans="1:47" s="2" customFormat="1" ht="19.5">
      <c r="A128" s="35"/>
      <c r="B128" s="36"/>
      <c r="C128" s="37"/>
      <c r="D128" s="192" t="s">
        <v>1941</v>
      </c>
      <c r="E128" s="37"/>
      <c r="F128" s="231" t="s">
        <v>2658</v>
      </c>
      <c r="G128" s="37"/>
      <c r="H128" s="37"/>
      <c r="I128" s="194"/>
      <c r="J128" s="37"/>
      <c r="K128" s="37"/>
      <c r="L128" s="40"/>
      <c r="M128" s="195"/>
      <c r="N128" s="196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1941</v>
      </c>
      <c r="AU128" s="18" t="s">
        <v>80</v>
      </c>
    </row>
    <row r="129" spans="1:65" s="2" customFormat="1" ht="24.2" customHeight="1">
      <c r="A129" s="35"/>
      <c r="B129" s="36"/>
      <c r="C129" s="179" t="s">
        <v>333</v>
      </c>
      <c r="D129" s="179" t="s">
        <v>193</v>
      </c>
      <c r="E129" s="180" t="s">
        <v>2663</v>
      </c>
      <c r="F129" s="181" t="s">
        <v>2664</v>
      </c>
      <c r="G129" s="182" t="s">
        <v>265</v>
      </c>
      <c r="H129" s="183">
        <v>8</v>
      </c>
      <c r="I129" s="184"/>
      <c r="J129" s="185">
        <f>ROUND(I129*H129,2)</f>
        <v>0</v>
      </c>
      <c r="K129" s="181" t="s">
        <v>21</v>
      </c>
      <c r="L129" s="40"/>
      <c r="M129" s="186" t="s">
        <v>21</v>
      </c>
      <c r="N129" s="187" t="s">
        <v>43</v>
      </c>
      <c r="O129" s="65"/>
      <c r="P129" s="188">
        <f>O129*H129</f>
        <v>0</v>
      </c>
      <c r="Q129" s="188">
        <v>0</v>
      </c>
      <c r="R129" s="188">
        <f>Q129*H129</f>
        <v>0</v>
      </c>
      <c r="S129" s="188">
        <v>0</v>
      </c>
      <c r="T129" s="189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0" t="s">
        <v>198</v>
      </c>
      <c r="AT129" s="190" t="s">
        <v>193</v>
      </c>
      <c r="AU129" s="190" t="s">
        <v>80</v>
      </c>
      <c r="AY129" s="18" t="s">
        <v>191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18" t="s">
        <v>80</v>
      </c>
      <c r="BK129" s="191">
        <f>ROUND(I129*H129,2)</f>
        <v>0</v>
      </c>
      <c r="BL129" s="18" t="s">
        <v>198</v>
      </c>
      <c r="BM129" s="190" t="s">
        <v>493</v>
      </c>
    </row>
    <row r="130" spans="1:47" s="2" customFormat="1" ht="11.25">
      <c r="A130" s="35"/>
      <c r="B130" s="36"/>
      <c r="C130" s="37"/>
      <c r="D130" s="192" t="s">
        <v>200</v>
      </c>
      <c r="E130" s="37"/>
      <c r="F130" s="193" t="s">
        <v>2664</v>
      </c>
      <c r="G130" s="37"/>
      <c r="H130" s="37"/>
      <c r="I130" s="194"/>
      <c r="J130" s="37"/>
      <c r="K130" s="37"/>
      <c r="L130" s="40"/>
      <c r="M130" s="195"/>
      <c r="N130" s="196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200</v>
      </c>
      <c r="AU130" s="18" t="s">
        <v>80</v>
      </c>
    </row>
    <row r="131" spans="1:47" s="2" customFormat="1" ht="19.5">
      <c r="A131" s="35"/>
      <c r="B131" s="36"/>
      <c r="C131" s="37"/>
      <c r="D131" s="192" t="s">
        <v>1941</v>
      </c>
      <c r="E131" s="37"/>
      <c r="F131" s="231" t="s">
        <v>2665</v>
      </c>
      <c r="G131" s="37"/>
      <c r="H131" s="37"/>
      <c r="I131" s="194"/>
      <c r="J131" s="37"/>
      <c r="K131" s="37"/>
      <c r="L131" s="40"/>
      <c r="M131" s="195"/>
      <c r="N131" s="196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1941</v>
      </c>
      <c r="AU131" s="18" t="s">
        <v>80</v>
      </c>
    </row>
    <row r="132" spans="1:65" s="2" customFormat="1" ht="24.2" customHeight="1">
      <c r="A132" s="35"/>
      <c r="B132" s="36"/>
      <c r="C132" s="179" t="s">
        <v>341</v>
      </c>
      <c r="D132" s="179" t="s">
        <v>193</v>
      </c>
      <c r="E132" s="180" t="s">
        <v>2666</v>
      </c>
      <c r="F132" s="181" t="s">
        <v>2667</v>
      </c>
      <c r="G132" s="182" t="s">
        <v>265</v>
      </c>
      <c r="H132" s="183">
        <v>2</v>
      </c>
      <c r="I132" s="184"/>
      <c r="J132" s="185">
        <f>ROUND(I132*H132,2)</f>
        <v>0</v>
      </c>
      <c r="K132" s="181" t="s">
        <v>21</v>
      </c>
      <c r="L132" s="40"/>
      <c r="M132" s="186" t="s">
        <v>21</v>
      </c>
      <c r="N132" s="187" t="s">
        <v>43</v>
      </c>
      <c r="O132" s="65"/>
      <c r="P132" s="188">
        <f>O132*H132</f>
        <v>0</v>
      </c>
      <c r="Q132" s="188">
        <v>0</v>
      </c>
      <c r="R132" s="188">
        <f>Q132*H132</f>
        <v>0</v>
      </c>
      <c r="S132" s="188">
        <v>0</v>
      </c>
      <c r="T132" s="18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0" t="s">
        <v>198</v>
      </c>
      <c r="AT132" s="190" t="s">
        <v>193</v>
      </c>
      <c r="AU132" s="190" t="s">
        <v>80</v>
      </c>
      <c r="AY132" s="18" t="s">
        <v>191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18" t="s">
        <v>80</v>
      </c>
      <c r="BK132" s="191">
        <f>ROUND(I132*H132,2)</f>
        <v>0</v>
      </c>
      <c r="BL132" s="18" t="s">
        <v>198</v>
      </c>
      <c r="BM132" s="190" t="s">
        <v>508</v>
      </c>
    </row>
    <row r="133" spans="1:47" s="2" customFormat="1" ht="11.25">
      <c r="A133" s="35"/>
      <c r="B133" s="36"/>
      <c r="C133" s="37"/>
      <c r="D133" s="192" t="s">
        <v>200</v>
      </c>
      <c r="E133" s="37"/>
      <c r="F133" s="193" t="s">
        <v>2667</v>
      </c>
      <c r="G133" s="37"/>
      <c r="H133" s="37"/>
      <c r="I133" s="194"/>
      <c r="J133" s="37"/>
      <c r="K133" s="37"/>
      <c r="L133" s="40"/>
      <c r="M133" s="195"/>
      <c r="N133" s="196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200</v>
      </c>
      <c r="AU133" s="18" t="s">
        <v>80</v>
      </c>
    </row>
    <row r="134" spans="1:47" s="2" customFormat="1" ht="19.5">
      <c r="A134" s="35"/>
      <c r="B134" s="36"/>
      <c r="C134" s="37"/>
      <c r="D134" s="192" t="s">
        <v>1941</v>
      </c>
      <c r="E134" s="37"/>
      <c r="F134" s="231" t="s">
        <v>2668</v>
      </c>
      <c r="G134" s="37"/>
      <c r="H134" s="37"/>
      <c r="I134" s="194"/>
      <c r="J134" s="37"/>
      <c r="K134" s="37"/>
      <c r="L134" s="40"/>
      <c r="M134" s="195"/>
      <c r="N134" s="196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1941</v>
      </c>
      <c r="AU134" s="18" t="s">
        <v>80</v>
      </c>
    </row>
    <row r="135" spans="1:65" s="2" customFormat="1" ht="24.2" customHeight="1">
      <c r="A135" s="35"/>
      <c r="B135" s="36"/>
      <c r="C135" s="179" t="s">
        <v>360</v>
      </c>
      <c r="D135" s="179" t="s">
        <v>193</v>
      </c>
      <c r="E135" s="180" t="s">
        <v>2669</v>
      </c>
      <c r="F135" s="181" t="s">
        <v>2670</v>
      </c>
      <c r="G135" s="182" t="s">
        <v>745</v>
      </c>
      <c r="H135" s="183">
        <v>10</v>
      </c>
      <c r="I135" s="184"/>
      <c r="J135" s="185">
        <f>ROUND(I135*H135,2)</f>
        <v>0</v>
      </c>
      <c r="K135" s="181" t="s">
        <v>21</v>
      </c>
      <c r="L135" s="40"/>
      <c r="M135" s="186" t="s">
        <v>21</v>
      </c>
      <c r="N135" s="187" t="s">
        <v>43</v>
      </c>
      <c r="O135" s="65"/>
      <c r="P135" s="188">
        <f>O135*H135</f>
        <v>0</v>
      </c>
      <c r="Q135" s="188">
        <v>0</v>
      </c>
      <c r="R135" s="188">
        <f>Q135*H135</f>
        <v>0</v>
      </c>
      <c r="S135" s="188">
        <v>0</v>
      </c>
      <c r="T135" s="189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0" t="s">
        <v>198</v>
      </c>
      <c r="AT135" s="190" t="s">
        <v>193</v>
      </c>
      <c r="AU135" s="190" t="s">
        <v>80</v>
      </c>
      <c r="AY135" s="18" t="s">
        <v>191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18" t="s">
        <v>80</v>
      </c>
      <c r="BK135" s="191">
        <f>ROUND(I135*H135,2)</f>
        <v>0</v>
      </c>
      <c r="BL135" s="18" t="s">
        <v>198</v>
      </c>
      <c r="BM135" s="190" t="s">
        <v>528</v>
      </c>
    </row>
    <row r="136" spans="1:47" s="2" customFormat="1" ht="19.5">
      <c r="A136" s="35"/>
      <c r="B136" s="36"/>
      <c r="C136" s="37"/>
      <c r="D136" s="192" t="s">
        <v>200</v>
      </c>
      <c r="E136" s="37"/>
      <c r="F136" s="193" t="s">
        <v>2670</v>
      </c>
      <c r="G136" s="37"/>
      <c r="H136" s="37"/>
      <c r="I136" s="194"/>
      <c r="J136" s="37"/>
      <c r="K136" s="37"/>
      <c r="L136" s="40"/>
      <c r="M136" s="195"/>
      <c r="N136" s="196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200</v>
      </c>
      <c r="AU136" s="18" t="s">
        <v>80</v>
      </c>
    </row>
    <row r="137" spans="1:65" s="2" customFormat="1" ht="24.2" customHeight="1">
      <c r="A137" s="35"/>
      <c r="B137" s="36"/>
      <c r="C137" s="179" t="s">
        <v>379</v>
      </c>
      <c r="D137" s="179" t="s">
        <v>193</v>
      </c>
      <c r="E137" s="180" t="s">
        <v>2671</v>
      </c>
      <c r="F137" s="181" t="s">
        <v>2672</v>
      </c>
      <c r="G137" s="182" t="s">
        <v>745</v>
      </c>
      <c r="H137" s="183">
        <v>15</v>
      </c>
      <c r="I137" s="184"/>
      <c r="J137" s="185">
        <f>ROUND(I137*H137,2)</f>
        <v>0</v>
      </c>
      <c r="K137" s="181" t="s">
        <v>21</v>
      </c>
      <c r="L137" s="40"/>
      <c r="M137" s="186" t="s">
        <v>21</v>
      </c>
      <c r="N137" s="187" t="s">
        <v>43</v>
      </c>
      <c r="O137" s="65"/>
      <c r="P137" s="188">
        <f>O137*H137</f>
        <v>0</v>
      </c>
      <c r="Q137" s="188">
        <v>0</v>
      </c>
      <c r="R137" s="188">
        <f>Q137*H137</f>
        <v>0</v>
      </c>
      <c r="S137" s="188">
        <v>0</v>
      </c>
      <c r="T137" s="18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0" t="s">
        <v>198</v>
      </c>
      <c r="AT137" s="190" t="s">
        <v>193</v>
      </c>
      <c r="AU137" s="190" t="s">
        <v>80</v>
      </c>
      <c r="AY137" s="18" t="s">
        <v>191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18" t="s">
        <v>80</v>
      </c>
      <c r="BK137" s="191">
        <f>ROUND(I137*H137,2)</f>
        <v>0</v>
      </c>
      <c r="BL137" s="18" t="s">
        <v>198</v>
      </c>
      <c r="BM137" s="190" t="s">
        <v>547</v>
      </c>
    </row>
    <row r="138" spans="1:47" s="2" customFormat="1" ht="19.5">
      <c r="A138" s="35"/>
      <c r="B138" s="36"/>
      <c r="C138" s="37"/>
      <c r="D138" s="192" t="s">
        <v>200</v>
      </c>
      <c r="E138" s="37"/>
      <c r="F138" s="193" t="s">
        <v>2672</v>
      </c>
      <c r="G138" s="37"/>
      <c r="H138" s="37"/>
      <c r="I138" s="194"/>
      <c r="J138" s="37"/>
      <c r="K138" s="37"/>
      <c r="L138" s="40"/>
      <c r="M138" s="195"/>
      <c r="N138" s="196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200</v>
      </c>
      <c r="AU138" s="18" t="s">
        <v>80</v>
      </c>
    </row>
    <row r="139" spans="1:65" s="2" customFormat="1" ht="24.2" customHeight="1">
      <c r="A139" s="35"/>
      <c r="B139" s="36"/>
      <c r="C139" s="179" t="s">
        <v>7</v>
      </c>
      <c r="D139" s="179" t="s">
        <v>193</v>
      </c>
      <c r="E139" s="180" t="s">
        <v>2673</v>
      </c>
      <c r="F139" s="181" t="s">
        <v>2674</v>
      </c>
      <c r="G139" s="182" t="s">
        <v>745</v>
      </c>
      <c r="H139" s="183">
        <v>6</v>
      </c>
      <c r="I139" s="184"/>
      <c r="J139" s="185">
        <f>ROUND(I139*H139,2)</f>
        <v>0</v>
      </c>
      <c r="K139" s="181" t="s">
        <v>21</v>
      </c>
      <c r="L139" s="40"/>
      <c r="M139" s="186" t="s">
        <v>21</v>
      </c>
      <c r="N139" s="187" t="s">
        <v>43</v>
      </c>
      <c r="O139" s="65"/>
      <c r="P139" s="188">
        <f>O139*H139</f>
        <v>0</v>
      </c>
      <c r="Q139" s="188">
        <v>0</v>
      </c>
      <c r="R139" s="188">
        <f>Q139*H139</f>
        <v>0</v>
      </c>
      <c r="S139" s="188">
        <v>0</v>
      </c>
      <c r="T139" s="18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0" t="s">
        <v>198</v>
      </c>
      <c r="AT139" s="190" t="s">
        <v>193</v>
      </c>
      <c r="AU139" s="190" t="s">
        <v>80</v>
      </c>
      <c r="AY139" s="18" t="s">
        <v>191</v>
      </c>
      <c r="BE139" s="191">
        <f>IF(N139="základní",J139,0)</f>
        <v>0</v>
      </c>
      <c r="BF139" s="191">
        <f>IF(N139="snížená",J139,0)</f>
        <v>0</v>
      </c>
      <c r="BG139" s="191">
        <f>IF(N139="zákl. přenesená",J139,0)</f>
        <v>0</v>
      </c>
      <c r="BH139" s="191">
        <f>IF(N139="sníž. přenesená",J139,0)</f>
        <v>0</v>
      </c>
      <c r="BI139" s="191">
        <f>IF(N139="nulová",J139,0)</f>
        <v>0</v>
      </c>
      <c r="BJ139" s="18" t="s">
        <v>80</v>
      </c>
      <c r="BK139" s="191">
        <f>ROUND(I139*H139,2)</f>
        <v>0</v>
      </c>
      <c r="BL139" s="18" t="s">
        <v>198</v>
      </c>
      <c r="BM139" s="190" t="s">
        <v>577</v>
      </c>
    </row>
    <row r="140" spans="1:47" s="2" customFormat="1" ht="19.5">
      <c r="A140" s="35"/>
      <c r="B140" s="36"/>
      <c r="C140" s="37"/>
      <c r="D140" s="192" t="s">
        <v>200</v>
      </c>
      <c r="E140" s="37"/>
      <c r="F140" s="193" t="s">
        <v>2674</v>
      </c>
      <c r="G140" s="37"/>
      <c r="H140" s="37"/>
      <c r="I140" s="194"/>
      <c r="J140" s="37"/>
      <c r="K140" s="37"/>
      <c r="L140" s="40"/>
      <c r="M140" s="195"/>
      <c r="N140" s="196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200</v>
      </c>
      <c r="AU140" s="18" t="s">
        <v>80</v>
      </c>
    </row>
    <row r="141" spans="1:65" s="2" customFormat="1" ht="16.5" customHeight="1">
      <c r="A141" s="35"/>
      <c r="B141" s="36"/>
      <c r="C141" s="179" t="s">
        <v>406</v>
      </c>
      <c r="D141" s="179" t="s">
        <v>193</v>
      </c>
      <c r="E141" s="180" t="s">
        <v>2675</v>
      </c>
      <c r="F141" s="181" t="s">
        <v>2676</v>
      </c>
      <c r="G141" s="182" t="s">
        <v>293</v>
      </c>
      <c r="H141" s="183">
        <v>80</v>
      </c>
      <c r="I141" s="184"/>
      <c r="J141" s="185">
        <f>ROUND(I141*H141,2)</f>
        <v>0</v>
      </c>
      <c r="K141" s="181" t="s">
        <v>21</v>
      </c>
      <c r="L141" s="40"/>
      <c r="M141" s="186" t="s">
        <v>21</v>
      </c>
      <c r="N141" s="187" t="s">
        <v>43</v>
      </c>
      <c r="O141" s="65"/>
      <c r="P141" s="188">
        <f>O141*H141</f>
        <v>0</v>
      </c>
      <c r="Q141" s="188">
        <v>0</v>
      </c>
      <c r="R141" s="188">
        <f>Q141*H141</f>
        <v>0</v>
      </c>
      <c r="S141" s="188">
        <v>0</v>
      </c>
      <c r="T141" s="18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0" t="s">
        <v>198</v>
      </c>
      <c r="AT141" s="190" t="s">
        <v>193</v>
      </c>
      <c r="AU141" s="190" t="s">
        <v>80</v>
      </c>
      <c r="AY141" s="18" t="s">
        <v>191</v>
      </c>
      <c r="BE141" s="191">
        <f>IF(N141="základní",J141,0)</f>
        <v>0</v>
      </c>
      <c r="BF141" s="191">
        <f>IF(N141="snížená",J141,0)</f>
        <v>0</v>
      </c>
      <c r="BG141" s="191">
        <f>IF(N141="zákl. přenesená",J141,0)</f>
        <v>0</v>
      </c>
      <c r="BH141" s="191">
        <f>IF(N141="sníž. přenesená",J141,0)</f>
        <v>0</v>
      </c>
      <c r="BI141" s="191">
        <f>IF(N141="nulová",J141,0)</f>
        <v>0</v>
      </c>
      <c r="BJ141" s="18" t="s">
        <v>80</v>
      </c>
      <c r="BK141" s="191">
        <f>ROUND(I141*H141,2)</f>
        <v>0</v>
      </c>
      <c r="BL141" s="18" t="s">
        <v>198</v>
      </c>
      <c r="BM141" s="190" t="s">
        <v>591</v>
      </c>
    </row>
    <row r="142" spans="1:47" s="2" customFormat="1" ht="11.25">
      <c r="A142" s="35"/>
      <c r="B142" s="36"/>
      <c r="C142" s="37"/>
      <c r="D142" s="192" t="s">
        <v>200</v>
      </c>
      <c r="E142" s="37"/>
      <c r="F142" s="193" t="s">
        <v>2676</v>
      </c>
      <c r="G142" s="37"/>
      <c r="H142" s="37"/>
      <c r="I142" s="194"/>
      <c r="J142" s="37"/>
      <c r="K142" s="37"/>
      <c r="L142" s="40"/>
      <c r="M142" s="195"/>
      <c r="N142" s="196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200</v>
      </c>
      <c r="AU142" s="18" t="s">
        <v>80</v>
      </c>
    </row>
    <row r="143" spans="1:65" s="2" customFormat="1" ht="16.5" customHeight="1">
      <c r="A143" s="35"/>
      <c r="B143" s="36"/>
      <c r="C143" s="179" t="s">
        <v>414</v>
      </c>
      <c r="D143" s="179" t="s">
        <v>193</v>
      </c>
      <c r="E143" s="180" t="s">
        <v>2677</v>
      </c>
      <c r="F143" s="181" t="s">
        <v>2678</v>
      </c>
      <c r="G143" s="182" t="s">
        <v>293</v>
      </c>
      <c r="H143" s="183">
        <v>50</v>
      </c>
      <c r="I143" s="184"/>
      <c r="J143" s="185">
        <f>ROUND(I143*H143,2)</f>
        <v>0</v>
      </c>
      <c r="K143" s="181" t="s">
        <v>21</v>
      </c>
      <c r="L143" s="40"/>
      <c r="M143" s="186" t="s">
        <v>21</v>
      </c>
      <c r="N143" s="187" t="s">
        <v>43</v>
      </c>
      <c r="O143" s="65"/>
      <c r="P143" s="188">
        <f>O143*H143</f>
        <v>0</v>
      </c>
      <c r="Q143" s="188">
        <v>0</v>
      </c>
      <c r="R143" s="188">
        <f>Q143*H143</f>
        <v>0</v>
      </c>
      <c r="S143" s="188">
        <v>0</v>
      </c>
      <c r="T143" s="18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0" t="s">
        <v>198</v>
      </c>
      <c r="AT143" s="190" t="s">
        <v>193</v>
      </c>
      <c r="AU143" s="190" t="s">
        <v>80</v>
      </c>
      <c r="AY143" s="18" t="s">
        <v>191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18" t="s">
        <v>80</v>
      </c>
      <c r="BK143" s="191">
        <f>ROUND(I143*H143,2)</f>
        <v>0</v>
      </c>
      <c r="BL143" s="18" t="s">
        <v>198</v>
      </c>
      <c r="BM143" s="190" t="s">
        <v>626</v>
      </c>
    </row>
    <row r="144" spans="1:47" s="2" customFormat="1" ht="11.25">
      <c r="A144" s="35"/>
      <c r="B144" s="36"/>
      <c r="C144" s="37"/>
      <c r="D144" s="192" t="s">
        <v>200</v>
      </c>
      <c r="E144" s="37"/>
      <c r="F144" s="193" t="s">
        <v>2678</v>
      </c>
      <c r="G144" s="37"/>
      <c r="H144" s="37"/>
      <c r="I144" s="194"/>
      <c r="J144" s="37"/>
      <c r="K144" s="37"/>
      <c r="L144" s="40"/>
      <c r="M144" s="195"/>
      <c r="N144" s="196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200</v>
      </c>
      <c r="AU144" s="18" t="s">
        <v>80</v>
      </c>
    </row>
    <row r="145" spans="1:65" s="2" customFormat="1" ht="33" customHeight="1">
      <c r="A145" s="35"/>
      <c r="B145" s="36"/>
      <c r="C145" s="179" t="s">
        <v>420</v>
      </c>
      <c r="D145" s="179" t="s">
        <v>193</v>
      </c>
      <c r="E145" s="180" t="s">
        <v>2679</v>
      </c>
      <c r="F145" s="181" t="s">
        <v>2680</v>
      </c>
      <c r="G145" s="182" t="s">
        <v>293</v>
      </c>
      <c r="H145" s="183">
        <v>50</v>
      </c>
      <c r="I145" s="184"/>
      <c r="J145" s="185">
        <f>ROUND(I145*H145,2)</f>
        <v>0</v>
      </c>
      <c r="K145" s="181" t="s">
        <v>21</v>
      </c>
      <c r="L145" s="40"/>
      <c r="M145" s="186" t="s">
        <v>21</v>
      </c>
      <c r="N145" s="187" t="s">
        <v>43</v>
      </c>
      <c r="O145" s="65"/>
      <c r="P145" s="188">
        <f>O145*H145</f>
        <v>0</v>
      </c>
      <c r="Q145" s="188">
        <v>0</v>
      </c>
      <c r="R145" s="188">
        <f>Q145*H145</f>
        <v>0</v>
      </c>
      <c r="S145" s="188">
        <v>0</v>
      </c>
      <c r="T145" s="189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0" t="s">
        <v>198</v>
      </c>
      <c r="AT145" s="190" t="s">
        <v>193</v>
      </c>
      <c r="AU145" s="190" t="s">
        <v>80</v>
      </c>
      <c r="AY145" s="18" t="s">
        <v>191</v>
      </c>
      <c r="BE145" s="191">
        <f>IF(N145="základní",J145,0)</f>
        <v>0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18" t="s">
        <v>80</v>
      </c>
      <c r="BK145" s="191">
        <f>ROUND(I145*H145,2)</f>
        <v>0</v>
      </c>
      <c r="BL145" s="18" t="s">
        <v>198</v>
      </c>
      <c r="BM145" s="190" t="s">
        <v>640</v>
      </c>
    </row>
    <row r="146" spans="1:47" s="2" customFormat="1" ht="19.5">
      <c r="A146" s="35"/>
      <c r="B146" s="36"/>
      <c r="C146" s="37"/>
      <c r="D146" s="192" t="s">
        <v>200</v>
      </c>
      <c r="E146" s="37"/>
      <c r="F146" s="193" t="s">
        <v>2680</v>
      </c>
      <c r="G146" s="37"/>
      <c r="H146" s="37"/>
      <c r="I146" s="194"/>
      <c r="J146" s="37"/>
      <c r="K146" s="37"/>
      <c r="L146" s="40"/>
      <c r="M146" s="195"/>
      <c r="N146" s="196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200</v>
      </c>
      <c r="AU146" s="18" t="s">
        <v>80</v>
      </c>
    </row>
    <row r="147" spans="1:65" s="2" customFormat="1" ht="24.2" customHeight="1">
      <c r="A147" s="35"/>
      <c r="B147" s="36"/>
      <c r="C147" s="179" t="s">
        <v>426</v>
      </c>
      <c r="D147" s="179" t="s">
        <v>193</v>
      </c>
      <c r="E147" s="180" t="s">
        <v>2681</v>
      </c>
      <c r="F147" s="181" t="s">
        <v>2682</v>
      </c>
      <c r="G147" s="182" t="s">
        <v>293</v>
      </c>
      <c r="H147" s="183">
        <v>35</v>
      </c>
      <c r="I147" s="184"/>
      <c r="J147" s="185">
        <f>ROUND(I147*H147,2)</f>
        <v>0</v>
      </c>
      <c r="K147" s="181" t="s">
        <v>21</v>
      </c>
      <c r="L147" s="40"/>
      <c r="M147" s="186" t="s">
        <v>21</v>
      </c>
      <c r="N147" s="187" t="s">
        <v>43</v>
      </c>
      <c r="O147" s="65"/>
      <c r="P147" s="188">
        <f>O147*H147</f>
        <v>0</v>
      </c>
      <c r="Q147" s="188">
        <v>0</v>
      </c>
      <c r="R147" s="188">
        <f>Q147*H147</f>
        <v>0</v>
      </c>
      <c r="S147" s="188">
        <v>0</v>
      </c>
      <c r="T147" s="189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0" t="s">
        <v>198</v>
      </c>
      <c r="AT147" s="190" t="s">
        <v>193</v>
      </c>
      <c r="AU147" s="190" t="s">
        <v>80</v>
      </c>
      <c r="AY147" s="18" t="s">
        <v>191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18" t="s">
        <v>80</v>
      </c>
      <c r="BK147" s="191">
        <f>ROUND(I147*H147,2)</f>
        <v>0</v>
      </c>
      <c r="BL147" s="18" t="s">
        <v>198</v>
      </c>
      <c r="BM147" s="190" t="s">
        <v>655</v>
      </c>
    </row>
    <row r="148" spans="1:47" s="2" customFormat="1" ht="11.25">
      <c r="A148" s="35"/>
      <c r="B148" s="36"/>
      <c r="C148" s="37"/>
      <c r="D148" s="192" t="s">
        <v>200</v>
      </c>
      <c r="E148" s="37"/>
      <c r="F148" s="193" t="s">
        <v>2682</v>
      </c>
      <c r="G148" s="37"/>
      <c r="H148" s="37"/>
      <c r="I148" s="194"/>
      <c r="J148" s="37"/>
      <c r="K148" s="37"/>
      <c r="L148" s="40"/>
      <c r="M148" s="195"/>
      <c r="N148" s="196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200</v>
      </c>
      <c r="AU148" s="18" t="s">
        <v>80</v>
      </c>
    </row>
    <row r="149" spans="1:65" s="2" customFormat="1" ht="16.5" customHeight="1">
      <c r="A149" s="35"/>
      <c r="B149" s="36"/>
      <c r="C149" s="179" t="s">
        <v>434</v>
      </c>
      <c r="D149" s="179" t="s">
        <v>193</v>
      </c>
      <c r="E149" s="180" t="s">
        <v>2683</v>
      </c>
      <c r="F149" s="181" t="s">
        <v>2516</v>
      </c>
      <c r="G149" s="182" t="s">
        <v>2432</v>
      </c>
      <c r="H149" s="183">
        <v>40</v>
      </c>
      <c r="I149" s="184"/>
      <c r="J149" s="185">
        <f>ROUND(I149*H149,2)</f>
        <v>0</v>
      </c>
      <c r="K149" s="181" t="s">
        <v>21</v>
      </c>
      <c r="L149" s="40"/>
      <c r="M149" s="186" t="s">
        <v>21</v>
      </c>
      <c r="N149" s="187" t="s">
        <v>43</v>
      </c>
      <c r="O149" s="65"/>
      <c r="P149" s="188">
        <f>O149*H149</f>
        <v>0</v>
      </c>
      <c r="Q149" s="188">
        <v>0</v>
      </c>
      <c r="R149" s="188">
        <f>Q149*H149</f>
        <v>0</v>
      </c>
      <c r="S149" s="188">
        <v>0</v>
      </c>
      <c r="T149" s="189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0" t="s">
        <v>198</v>
      </c>
      <c r="AT149" s="190" t="s">
        <v>193</v>
      </c>
      <c r="AU149" s="190" t="s">
        <v>80</v>
      </c>
      <c r="AY149" s="18" t="s">
        <v>191</v>
      </c>
      <c r="BE149" s="191">
        <f>IF(N149="základní",J149,0)</f>
        <v>0</v>
      </c>
      <c r="BF149" s="191">
        <f>IF(N149="snížená",J149,0)</f>
        <v>0</v>
      </c>
      <c r="BG149" s="191">
        <f>IF(N149="zákl. přenesená",J149,0)</f>
        <v>0</v>
      </c>
      <c r="BH149" s="191">
        <f>IF(N149="sníž. přenesená",J149,0)</f>
        <v>0</v>
      </c>
      <c r="BI149" s="191">
        <f>IF(N149="nulová",J149,0)</f>
        <v>0</v>
      </c>
      <c r="BJ149" s="18" t="s">
        <v>80</v>
      </c>
      <c r="BK149" s="191">
        <f>ROUND(I149*H149,2)</f>
        <v>0</v>
      </c>
      <c r="BL149" s="18" t="s">
        <v>198</v>
      </c>
      <c r="BM149" s="190" t="s">
        <v>669</v>
      </c>
    </row>
    <row r="150" spans="1:47" s="2" customFormat="1" ht="11.25">
      <c r="A150" s="35"/>
      <c r="B150" s="36"/>
      <c r="C150" s="37"/>
      <c r="D150" s="192" t="s">
        <v>200</v>
      </c>
      <c r="E150" s="37"/>
      <c r="F150" s="193" t="s">
        <v>2516</v>
      </c>
      <c r="G150" s="37"/>
      <c r="H150" s="37"/>
      <c r="I150" s="194"/>
      <c r="J150" s="37"/>
      <c r="K150" s="37"/>
      <c r="L150" s="40"/>
      <c r="M150" s="195"/>
      <c r="N150" s="196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200</v>
      </c>
      <c r="AU150" s="18" t="s">
        <v>80</v>
      </c>
    </row>
    <row r="151" spans="1:65" s="2" customFormat="1" ht="16.5" customHeight="1">
      <c r="A151" s="35"/>
      <c r="B151" s="36"/>
      <c r="C151" s="179" t="s">
        <v>440</v>
      </c>
      <c r="D151" s="179" t="s">
        <v>193</v>
      </c>
      <c r="E151" s="180" t="s">
        <v>2684</v>
      </c>
      <c r="F151" s="181" t="s">
        <v>2518</v>
      </c>
      <c r="G151" s="182" t="s">
        <v>2432</v>
      </c>
      <c r="H151" s="183">
        <v>20</v>
      </c>
      <c r="I151" s="184"/>
      <c r="J151" s="185">
        <f>ROUND(I151*H151,2)</f>
        <v>0</v>
      </c>
      <c r="K151" s="181" t="s">
        <v>21</v>
      </c>
      <c r="L151" s="40"/>
      <c r="M151" s="186" t="s">
        <v>21</v>
      </c>
      <c r="N151" s="187" t="s">
        <v>43</v>
      </c>
      <c r="O151" s="65"/>
      <c r="P151" s="188">
        <f>O151*H151</f>
        <v>0</v>
      </c>
      <c r="Q151" s="188">
        <v>0</v>
      </c>
      <c r="R151" s="188">
        <f>Q151*H151</f>
        <v>0</v>
      </c>
      <c r="S151" s="188">
        <v>0</v>
      </c>
      <c r="T151" s="189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0" t="s">
        <v>198</v>
      </c>
      <c r="AT151" s="190" t="s">
        <v>193</v>
      </c>
      <c r="AU151" s="190" t="s">
        <v>80</v>
      </c>
      <c r="AY151" s="18" t="s">
        <v>191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18" t="s">
        <v>80</v>
      </c>
      <c r="BK151" s="191">
        <f>ROUND(I151*H151,2)</f>
        <v>0</v>
      </c>
      <c r="BL151" s="18" t="s">
        <v>198</v>
      </c>
      <c r="BM151" s="190" t="s">
        <v>683</v>
      </c>
    </row>
    <row r="152" spans="1:47" s="2" customFormat="1" ht="11.25">
      <c r="A152" s="35"/>
      <c r="B152" s="36"/>
      <c r="C152" s="37"/>
      <c r="D152" s="192" t="s">
        <v>200</v>
      </c>
      <c r="E152" s="37"/>
      <c r="F152" s="193" t="s">
        <v>2518</v>
      </c>
      <c r="G152" s="37"/>
      <c r="H152" s="37"/>
      <c r="I152" s="194"/>
      <c r="J152" s="37"/>
      <c r="K152" s="37"/>
      <c r="L152" s="40"/>
      <c r="M152" s="195"/>
      <c r="N152" s="196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200</v>
      </c>
      <c r="AU152" s="18" t="s">
        <v>80</v>
      </c>
    </row>
    <row r="153" spans="1:65" s="2" customFormat="1" ht="21.75" customHeight="1">
      <c r="A153" s="35"/>
      <c r="B153" s="36"/>
      <c r="C153" s="179" t="s">
        <v>447</v>
      </c>
      <c r="D153" s="179" t="s">
        <v>193</v>
      </c>
      <c r="E153" s="180" t="s">
        <v>2685</v>
      </c>
      <c r="F153" s="181" t="s">
        <v>2520</v>
      </c>
      <c r="G153" s="182" t="s">
        <v>265</v>
      </c>
      <c r="H153" s="183">
        <v>2</v>
      </c>
      <c r="I153" s="184"/>
      <c r="J153" s="185">
        <f>ROUND(I153*H153,2)</f>
        <v>0</v>
      </c>
      <c r="K153" s="181" t="s">
        <v>21</v>
      </c>
      <c r="L153" s="40"/>
      <c r="M153" s="186" t="s">
        <v>21</v>
      </c>
      <c r="N153" s="187" t="s">
        <v>43</v>
      </c>
      <c r="O153" s="65"/>
      <c r="P153" s="188">
        <f>O153*H153</f>
        <v>0</v>
      </c>
      <c r="Q153" s="188">
        <v>0</v>
      </c>
      <c r="R153" s="188">
        <f>Q153*H153</f>
        <v>0</v>
      </c>
      <c r="S153" s="188">
        <v>0</v>
      </c>
      <c r="T153" s="18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0" t="s">
        <v>198</v>
      </c>
      <c r="AT153" s="190" t="s">
        <v>193</v>
      </c>
      <c r="AU153" s="190" t="s">
        <v>80</v>
      </c>
      <c r="AY153" s="18" t="s">
        <v>191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18" t="s">
        <v>80</v>
      </c>
      <c r="BK153" s="191">
        <f>ROUND(I153*H153,2)</f>
        <v>0</v>
      </c>
      <c r="BL153" s="18" t="s">
        <v>198</v>
      </c>
      <c r="BM153" s="190" t="s">
        <v>697</v>
      </c>
    </row>
    <row r="154" spans="1:47" s="2" customFormat="1" ht="11.25">
      <c r="A154" s="35"/>
      <c r="B154" s="36"/>
      <c r="C154" s="37"/>
      <c r="D154" s="192" t="s">
        <v>200</v>
      </c>
      <c r="E154" s="37"/>
      <c r="F154" s="193" t="s">
        <v>2520</v>
      </c>
      <c r="G154" s="37"/>
      <c r="H154" s="37"/>
      <c r="I154" s="194"/>
      <c r="J154" s="37"/>
      <c r="K154" s="37"/>
      <c r="L154" s="40"/>
      <c r="M154" s="195"/>
      <c r="N154" s="196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200</v>
      </c>
      <c r="AU154" s="18" t="s">
        <v>80</v>
      </c>
    </row>
    <row r="155" spans="1:65" s="2" customFormat="1" ht="16.5" customHeight="1">
      <c r="A155" s="35"/>
      <c r="B155" s="36"/>
      <c r="C155" s="179" t="s">
        <v>457</v>
      </c>
      <c r="D155" s="179" t="s">
        <v>193</v>
      </c>
      <c r="E155" s="180" t="s">
        <v>2686</v>
      </c>
      <c r="F155" s="181" t="s">
        <v>2522</v>
      </c>
      <c r="G155" s="182" t="s">
        <v>1444</v>
      </c>
      <c r="H155" s="183">
        <v>100</v>
      </c>
      <c r="I155" s="184"/>
      <c r="J155" s="185">
        <f>ROUND(I155*H155,2)</f>
        <v>0</v>
      </c>
      <c r="K155" s="181" t="s">
        <v>21</v>
      </c>
      <c r="L155" s="40"/>
      <c r="M155" s="186" t="s">
        <v>21</v>
      </c>
      <c r="N155" s="187" t="s">
        <v>43</v>
      </c>
      <c r="O155" s="65"/>
      <c r="P155" s="188">
        <f>O155*H155</f>
        <v>0</v>
      </c>
      <c r="Q155" s="188">
        <v>0</v>
      </c>
      <c r="R155" s="188">
        <f>Q155*H155</f>
        <v>0</v>
      </c>
      <c r="S155" s="188">
        <v>0</v>
      </c>
      <c r="T155" s="18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0" t="s">
        <v>198</v>
      </c>
      <c r="AT155" s="190" t="s">
        <v>193</v>
      </c>
      <c r="AU155" s="190" t="s">
        <v>80</v>
      </c>
      <c r="AY155" s="18" t="s">
        <v>191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18" t="s">
        <v>80</v>
      </c>
      <c r="BK155" s="191">
        <f>ROUND(I155*H155,2)</f>
        <v>0</v>
      </c>
      <c r="BL155" s="18" t="s">
        <v>198</v>
      </c>
      <c r="BM155" s="190" t="s">
        <v>711</v>
      </c>
    </row>
    <row r="156" spans="1:47" s="2" customFormat="1" ht="11.25">
      <c r="A156" s="35"/>
      <c r="B156" s="36"/>
      <c r="C156" s="37"/>
      <c r="D156" s="192" t="s">
        <v>200</v>
      </c>
      <c r="E156" s="37"/>
      <c r="F156" s="193" t="s">
        <v>2522</v>
      </c>
      <c r="G156" s="37"/>
      <c r="H156" s="37"/>
      <c r="I156" s="194"/>
      <c r="J156" s="37"/>
      <c r="K156" s="37"/>
      <c r="L156" s="40"/>
      <c r="M156" s="195"/>
      <c r="N156" s="196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200</v>
      </c>
      <c r="AU156" s="18" t="s">
        <v>80</v>
      </c>
    </row>
    <row r="157" spans="1:65" s="2" customFormat="1" ht="16.5" customHeight="1">
      <c r="A157" s="35"/>
      <c r="B157" s="36"/>
      <c r="C157" s="179" t="s">
        <v>465</v>
      </c>
      <c r="D157" s="179" t="s">
        <v>193</v>
      </c>
      <c r="E157" s="180" t="s">
        <v>2687</v>
      </c>
      <c r="F157" s="181" t="s">
        <v>2524</v>
      </c>
      <c r="G157" s="182" t="s">
        <v>1444</v>
      </c>
      <c r="H157" s="183">
        <v>100</v>
      </c>
      <c r="I157" s="184"/>
      <c r="J157" s="185">
        <f>ROUND(I157*H157,2)</f>
        <v>0</v>
      </c>
      <c r="K157" s="181" t="s">
        <v>21</v>
      </c>
      <c r="L157" s="40"/>
      <c r="M157" s="186" t="s">
        <v>21</v>
      </c>
      <c r="N157" s="187" t="s">
        <v>43</v>
      </c>
      <c r="O157" s="65"/>
      <c r="P157" s="188">
        <f>O157*H157</f>
        <v>0</v>
      </c>
      <c r="Q157" s="188">
        <v>0</v>
      </c>
      <c r="R157" s="188">
        <f>Q157*H157</f>
        <v>0</v>
      </c>
      <c r="S157" s="188">
        <v>0</v>
      </c>
      <c r="T157" s="18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0" t="s">
        <v>198</v>
      </c>
      <c r="AT157" s="190" t="s">
        <v>193</v>
      </c>
      <c r="AU157" s="190" t="s">
        <v>80</v>
      </c>
      <c r="AY157" s="18" t="s">
        <v>191</v>
      </c>
      <c r="BE157" s="191">
        <f>IF(N157="základní",J157,0)</f>
        <v>0</v>
      </c>
      <c r="BF157" s="191">
        <f>IF(N157="snížená",J157,0)</f>
        <v>0</v>
      </c>
      <c r="BG157" s="191">
        <f>IF(N157="zákl. přenesená",J157,0)</f>
        <v>0</v>
      </c>
      <c r="BH157" s="191">
        <f>IF(N157="sníž. přenesená",J157,0)</f>
        <v>0</v>
      </c>
      <c r="BI157" s="191">
        <f>IF(N157="nulová",J157,0)</f>
        <v>0</v>
      </c>
      <c r="BJ157" s="18" t="s">
        <v>80</v>
      </c>
      <c r="BK157" s="191">
        <f>ROUND(I157*H157,2)</f>
        <v>0</v>
      </c>
      <c r="BL157" s="18" t="s">
        <v>198</v>
      </c>
      <c r="BM157" s="190" t="s">
        <v>727</v>
      </c>
    </row>
    <row r="158" spans="1:47" s="2" customFormat="1" ht="11.25">
      <c r="A158" s="35"/>
      <c r="B158" s="36"/>
      <c r="C158" s="37"/>
      <c r="D158" s="192" t="s">
        <v>200</v>
      </c>
      <c r="E158" s="37"/>
      <c r="F158" s="193" t="s">
        <v>2524</v>
      </c>
      <c r="G158" s="37"/>
      <c r="H158" s="37"/>
      <c r="I158" s="194"/>
      <c r="J158" s="37"/>
      <c r="K158" s="37"/>
      <c r="L158" s="40"/>
      <c r="M158" s="195"/>
      <c r="N158" s="196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200</v>
      </c>
      <c r="AU158" s="18" t="s">
        <v>80</v>
      </c>
    </row>
    <row r="159" spans="1:65" s="2" customFormat="1" ht="16.5" customHeight="1">
      <c r="A159" s="35"/>
      <c r="B159" s="36"/>
      <c r="C159" s="179" t="s">
        <v>472</v>
      </c>
      <c r="D159" s="179" t="s">
        <v>193</v>
      </c>
      <c r="E159" s="180" t="s">
        <v>2688</v>
      </c>
      <c r="F159" s="181" t="s">
        <v>2526</v>
      </c>
      <c r="G159" s="182" t="s">
        <v>265</v>
      </c>
      <c r="H159" s="183">
        <v>24</v>
      </c>
      <c r="I159" s="184"/>
      <c r="J159" s="185">
        <f>ROUND(I159*H159,2)</f>
        <v>0</v>
      </c>
      <c r="K159" s="181" t="s">
        <v>21</v>
      </c>
      <c r="L159" s="40"/>
      <c r="M159" s="186" t="s">
        <v>21</v>
      </c>
      <c r="N159" s="187" t="s">
        <v>43</v>
      </c>
      <c r="O159" s="65"/>
      <c r="P159" s="188">
        <f>O159*H159</f>
        <v>0</v>
      </c>
      <c r="Q159" s="188">
        <v>0</v>
      </c>
      <c r="R159" s="188">
        <f>Q159*H159</f>
        <v>0</v>
      </c>
      <c r="S159" s="188">
        <v>0</v>
      </c>
      <c r="T159" s="189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0" t="s">
        <v>198</v>
      </c>
      <c r="AT159" s="190" t="s">
        <v>193</v>
      </c>
      <c r="AU159" s="190" t="s">
        <v>80</v>
      </c>
      <c r="AY159" s="18" t="s">
        <v>191</v>
      </c>
      <c r="BE159" s="191">
        <f>IF(N159="základní",J159,0)</f>
        <v>0</v>
      </c>
      <c r="BF159" s="191">
        <f>IF(N159="snížená",J159,0)</f>
        <v>0</v>
      </c>
      <c r="BG159" s="191">
        <f>IF(N159="zákl. přenesená",J159,0)</f>
        <v>0</v>
      </c>
      <c r="BH159" s="191">
        <f>IF(N159="sníž. přenesená",J159,0)</f>
        <v>0</v>
      </c>
      <c r="BI159" s="191">
        <f>IF(N159="nulová",J159,0)</f>
        <v>0</v>
      </c>
      <c r="BJ159" s="18" t="s">
        <v>80</v>
      </c>
      <c r="BK159" s="191">
        <f>ROUND(I159*H159,2)</f>
        <v>0</v>
      </c>
      <c r="BL159" s="18" t="s">
        <v>198</v>
      </c>
      <c r="BM159" s="190" t="s">
        <v>742</v>
      </c>
    </row>
    <row r="160" spans="1:47" s="2" customFormat="1" ht="11.25">
      <c r="A160" s="35"/>
      <c r="B160" s="36"/>
      <c r="C160" s="37"/>
      <c r="D160" s="192" t="s">
        <v>200</v>
      </c>
      <c r="E160" s="37"/>
      <c r="F160" s="193" t="s">
        <v>2526</v>
      </c>
      <c r="G160" s="37"/>
      <c r="H160" s="37"/>
      <c r="I160" s="194"/>
      <c r="J160" s="37"/>
      <c r="K160" s="37"/>
      <c r="L160" s="40"/>
      <c r="M160" s="195"/>
      <c r="N160" s="196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200</v>
      </c>
      <c r="AU160" s="18" t="s">
        <v>80</v>
      </c>
    </row>
    <row r="161" spans="1:65" s="2" customFormat="1" ht="16.5" customHeight="1">
      <c r="A161" s="35"/>
      <c r="B161" s="36"/>
      <c r="C161" s="179" t="s">
        <v>480</v>
      </c>
      <c r="D161" s="179" t="s">
        <v>193</v>
      </c>
      <c r="E161" s="180" t="s">
        <v>2689</v>
      </c>
      <c r="F161" s="181" t="s">
        <v>2528</v>
      </c>
      <c r="G161" s="182" t="s">
        <v>265</v>
      </c>
      <c r="H161" s="183">
        <v>1</v>
      </c>
      <c r="I161" s="184"/>
      <c r="J161" s="185">
        <f>ROUND(I161*H161,2)</f>
        <v>0</v>
      </c>
      <c r="K161" s="181" t="s">
        <v>21</v>
      </c>
      <c r="L161" s="40"/>
      <c r="M161" s="186" t="s">
        <v>21</v>
      </c>
      <c r="N161" s="187" t="s">
        <v>43</v>
      </c>
      <c r="O161" s="65"/>
      <c r="P161" s="188">
        <f>O161*H161</f>
        <v>0</v>
      </c>
      <c r="Q161" s="188">
        <v>0</v>
      </c>
      <c r="R161" s="188">
        <f>Q161*H161</f>
        <v>0</v>
      </c>
      <c r="S161" s="188">
        <v>0</v>
      </c>
      <c r="T161" s="189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0" t="s">
        <v>198</v>
      </c>
      <c r="AT161" s="190" t="s">
        <v>193</v>
      </c>
      <c r="AU161" s="190" t="s">
        <v>80</v>
      </c>
      <c r="AY161" s="18" t="s">
        <v>191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18" t="s">
        <v>80</v>
      </c>
      <c r="BK161" s="191">
        <f>ROUND(I161*H161,2)</f>
        <v>0</v>
      </c>
      <c r="BL161" s="18" t="s">
        <v>198</v>
      </c>
      <c r="BM161" s="190" t="s">
        <v>757</v>
      </c>
    </row>
    <row r="162" spans="1:47" s="2" customFormat="1" ht="11.25">
      <c r="A162" s="35"/>
      <c r="B162" s="36"/>
      <c r="C162" s="37"/>
      <c r="D162" s="192" t="s">
        <v>200</v>
      </c>
      <c r="E162" s="37"/>
      <c r="F162" s="193" t="s">
        <v>2528</v>
      </c>
      <c r="G162" s="37"/>
      <c r="H162" s="37"/>
      <c r="I162" s="194"/>
      <c r="J162" s="37"/>
      <c r="K162" s="37"/>
      <c r="L162" s="40"/>
      <c r="M162" s="195"/>
      <c r="N162" s="196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200</v>
      </c>
      <c r="AU162" s="18" t="s">
        <v>80</v>
      </c>
    </row>
    <row r="163" spans="1:65" s="2" customFormat="1" ht="16.5" customHeight="1">
      <c r="A163" s="35"/>
      <c r="B163" s="36"/>
      <c r="C163" s="179" t="s">
        <v>487</v>
      </c>
      <c r="D163" s="179" t="s">
        <v>193</v>
      </c>
      <c r="E163" s="180" t="s">
        <v>2690</v>
      </c>
      <c r="F163" s="181" t="s">
        <v>2530</v>
      </c>
      <c r="G163" s="182" t="s">
        <v>265</v>
      </c>
      <c r="H163" s="183">
        <v>1</v>
      </c>
      <c r="I163" s="184"/>
      <c r="J163" s="185">
        <f>ROUND(I163*H163,2)</f>
        <v>0</v>
      </c>
      <c r="K163" s="181" t="s">
        <v>21</v>
      </c>
      <c r="L163" s="40"/>
      <c r="M163" s="186" t="s">
        <v>21</v>
      </c>
      <c r="N163" s="187" t="s">
        <v>43</v>
      </c>
      <c r="O163" s="65"/>
      <c r="P163" s="188">
        <f>O163*H163</f>
        <v>0</v>
      </c>
      <c r="Q163" s="188">
        <v>0</v>
      </c>
      <c r="R163" s="188">
        <f>Q163*H163</f>
        <v>0</v>
      </c>
      <c r="S163" s="188">
        <v>0</v>
      </c>
      <c r="T163" s="189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0" t="s">
        <v>198</v>
      </c>
      <c r="AT163" s="190" t="s">
        <v>193</v>
      </c>
      <c r="AU163" s="190" t="s">
        <v>80</v>
      </c>
      <c r="AY163" s="18" t="s">
        <v>191</v>
      </c>
      <c r="BE163" s="191">
        <f>IF(N163="základní",J163,0)</f>
        <v>0</v>
      </c>
      <c r="BF163" s="191">
        <f>IF(N163="snížená",J163,0)</f>
        <v>0</v>
      </c>
      <c r="BG163" s="191">
        <f>IF(N163="zákl. přenesená",J163,0)</f>
        <v>0</v>
      </c>
      <c r="BH163" s="191">
        <f>IF(N163="sníž. přenesená",J163,0)</f>
        <v>0</v>
      </c>
      <c r="BI163" s="191">
        <f>IF(N163="nulová",J163,0)</f>
        <v>0</v>
      </c>
      <c r="BJ163" s="18" t="s">
        <v>80</v>
      </c>
      <c r="BK163" s="191">
        <f>ROUND(I163*H163,2)</f>
        <v>0</v>
      </c>
      <c r="BL163" s="18" t="s">
        <v>198</v>
      </c>
      <c r="BM163" s="190" t="s">
        <v>771</v>
      </c>
    </row>
    <row r="164" spans="1:47" s="2" customFormat="1" ht="11.25">
      <c r="A164" s="35"/>
      <c r="B164" s="36"/>
      <c r="C164" s="37"/>
      <c r="D164" s="192" t="s">
        <v>200</v>
      </c>
      <c r="E164" s="37"/>
      <c r="F164" s="193" t="s">
        <v>2530</v>
      </c>
      <c r="G164" s="37"/>
      <c r="H164" s="37"/>
      <c r="I164" s="194"/>
      <c r="J164" s="37"/>
      <c r="K164" s="37"/>
      <c r="L164" s="40"/>
      <c r="M164" s="195"/>
      <c r="N164" s="196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200</v>
      </c>
      <c r="AU164" s="18" t="s">
        <v>80</v>
      </c>
    </row>
    <row r="165" spans="1:65" s="2" customFormat="1" ht="21.75" customHeight="1">
      <c r="A165" s="35"/>
      <c r="B165" s="36"/>
      <c r="C165" s="179" t="s">
        <v>493</v>
      </c>
      <c r="D165" s="179" t="s">
        <v>193</v>
      </c>
      <c r="E165" s="180" t="s">
        <v>2691</v>
      </c>
      <c r="F165" s="181" t="s">
        <v>2532</v>
      </c>
      <c r="G165" s="182" t="s">
        <v>2441</v>
      </c>
      <c r="H165" s="183">
        <v>5</v>
      </c>
      <c r="I165" s="184"/>
      <c r="J165" s="185">
        <f>ROUND(I165*H165,2)</f>
        <v>0</v>
      </c>
      <c r="K165" s="181" t="s">
        <v>21</v>
      </c>
      <c r="L165" s="40"/>
      <c r="M165" s="186" t="s">
        <v>21</v>
      </c>
      <c r="N165" s="187" t="s">
        <v>43</v>
      </c>
      <c r="O165" s="65"/>
      <c r="P165" s="188">
        <f>O165*H165</f>
        <v>0</v>
      </c>
      <c r="Q165" s="188">
        <v>0</v>
      </c>
      <c r="R165" s="188">
        <f>Q165*H165</f>
        <v>0</v>
      </c>
      <c r="S165" s="188">
        <v>0</v>
      </c>
      <c r="T165" s="189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0" t="s">
        <v>198</v>
      </c>
      <c r="AT165" s="190" t="s">
        <v>193</v>
      </c>
      <c r="AU165" s="190" t="s">
        <v>80</v>
      </c>
      <c r="AY165" s="18" t="s">
        <v>191</v>
      </c>
      <c r="BE165" s="191">
        <f>IF(N165="základní",J165,0)</f>
        <v>0</v>
      </c>
      <c r="BF165" s="191">
        <f>IF(N165="snížená",J165,0)</f>
        <v>0</v>
      </c>
      <c r="BG165" s="191">
        <f>IF(N165="zákl. přenesená",J165,0)</f>
        <v>0</v>
      </c>
      <c r="BH165" s="191">
        <f>IF(N165="sníž. přenesená",J165,0)</f>
        <v>0</v>
      </c>
      <c r="BI165" s="191">
        <f>IF(N165="nulová",J165,0)</f>
        <v>0</v>
      </c>
      <c r="BJ165" s="18" t="s">
        <v>80</v>
      </c>
      <c r="BK165" s="191">
        <f>ROUND(I165*H165,2)</f>
        <v>0</v>
      </c>
      <c r="BL165" s="18" t="s">
        <v>198</v>
      </c>
      <c r="BM165" s="190" t="s">
        <v>791</v>
      </c>
    </row>
    <row r="166" spans="1:47" s="2" customFormat="1" ht="11.25">
      <c r="A166" s="35"/>
      <c r="B166" s="36"/>
      <c r="C166" s="37"/>
      <c r="D166" s="192" t="s">
        <v>200</v>
      </c>
      <c r="E166" s="37"/>
      <c r="F166" s="193" t="s">
        <v>2532</v>
      </c>
      <c r="G166" s="37"/>
      <c r="H166" s="37"/>
      <c r="I166" s="194"/>
      <c r="J166" s="37"/>
      <c r="K166" s="37"/>
      <c r="L166" s="40"/>
      <c r="M166" s="195"/>
      <c r="N166" s="196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200</v>
      </c>
      <c r="AU166" s="18" t="s">
        <v>80</v>
      </c>
    </row>
    <row r="167" spans="1:65" s="2" customFormat="1" ht="16.5" customHeight="1">
      <c r="A167" s="35"/>
      <c r="B167" s="36"/>
      <c r="C167" s="179" t="s">
        <v>501</v>
      </c>
      <c r="D167" s="179" t="s">
        <v>193</v>
      </c>
      <c r="E167" s="180" t="s">
        <v>2692</v>
      </c>
      <c r="F167" s="181" t="s">
        <v>2534</v>
      </c>
      <c r="G167" s="182" t="s">
        <v>2432</v>
      </c>
      <c r="H167" s="183">
        <v>10</v>
      </c>
      <c r="I167" s="184"/>
      <c r="J167" s="185">
        <f>ROUND(I167*H167,2)</f>
        <v>0</v>
      </c>
      <c r="K167" s="181" t="s">
        <v>21</v>
      </c>
      <c r="L167" s="40"/>
      <c r="M167" s="186" t="s">
        <v>21</v>
      </c>
      <c r="N167" s="187" t="s">
        <v>43</v>
      </c>
      <c r="O167" s="65"/>
      <c r="P167" s="188">
        <f>O167*H167</f>
        <v>0</v>
      </c>
      <c r="Q167" s="188">
        <v>0</v>
      </c>
      <c r="R167" s="188">
        <f>Q167*H167</f>
        <v>0</v>
      </c>
      <c r="S167" s="188">
        <v>0</v>
      </c>
      <c r="T167" s="189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0" t="s">
        <v>198</v>
      </c>
      <c r="AT167" s="190" t="s">
        <v>193</v>
      </c>
      <c r="AU167" s="190" t="s">
        <v>80</v>
      </c>
      <c r="AY167" s="18" t="s">
        <v>191</v>
      </c>
      <c r="BE167" s="191">
        <f>IF(N167="základní",J167,0)</f>
        <v>0</v>
      </c>
      <c r="BF167" s="191">
        <f>IF(N167="snížená",J167,0)</f>
        <v>0</v>
      </c>
      <c r="BG167" s="191">
        <f>IF(N167="zákl. přenesená",J167,0)</f>
        <v>0</v>
      </c>
      <c r="BH167" s="191">
        <f>IF(N167="sníž. přenesená",J167,0)</f>
        <v>0</v>
      </c>
      <c r="BI167" s="191">
        <f>IF(N167="nulová",J167,0)</f>
        <v>0</v>
      </c>
      <c r="BJ167" s="18" t="s">
        <v>80</v>
      </c>
      <c r="BK167" s="191">
        <f>ROUND(I167*H167,2)</f>
        <v>0</v>
      </c>
      <c r="BL167" s="18" t="s">
        <v>198</v>
      </c>
      <c r="BM167" s="190" t="s">
        <v>813</v>
      </c>
    </row>
    <row r="168" spans="1:47" s="2" customFormat="1" ht="11.25">
      <c r="A168" s="35"/>
      <c r="B168" s="36"/>
      <c r="C168" s="37"/>
      <c r="D168" s="192" t="s">
        <v>200</v>
      </c>
      <c r="E168" s="37"/>
      <c r="F168" s="193" t="s">
        <v>2534</v>
      </c>
      <c r="G168" s="37"/>
      <c r="H168" s="37"/>
      <c r="I168" s="194"/>
      <c r="J168" s="37"/>
      <c r="K168" s="37"/>
      <c r="L168" s="40"/>
      <c r="M168" s="195"/>
      <c r="N168" s="196"/>
      <c r="O168" s="65"/>
      <c r="P168" s="65"/>
      <c r="Q168" s="65"/>
      <c r="R168" s="65"/>
      <c r="S168" s="65"/>
      <c r="T168" s="66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200</v>
      </c>
      <c r="AU168" s="18" t="s">
        <v>80</v>
      </c>
    </row>
    <row r="169" spans="1:65" s="2" customFormat="1" ht="16.5" customHeight="1">
      <c r="A169" s="35"/>
      <c r="B169" s="36"/>
      <c r="C169" s="179" t="s">
        <v>508</v>
      </c>
      <c r="D169" s="179" t="s">
        <v>193</v>
      </c>
      <c r="E169" s="180" t="s">
        <v>2693</v>
      </c>
      <c r="F169" s="181" t="s">
        <v>2536</v>
      </c>
      <c r="G169" s="182" t="s">
        <v>2694</v>
      </c>
      <c r="H169" s="183">
        <v>1</v>
      </c>
      <c r="I169" s="184"/>
      <c r="J169" s="185">
        <f>ROUND(I169*H169,2)</f>
        <v>0</v>
      </c>
      <c r="K169" s="181" t="s">
        <v>21</v>
      </c>
      <c r="L169" s="40"/>
      <c r="M169" s="186" t="s">
        <v>21</v>
      </c>
      <c r="N169" s="187" t="s">
        <v>43</v>
      </c>
      <c r="O169" s="65"/>
      <c r="P169" s="188">
        <f>O169*H169</f>
        <v>0</v>
      </c>
      <c r="Q169" s="188">
        <v>0</v>
      </c>
      <c r="R169" s="188">
        <f>Q169*H169</f>
        <v>0</v>
      </c>
      <c r="S169" s="188">
        <v>0</v>
      </c>
      <c r="T169" s="18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0" t="s">
        <v>198</v>
      </c>
      <c r="AT169" s="190" t="s">
        <v>193</v>
      </c>
      <c r="AU169" s="190" t="s">
        <v>80</v>
      </c>
      <c r="AY169" s="18" t="s">
        <v>191</v>
      </c>
      <c r="BE169" s="191">
        <f>IF(N169="základní",J169,0)</f>
        <v>0</v>
      </c>
      <c r="BF169" s="191">
        <f>IF(N169="snížená",J169,0)</f>
        <v>0</v>
      </c>
      <c r="BG169" s="191">
        <f>IF(N169="zákl. přenesená",J169,0)</f>
        <v>0</v>
      </c>
      <c r="BH169" s="191">
        <f>IF(N169="sníž. přenesená",J169,0)</f>
        <v>0</v>
      </c>
      <c r="BI169" s="191">
        <f>IF(N169="nulová",J169,0)</f>
        <v>0</v>
      </c>
      <c r="BJ169" s="18" t="s">
        <v>80</v>
      </c>
      <c r="BK169" s="191">
        <f>ROUND(I169*H169,2)</f>
        <v>0</v>
      </c>
      <c r="BL169" s="18" t="s">
        <v>198</v>
      </c>
      <c r="BM169" s="190" t="s">
        <v>867</v>
      </c>
    </row>
    <row r="170" spans="1:47" s="2" customFormat="1" ht="11.25">
      <c r="A170" s="35"/>
      <c r="B170" s="36"/>
      <c r="C170" s="37"/>
      <c r="D170" s="192" t="s">
        <v>200</v>
      </c>
      <c r="E170" s="37"/>
      <c r="F170" s="193" t="s">
        <v>2536</v>
      </c>
      <c r="G170" s="37"/>
      <c r="H170" s="37"/>
      <c r="I170" s="194"/>
      <c r="J170" s="37"/>
      <c r="K170" s="37"/>
      <c r="L170" s="40"/>
      <c r="M170" s="195"/>
      <c r="N170" s="196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200</v>
      </c>
      <c r="AU170" s="18" t="s">
        <v>80</v>
      </c>
    </row>
    <row r="171" spans="1:65" s="2" customFormat="1" ht="16.5" customHeight="1">
      <c r="A171" s="35"/>
      <c r="B171" s="36"/>
      <c r="C171" s="179" t="s">
        <v>515</v>
      </c>
      <c r="D171" s="179" t="s">
        <v>193</v>
      </c>
      <c r="E171" s="180" t="s">
        <v>2695</v>
      </c>
      <c r="F171" s="181" t="s">
        <v>2538</v>
      </c>
      <c r="G171" s="182" t="s">
        <v>2432</v>
      </c>
      <c r="H171" s="183">
        <v>20</v>
      </c>
      <c r="I171" s="184"/>
      <c r="J171" s="185">
        <f>ROUND(I171*H171,2)</f>
        <v>0</v>
      </c>
      <c r="K171" s="181" t="s">
        <v>21</v>
      </c>
      <c r="L171" s="40"/>
      <c r="M171" s="186" t="s">
        <v>21</v>
      </c>
      <c r="N171" s="187" t="s">
        <v>43</v>
      </c>
      <c r="O171" s="65"/>
      <c r="P171" s="188">
        <f>O171*H171</f>
        <v>0</v>
      </c>
      <c r="Q171" s="188">
        <v>0</v>
      </c>
      <c r="R171" s="188">
        <f>Q171*H171</f>
        <v>0</v>
      </c>
      <c r="S171" s="188">
        <v>0</v>
      </c>
      <c r="T171" s="189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0" t="s">
        <v>198</v>
      </c>
      <c r="AT171" s="190" t="s">
        <v>193</v>
      </c>
      <c r="AU171" s="190" t="s">
        <v>80</v>
      </c>
      <c r="AY171" s="18" t="s">
        <v>191</v>
      </c>
      <c r="BE171" s="191">
        <f>IF(N171="základní",J171,0)</f>
        <v>0</v>
      </c>
      <c r="BF171" s="191">
        <f>IF(N171="snížená",J171,0)</f>
        <v>0</v>
      </c>
      <c r="BG171" s="191">
        <f>IF(N171="zákl. přenesená",J171,0)</f>
        <v>0</v>
      </c>
      <c r="BH171" s="191">
        <f>IF(N171="sníž. přenesená",J171,0)</f>
        <v>0</v>
      </c>
      <c r="BI171" s="191">
        <f>IF(N171="nulová",J171,0)</f>
        <v>0</v>
      </c>
      <c r="BJ171" s="18" t="s">
        <v>80</v>
      </c>
      <c r="BK171" s="191">
        <f>ROUND(I171*H171,2)</f>
        <v>0</v>
      </c>
      <c r="BL171" s="18" t="s">
        <v>198</v>
      </c>
      <c r="BM171" s="190" t="s">
        <v>892</v>
      </c>
    </row>
    <row r="172" spans="1:47" s="2" customFormat="1" ht="11.25">
      <c r="A172" s="35"/>
      <c r="B172" s="36"/>
      <c r="C172" s="37"/>
      <c r="D172" s="192" t="s">
        <v>200</v>
      </c>
      <c r="E172" s="37"/>
      <c r="F172" s="193" t="s">
        <v>2538</v>
      </c>
      <c r="G172" s="37"/>
      <c r="H172" s="37"/>
      <c r="I172" s="194"/>
      <c r="J172" s="37"/>
      <c r="K172" s="37"/>
      <c r="L172" s="40"/>
      <c r="M172" s="232"/>
      <c r="N172" s="233"/>
      <c r="O172" s="234"/>
      <c r="P172" s="234"/>
      <c r="Q172" s="234"/>
      <c r="R172" s="234"/>
      <c r="S172" s="234"/>
      <c r="T172" s="2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200</v>
      </c>
      <c r="AU172" s="18" t="s">
        <v>80</v>
      </c>
    </row>
    <row r="173" spans="1:31" s="2" customFormat="1" ht="6.95" customHeight="1">
      <c r="A173" s="35"/>
      <c r="B173" s="48"/>
      <c r="C173" s="49"/>
      <c r="D173" s="49"/>
      <c r="E173" s="49"/>
      <c r="F173" s="49"/>
      <c r="G173" s="49"/>
      <c r="H173" s="49"/>
      <c r="I173" s="49"/>
      <c r="J173" s="49"/>
      <c r="K173" s="49"/>
      <c r="L173" s="40"/>
      <c r="M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</row>
  </sheetData>
  <sheetProtection algorithmName="SHA-512" hashValue="nLqb1+92yTzuGnwZyQzWmTrCF2Nmiw9Wm7Zd7FchiQYKsKIC0LL0WZ8p1LM0Hgw6wxaU8kD1sQBzWuIvkOr4JA==" saltValue="Ds1UMGb2pmEQuJhLGqjEWdq70FMgfOBvdEUrNnlX6YEXUWpM40z48fY70rbpEBcpN5EQCehlGtYs/mujcO5ejw==" spinCount="100000" sheet="1" objects="1" scenarios="1" formatColumns="0" formatRows="0" autoFilter="0"/>
  <autoFilter ref="C86:K172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8" t="s">
        <v>107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2:46" s="1" customFormat="1" ht="24.95" customHeight="1">
      <c r="B4" s="21"/>
      <c r="D4" s="111" t="s">
        <v>141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72" t="str">
        <f>'Rekapitulace stavby'!K6</f>
        <v>Rekonstrukce kuchyně v domově pro seniory v Klatovech</v>
      </c>
      <c r="F7" s="373"/>
      <c r="G7" s="373"/>
      <c r="H7" s="373"/>
      <c r="L7" s="21"/>
    </row>
    <row r="8" spans="2:12" s="1" customFormat="1" ht="12" customHeight="1">
      <c r="B8" s="21"/>
      <c r="D8" s="113" t="s">
        <v>142</v>
      </c>
      <c r="L8" s="21"/>
    </row>
    <row r="9" spans="1:31" s="2" customFormat="1" ht="16.5" customHeight="1">
      <c r="A9" s="35"/>
      <c r="B9" s="40"/>
      <c r="C9" s="35"/>
      <c r="D9" s="35"/>
      <c r="E9" s="372" t="s">
        <v>2418</v>
      </c>
      <c r="F9" s="375"/>
      <c r="G9" s="375"/>
      <c r="H9" s="37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3" t="s">
        <v>2021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74" t="s">
        <v>2696</v>
      </c>
      <c r="F11" s="375"/>
      <c r="G11" s="375"/>
      <c r="H11" s="375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3" t="s">
        <v>18</v>
      </c>
      <c r="E13" s="35"/>
      <c r="F13" s="104" t="s">
        <v>21</v>
      </c>
      <c r="G13" s="35"/>
      <c r="H13" s="35"/>
      <c r="I13" s="113" t="s">
        <v>20</v>
      </c>
      <c r="J13" s="104" t="s">
        <v>21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22</v>
      </c>
      <c r="E14" s="35"/>
      <c r="F14" s="104" t="s">
        <v>23</v>
      </c>
      <c r="G14" s="35"/>
      <c r="H14" s="35"/>
      <c r="I14" s="113" t="s">
        <v>24</v>
      </c>
      <c r="J14" s="115" t="str">
        <f>'Rekapitulace stavby'!AN8</f>
        <v>26. 4. 2023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3" t="s">
        <v>26</v>
      </c>
      <c r="E16" s="35"/>
      <c r="F16" s="35"/>
      <c r="G16" s="35"/>
      <c r="H16" s="35"/>
      <c r="I16" s="113" t="s">
        <v>27</v>
      </c>
      <c r="J16" s="104" t="str">
        <f>IF('Rekapitulace stavby'!AN10="","",'Rekapitulace stavby'!AN10)</f>
        <v/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tr">
        <f>IF('Rekapitulace stavby'!E11="","",'Rekapitulace stavby'!E11)</f>
        <v xml:space="preserve"> </v>
      </c>
      <c r="F17" s="35"/>
      <c r="G17" s="35"/>
      <c r="H17" s="35"/>
      <c r="I17" s="113" t="s">
        <v>29</v>
      </c>
      <c r="J17" s="104" t="str">
        <f>IF('Rekapitulace stavby'!AN11="","",'Rekapitulace stavby'!AN11)</f>
        <v/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3" t="s">
        <v>30</v>
      </c>
      <c r="E19" s="35"/>
      <c r="F19" s="35"/>
      <c r="G19" s="35"/>
      <c r="H19" s="35"/>
      <c r="I19" s="113" t="s">
        <v>27</v>
      </c>
      <c r="J19" s="31" t="str">
        <f>'Rekapitulace stavby'!AN13</f>
        <v>Vyplň údaj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76" t="str">
        <f>'Rekapitulace stavby'!E14</f>
        <v>Vyplň údaj</v>
      </c>
      <c r="F20" s="377"/>
      <c r="G20" s="377"/>
      <c r="H20" s="377"/>
      <c r="I20" s="113" t="s">
        <v>29</v>
      </c>
      <c r="J20" s="31" t="str">
        <f>'Rekapitulace stavby'!AN14</f>
        <v>Vyplň údaj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3" t="s">
        <v>32</v>
      </c>
      <c r="E22" s="35"/>
      <c r="F22" s="35"/>
      <c r="G22" s="35"/>
      <c r="H22" s="35"/>
      <c r="I22" s="113" t="s">
        <v>27</v>
      </c>
      <c r="J22" s="104" t="s">
        <v>21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33</v>
      </c>
      <c r="F23" s="35"/>
      <c r="G23" s="35"/>
      <c r="H23" s="35"/>
      <c r="I23" s="113" t="s">
        <v>29</v>
      </c>
      <c r="J23" s="104" t="s">
        <v>21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3" t="s">
        <v>35</v>
      </c>
      <c r="E25" s="35"/>
      <c r="F25" s="35"/>
      <c r="G25" s="35"/>
      <c r="H25" s="35"/>
      <c r="I25" s="113" t="s">
        <v>27</v>
      </c>
      <c r="J25" s="104" t="str">
        <f>IF('Rekapitulace stavby'!AN19="","",'Rekapitulace stavby'!AN19)</f>
        <v/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tr">
        <f>IF('Rekapitulace stavby'!E20="","",'Rekapitulace stavby'!E20)</f>
        <v xml:space="preserve"> </v>
      </c>
      <c r="F26" s="35"/>
      <c r="G26" s="35"/>
      <c r="H26" s="35"/>
      <c r="I26" s="113" t="s">
        <v>29</v>
      </c>
      <c r="J26" s="104" t="str">
        <f>IF('Rekapitulace stavby'!AN20="","",'Rekapitulace stavby'!AN20)</f>
        <v/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3" t="s">
        <v>36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16"/>
      <c r="B29" s="117"/>
      <c r="C29" s="116"/>
      <c r="D29" s="116"/>
      <c r="E29" s="378" t="s">
        <v>21</v>
      </c>
      <c r="F29" s="378"/>
      <c r="G29" s="378"/>
      <c r="H29" s="378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0" t="s">
        <v>38</v>
      </c>
      <c r="E32" s="35"/>
      <c r="F32" s="35"/>
      <c r="G32" s="35"/>
      <c r="H32" s="35"/>
      <c r="I32" s="35"/>
      <c r="J32" s="121">
        <f>ROUND(J86,2)</f>
        <v>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2" t="s">
        <v>40</v>
      </c>
      <c r="G34" s="35"/>
      <c r="H34" s="35"/>
      <c r="I34" s="122" t="s">
        <v>39</v>
      </c>
      <c r="J34" s="122" t="s">
        <v>41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3" t="s">
        <v>42</v>
      </c>
      <c r="E35" s="113" t="s">
        <v>43</v>
      </c>
      <c r="F35" s="124">
        <f>ROUND((SUM(BE86:BE133)),2)</f>
        <v>0</v>
      </c>
      <c r="G35" s="35"/>
      <c r="H35" s="35"/>
      <c r="I35" s="125">
        <v>0.21</v>
      </c>
      <c r="J35" s="124">
        <f>ROUND(((SUM(BE86:BE133))*I35),2)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44</v>
      </c>
      <c r="F36" s="124">
        <f>ROUND((SUM(BF86:BF133)),2)</f>
        <v>0</v>
      </c>
      <c r="G36" s="35"/>
      <c r="H36" s="35"/>
      <c r="I36" s="125">
        <v>0.15</v>
      </c>
      <c r="J36" s="124">
        <f>ROUND(((SUM(BF86:BF133))*I36),2)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ROUND((SUM(BG86:BG133)),2)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46</v>
      </c>
      <c r="F38" s="124">
        <f>ROUND((SUM(BH86:BH133)),2)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47</v>
      </c>
      <c r="F39" s="124">
        <f>ROUND((SUM(BI86:BI133)),2)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6"/>
      <c r="D41" s="127" t="s">
        <v>48</v>
      </c>
      <c r="E41" s="128"/>
      <c r="F41" s="128"/>
      <c r="G41" s="129" t="s">
        <v>49</v>
      </c>
      <c r="H41" s="130" t="s">
        <v>50</v>
      </c>
      <c r="I41" s="128"/>
      <c r="J41" s="131">
        <f>SUM(J32:J39)</f>
        <v>0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144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79" t="str">
        <f>E7</f>
        <v>Rekonstrukce kuchyně v domově pro seniory v Klatovech</v>
      </c>
      <c r="F50" s="380"/>
      <c r="G50" s="380"/>
      <c r="H50" s="380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30" t="s">
        <v>142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5"/>
      <c r="B52" s="36"/>
      <c r="C52" s="37"/>
      <c r="D52" s="37"/>
      <c r="E52" s="379" t="s">
        <v>2418</v>
      </c>
      <c r="F52" s="381"/>
      <c r="G52" s="381"/>
      <c r="H52" s="381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30" t="s">
        <v>2021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333" t="str">
        <f>E11</f>
        <v>751.4 - ECONET</v>
      </c>
      <c r="F54" s="381"/>
      <c r="G54" s="381"/>
      <c r="H54" s="381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30" t="s">
        <v>22</v>
      </c>
      <c r="D56" s="37"/>
      <c r="E56" s="37"/>
      <c r="F56" s="28" t="str">
        <f>F14</f>
        <v>Podhůrecká 815/3</v>
      </c>
      <c r="G56" s="37"/>
      <c r="H56" s="37"/>
      <c r="I56" s="30" t="s">
        <v>24</v>
      </c>
      <c r="J56" s="60" t="str">
        <f>IF(J14="","",J14)</f>
        <v>26. 4. 2023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5.2" customHeight="1">
      <c r="A58" s="35"/>
      <c r="B58" s="36"/>
      <c r="C58" s="30" t="s">
        <v>26</v>
      </c>
      <c r="D58" s="37"/>
      <c r="E58" s="37"/>
      <c r="F58" s="28" t="str">
        <f>E17</f>
        <v xml:space="preserve"> </v>
      </c>
      <c r="G58" s="37"/>
      <c r="H58" s="37"/>
      <c r="I58" s="30" t="s">
        <v>32</v>
      </c>
      <c r="J58" s="33" t="str">
        <f>E23</f>
        <v>M-PROject CZ s.r.o.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2" customHeight="1">
      <c r="A59" s="35"/>
      <c r="B59" s="36"/>
      <c r="C59" s="30" t="s">
        <v>30</v>
      </c>
      <c r="D59" s="37"/>
      <c r="E59" s="37"/>
      <c r="F59" s="28" t="str">
        <f>IF(E20="","",E20)</f>
        <v>Vyplň údaj</v>
      </c>
      <c r="G59" s="37"/>
      <c r="H59" s="37"/>
      <c r="I59" s="30" t="s">
        <v>35</v>
      </c>
      <c r="J59" s="33" t="str">
        <f>E26</f>
        <v xml:space="preserve"> 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37" t="s">
        <v>145</v>
      </c>
      <c r="D61" s="138"/>
      <c r="E61" s="138"/>
      <c r="F61" s="138"/>
      <c r="G61" s="138"/>
      <c r="H61" s="138"/>
      <c r="I61" s="138"/>
      <c r="J61" s="139" t="s">
        <v>146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40" t="s">
        <v>70</v>
      </c>
      <c r="D63" s="37"/>
      <c r="E63" s="37"/>
      <c r="F63" s="37"/>
      <c r="G63" s="37"/>
      <c r="H63" s="37"/>
      <c r="I63" s="37"/>
      <c r="J63" s="78">
        <f>J86</f>
        <v>0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147</v>
      </c>
    </row>
    <row r="64" spans="2:12" s="9" customFormat="1" ht="24.95" customHeight="1">
      <c r="B64" s="141"/>
      <c r="C64" s="142"/>
      <c r="D64" s="143" t="s">
        <v>2697</v>
      </c>
      <c r="E64" s="144"/>
      <c r="F64" s="144"/>
      <c r="G64" s="144"/>
      <c r="H64" s="144"/>
      <c r="I64" s="144"/>
      <c r="J64" s="145">
        <f>J87</f>
        <v>0</v>
      </c>
      <c r="K64" s="142"/>
      <c r="L64" s="146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14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14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14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4" t="s">
        <v>176</v>
      </c>
      <c r="D71" s="37"/>
      <c r="E71" s="37"/>
      <c r="F71" s="37"/>
      <c r="G71" s="37"/>
      <c r="H71" s="37"/>
      <c r="I71" s="37"/>
      <c r="J71" s="37"/>
      <c r="K71" s="37"/>
      <c r="L71" s="11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1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37"/>
      <c r="J73" s="37"/>
      <c r="K73" s="37"/>
      <c r="L73" s="11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79" t="str">
        <f>E7</f>
        <v>Rekonstrukce kuchyně v domově pro seniory v Klatovech</v>
      </c>
      <c r="F74" s="380"/>
      <c r="G74" s="380"/>
      <c r="H74" s="380"/>
      <c r="I74" s="37"/>
      <c r="J74" s="37"/>
      <c r="K74" s="37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2:12" s="1" customFormat="1" ht="12" customHeight="1">
      <c r="B75" s="22"/>
      <c r="C75" s="30" t="s">
        <v>142</v>
      </c>
      <c r="D75" s="23"/>
      <c r="E75" s="23"/>
      <c r="F75" s="23"/>
      <c r="G75" s="23"/>
      <c r="H75" s="23"/>
      <c r="I75" s="23"/>
      <c r="J75" s="23"/>
      <c r="K75" s="23"/>
      <c r="L75" s="21"/>
    </row>
    <row r="76" spans="1:31" s="2" customFormat="1" ht="16.5" customHeight="1">
      <c r="A76" s="35"/>
      <c r="B76" s="36"/>
      <c r="C76" s="37"/>
      <c r="D76" s="37"/>
      <c r="E76" s="379" t="s">
        <v>2418</v>
      </c>
      <c r="F76" s="381"/>
      <c r="G76" s="381"/>
      <c r="H76" s="381"/>
      <c r="I76" s="37"/>
      <c r="J76" s="37"/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2021</v>
      </c>
      <c r="D77" s="37"/>
      <c r="E77" s="37"/>
      <c r="F77" s="37"/>
      <c r="G77" s="37"/>
      <c r="H77" s="37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33" t="str">
        <f>E11</f>
        <v>751.4 - ECONET</v>
      </c>
      <c r="F78" s="381"/>
      <c r="G78" s="381"/>
      <c r="H78" s="381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22</v>
      </c>
      <c r="D80" s="37"/>
      <c r="E80" s="37"/>
      <c r="F80" s="28" t="str">
        <f>F14</f>
        <v>Podhůrecká 815/3</v>
      </c>
      <c r="G80" s="37"/>
      <c r="H80" s="37"/>
      <c r="I80" s="30" t="s">
        <v>24</v>
      </c>
      <c r="J80" s="60" t="str">
        <f>IF(J14="","",J14)</f>
        <v>26. 4. 2023</v>
      </c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5.2" customHeight="1">
      <c r="A82" s="35"/>
      <c r="B82" s="36"/>
      <c r="C82" s="30" t="s">
        <v>26</v>
      </c>
      <c r="D82" s="37"/>
      <c r="E82" s="37"/>
      <c r="F82" s="28" t="str">
        <f>E17</f>
        <v xml:space="preserve"> </v>
      </c>
      <c r="G82" s="37"/>
      <c r="H82" s="37"/>
      <c r="I82" s="30" t="s">
        <v>32</v>
      </c>
      <c r="J82" s="33" t="str">
        <f>E23</f>
        <v>M-PROject CZ s.r.o.</v>
      </c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30</v>
      </c>
      <c r="D83" s="37"/>
      <c r="E83" s="37"/>
      <c r="F83" s="28" t="str">
        <f>IF(E20="","",E20)</f>
        <v>Vyplň údaj</v>
      </c>
      <c r="G83" s="37"/>
      <c r="H83" s="37"/>
      <c r="I83" s="30" t="s">
        <v>35</v>
      </c>
      <c r="J83" s="33" t="str">
        <f>E26</f>
        <v xml:space="preserve"> </v>
      </c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1" customFormat="1" ht="29.25" customHeight="1">
      <c r="A85" s="152"/>
      <c r="B85" s="153"/>
      <c r="C85" s="154" t="s">
        <v>177</v>
      </c>
      <c r="D85" s="155" t="s">
        <v>57</v>
      </c>
      <c r="E85" s="155" t="s">
        <v>53</v>
      </c>
      <c r="F85" s="155" t="s">
        <v>54</v>
      </c>
      <c r="G85" s="155" t="s">
        <v>178</v>
      </c>
      <c r="H85" s="155" t="s">
        <v>179</v>
      </c>
      <c r="I85" s="155" t="s">
        <v>180</v>
      </c>
      <c r="J85" s="155" t="s">
        <v>146</v>
      </c>
      <c r="K85" s="156" t="s">
        <v>181</v>
      </c>
      <c r="L85" s="157"/>
      <c r="M85" s="69" t="s">
        <v>21</v>
      </c>
      <c r="N85" s="70" t="s">
        <v>42</v>
      </c>
      <c r="O85" s="70" t="s">
        <v>182</v>
      </c>
      <c r="P85" s="70" t="s">
        <v>183</v>
      </c>
      <c r="Q85" s="70" t="s">
        <v>184</v>
      </c>
      <c r="R85" s="70" t="s">
        <v>185</v>
      </c>
      <c r="S85" s="70" t="s">
        <v>186</v>
      </c>
      <c r="T85" s="71" t="s">
        <v>187</v>
      </c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</row>
    <row r="86" spans="1:63" s="2" customFormat="1" ht="22.9" customHeight="1">
      <c r="A86" s="35"/>
      <c r="B86" s="36"/>
      <c r="C86" s="76" t="s">
        <v>188</v>
      </c>
      <c r="D86" s="37"/>
      <c r="E86" s="37"/>
      <c r="F86" s="37"/>
      <c r="G86" s="37"/>
      <c r="H86" s="37"/>
      <c r="I86" s="37"/>
      <c r="J86" s="158">
        <f>BK86</f>
        <v>0</v>
      </c>
      <c r="K86" s="37"/>
      <c r="L86" s="40"/>
      <c r="M86" s="72"/>
      <c r="N86" s="159"/>
      <c r="O86" s="73"/>
      <c r="P86" s="160">
        <f>P87</f>
        <v>0</v>
      </c>
      <c r="Q86" s="73"/>
      <c r="R86" s="160">
        <f>R87</f>
        <v>0</v>
      </c>
      <c r="S86" s="73"/>
      <c r="T86" s="161">
        <f>T87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71</v>
      </c>
      <c r="AU86" s="18" t="s">
        <v>147</v>
      </c>
      <c r="BK86" s="162">
        <f>BK87</f>
        <v>0</v>
      </c>
    </row>
    <row r="87" spans="2:63" s="12" customFormat="1" ht="25.9" customHeight="1">
      <c r="B87" s="163"/>
      <c r="C87" s="164"/>
      <c r="D87" s="165" t="s">
        <v>71</v>
      </c>
      <c r="E87" s="166" t="s">
        <v>2698</v>
      </c>
      <c r="F87" s="166" t="s">
        <v>2699</v>
      </c>
      <c r="G87" s="164"/>
      <c r="H87" s="164"/>
      <c r="I87" s="167"/>
      <c r="J87" s="168">
        <f>BK87</f>
        <v>0</v>
      </c>
      <c r="K87" s="164"/>
      <c r="L87" s="169"/>
      <c r="M87" s="170"/>
      <c r="N87" s="171"/>
      <c r="O87" s="171"/>
      <c r="P87" s="172">
        <f>SUM(P88:P133)</f>
        <v>0</v>
      </c>
      <c r="Q87" s="171"/>
      <c r="R87" s="172">
        <f>SUM(R88:R133)</f>
        <v>0</v>
      </c>
      <c r="S87" s="171"/>
      <c r="T87" s="173">
        <f>SUM(T88:T133)</f>
        <v>0</v>
      </c>
      <c r="AR87" s="174" t="s">
        <v>80</v>
      </c>
      <c r="AT87" s="175" t="s">
        <v>71</v>
      </c>
      <c r="AU87" s="175" t="s">
        <v>72</v>
      </c>
      <c r="AY87" s="174" t="s">
        <v>191</v>
      </c>
      <c r="BK87" s="176">
        <f>SUM(BK88:BK133)</f>
        <v>0</v>
      </c>
    </row>
    <row r="88" spans="1:65" s="2" customFormat="1" ht="37.9" customHeight="1">
      <c r="A88" s="35"/>
      <c r="B88" s="36"/>
      <c r="C88" s="179" t="s">
        <v>80</v>
      </c>
      <c r="D88" s="179" t="s">
        <v>193</v>
      </c>
      <c r="E88" s="180" t="s">
        <v>2513</v>
      </c>
      <c r="F88" s="181" t="s">
        <v>2700</v>
      </c>
      <c r="G88" s="182" t="s">
        <v>745</v>
      </c>
      <c r="H88" s="183">
        <v>60</v>
      </c>
      <c r="I88" s="184"/>
      <c r="J88" s="185">
        <f>ROUND(I88*H88,2)</f>
        <v>0</v>
      </c>
      <c r="K88" s="181" t="s">
        <v>21</v>
      </c>
      <c r="L88" s="40"/>
      <c r="M88" s="186" t="s">
        <v>21</v>
      </c>
      <c r="N88" s="187" t="s">
        <v>43</v>
      </c>
      <c r="O88" s="65"/>
      <c r="P88" s="188">
        <f>O88*H88</f>
        <v>0</v>
      </c>
      <c r="Q88" s="188">
        <v>0</v>
      </c>
      <c r="R88" s="188">
        <f>Q88*H88</f>
        <v>0</v>
      </c>
      <c r="S88" s="188">
        <v>0</v>
      </c>
      <c r="T88" s="189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90" t="s">
        <v>198</v>
      </c>
      <c r="AT88" s="190" t="s">
        <v>193</v>
      </c>
      <c r="AU88" s="190" t="s">
        <v>80</v>
      </c>
      <c r="AY88" s="18" t="s">
        <v>191</v>
      </c>
      <c r="BE88" s="191">
        <f>IF(N88="základní",J88,0)</f>
        <v>0</v>
      </c>
      <c r="BF88" s="191">
        <f>IF(N88="snížená",J88,0)</f>
        <v>0</v>
      </c>
      <c r="BG88" s="191">
        <f>IF(N88="zákl. přenesená",J88,0)</f>
        <v>0</v>
      </c>
      <c r="BH88" s="191">
        <f>IF(N88="sníž. přenesená",J88,0)</f>
        <v>0</v>
      </c>
      <c r="BI88" s="191">
        <f>IF(N88="nulová",J88,0)</f>
        <v>0</v>
      </c>
      <c r="BJ88" s="18" t="s">
        <v>80</v>
      </c>
      <c r="BK88" s="191">
        <f>ROUND(I88*H88,2)</f>
        <v>0</v>
      </c>
      <c r="BL88" s="18" t="s">
        <v>198</v>
      </c>
      <c r="BM88" s="190" t="s">
        <v>82</v>
      </c>
    </row>
    <row r="89" spans="1:47" s="2" customFormat="1" ht="19.5">
      <c r="A89" s="35"/>
      <c r="B89" s="36"/>
      <c r="C89" s="37"/>
      <c r="D89" s="192" t="s">
        <v>200</v>
      </c>
      <c r="E89" s="37"/>
      <c r="F89" s="193" t="s">
        <v>2700</v>
      </c>
      <c r="G89" s="37"/>
      <c r="H89" s="37"/>
      <c r="I89" s="194"/>
      <c r="J89" s="37"/>
      <c r="K89" s="37"/>
      <c r="L89" s="40"/>
      <c r="M89" s="195"/>
      <c r="N89" s="196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200</v>
      </c>
      <c r="AU89" s="18" t="s">
        <v>80</v>
      </c>
    </row>
    <row r="90" spans="1:47" s="2" customFormat="1" ht="19.5">
      <c r="A90" s="35"/>
      <c r="B90" s="36"/>
      <c r="C90" s="37"/>
      <c r="D90" s="192" t="s">
        <v>1941</v>
      </c>
      <c r="E90" s="37"/>
      <c r="F90" s="231" t="s">
        <v>2701</v>
      </c>
      <c r="G90" s="37"/>
      <c r="H90" s="37"/>
      <c r="I90" s="194"/>
      <c r="J90" s="37"/>
      <c r="K90" s="37"/>
      <c r="L90" s="40"/>
      <c r="M90" s="195"/>
      <c r="N90" s="196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1941</v>
      </c>
      <c r="AU90" s="18" t="s">
        <v>80</v>
      </c>
    </row>
    <row r="91" spans="1:65" s="2" customFormat="1" ht="37.9" customHeight="1">
      <c r="A91" s="35"/>
      <c r="B91" s="36"/>
      <c r="C91" s="179" t="s">
        <v>82</v>
      </c>
      <c r="D91" s="179" t="s">
        <v>193</v>
      </c>
      <c r="E91" s="180" t="s">
        <v>2515</v>
      </c>
      <c r="F91" s="181" t="s">
        <v>2702</v>
      </c>
      <c r="G91" s="182" t="s">
        <v>745</v>
      </c>
      <c r="H91" s="183">
        <v>4</v>
      </c>
      <c r="I91" s="184"/>
      <c r="J91" s="185">
        <f>ROUND(I91*H91,2)</f>
        <v>0</v>
      </c>
      <c r="K91" s="181" t="s">
        <v>21</v>
      </c>
      <c r="L91" s="40"/>
      <c r="M91" s="186" t="s">
        <v>21</v>
      </c>
      <c r="N91" s="187" t="s">
        <v>43</v>
      </c>
      <c r="O91" s="65"/>
      <c r="P91" s="188">
        <f>O91*H91</f>
        <v>0</v>
      </c>
      <c r="Q91" s="188">
        <v>0</v>
      </c>
      <c r="R91" s="188">
        <f>Q91*H91</f>
        <v>0</v>
      </c>
      <c r="S91" s="188">
        <v>0</v>
      </c>
      <c r="T91" s="189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90" t="s">
        <v>198</v>
      </c>
      <c r="AT91" s="190" t="s">
        <v>193</v>
      </c>
      <c r="AU91" s="190" t="s">
        <v>80</v>
      </c>
      <c r="AY91" s="18" t="s">
        <v>191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18" t="s">
        <v>80</v>
      </c>
      <c r="BK91" s="191">
        <f>ROUND(I91*H91,2)</f>
        <v>0</v>
      </c>
      <c r="BL91" s="18" t="s">
        <v>198</v>
      </c>
      <c r="BM91" s="190" t="s">
        <v>198</v>
      </c>
    </row>
    <row r="92" spans="1:47" s="2" customFormat="1" ht="19.5">
      <c r="A92" s="35"/>
      <c r="B92" s="36"/>
      <c r="C92" s="37"/>
      <c r="D92" s="192" t="s">
        <v>200</v>
      </c>
      <c r="E92" s="37"/>
      <c r="F92" s="193" t="s">
        <v>2702</v>
      </c>
      <c r="G92" s="37"/>
      <c r="H92" s="37"/>
      <c r="I92" s="194"/>
      <c r="J92" s="37"/>
      <c r="K92" s="37"/>
      <c r="L92" s="40"/>
      <c r="M92" s="195"/>
      <c r="N92" s="196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200</v>
      </c>
      <c r="AU92" s="18" t="s">
        <v>80</v>
      </c>
    </row>
    <row r="93" spans="1:47" s="2" customFormat="1" ht="29.25">
      <c r="A93" s="35"/>
      <c r="B93" s="36"/>
      <c r="C93" s="37"/>
      <c r="D93" s="192" t="s">
        <v>1941</v>
      </c>
      <c r="E93" s="37"/>
      <c r="F93" s="231" t="s">
        <v>2703</v>
      </c>
      <c r="G93" s="37"/>
      <c r="H93" s="37"/>
      <c r="I93" s="194"/>
      <c r="J93" s="37"/>
      <c r="K93" s="37"/>
      <c r="L93" s="40"/>
      <c r="M93" s="195"/>
      <c r="N93" s="196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1941</v>
      </c>
      <c r="AU93" s="18" t="s">
        <v>80</v>
      </c>
    </row>
    <row r="94" spans="1:65" s="2" customFormat="1" ht="24.2" customHeight="1">
      <c r="A94" s="35"/>
      <c r="B94" s="36"/>
      <c r="C94" s="179" t="s">
        <v>212</v>
      </c>
      <c r="D94" s="179" t="s">
        <v>193</v>
      </c>
      <c r="E94" s="180" t="s">
        <v>2517</v>
      </c>
      <c r="F94" s="181" t="s">
        <v>2704</v>
      </c>
      <c r="G94" s="182" t="s">
        <v>265</v>
      </c>
      <c r="H94" s="183">
        <v>18</v>
      </c>
      <c r="I94" s="184"/>
      <c r="J94" s="185">
        <f>ROUND(I94*H94,2)</f>
        <v>0</v>
      </c>
      <c r="K94" s="181" t="s">
        <v>21</v>
      </c>
      <c r="L94" s="40"/>
      <c r="M94" s="186" t="s">
        <v>21</v>
      </c>
      <c r="N94" s="187" t="s">
        <v>43</v>
      </c>
      <c r="O94" s="65"/>
      <c r="P94" s="188">
        <f>O94*H94</f>
        <v>0</v>
      </c>
      <c r="Q94" s="188">
        <v>0</v>
      </c>
      <c r="R94" s="188">
        <f>Q94*H94</f>
        <v>0</v>
      </c>
      <c r="S94" s="188">
        <v>0</v>
      </c>
      <c r="T94" s="189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90" t="s">
        <v>198</v>
      </c>
      <c r="AT94" s="190" t="s">
        <v>193</v>
      </c>
      <c r="AU94" s="190" t="s">
        <v>80</v>
      </c>
      <c r="AY94" s="18" t="s">
        <v>191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18" t="s">
        <v>80</v>
      </c>
      <c r="BK94" s="191">
        <f>ROUND(I94*H94,2)</f>
        <v>0</v>
      </c>
      <c r="BL94" s="18" t="s">
        <v>198</v>
      </c>
      <c r="BM94" s="190" t="s">
        <v>236</v>
      </c>
    </row>
    <row r="95" spans="1:47" s="2" customFormat="1" ht="19.5">
      <c r="A95" s="35"/>
      <c r="B95" s="36"/>
      <c r="C95" s="37"/>
      <c r="D95" s="192" t="s">
        <v>200</v>
      </c>
      <c r="E95" s="37"/>
      <c r="F95" s="193" t="s">
        <v>2704</v>
      </c>
      <c r="G95" s="37"/>
      <c r="H95" s="37"/>
      <c r="I95" s="194"/>
      <c r="J95" s="37"/>
      <c r="K95" s="37"/>
      <c r="L95" s="40"/>
      <c r="M95" s="195"/>
      <c r="N95" s="196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200</v>
      </c>
      <c r="AU95" s="18" t="s">
        <v>80</v>
      </c>
    </row>
    <row r="96" spans="1:47" s="2" customFormat="1" ht="19.5">
      <c r="A96" s="35"/>
      <c r="B96" s="36"/>
      <c r="C96" s="37"/>
      <c r="D96" s="192" t="s">
        <v>1941</v>
      </c>
      <c r="E96" s="37"/>
      <c r="F96" s="231" t="s">
        <v>2705</v>
      </c>
      <c r="G96" s="37"/>
      <c r="H96" s="37"/>
      <c r="I96" s="194"/>
      <c r="J96" s="37"/>
      <c r="K96" s="37"/>
      <c r="L96" s="40"/>
      <c r="M96" s="195"/>
      <c r="N96" s="196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1941</v>
      </c>
      <c r="AU96" s="18" t="s">
        <v>80</v>
      </c>
    </row>
    <row r="97" spans="1:65" s="2" customFormat="1" ht="16.5" customHeight="1">
      <c r="A97" s="35"/>
      <c r="B97" s="36"/>
      <c r="C97" s="179" t="s">
        <v>198</v>
      </c>
      <c r="D97" s="179" t="s">
        <v>193</v>
      </c>
      <c r="E97" s="180" t="s">
        <v>2519</v>
      </c>
      <c r="F97" s="181" t="s">
        <v>2706</v>
      </c>
      <c r="G97" s="182" t="s">
        <v>265</v>
      </c>
      <c r="H97" s="183">
        <v>18</v>
      </c>
      <c r="I97" s="184"/>
      <c r="J97" s="185">
        <f>ROUND(I97*H97,2)</f>
        <v>0</v>
      </c>
      <c r="K97" s="181" t="s">
        <v>21</v>
      </c>
      <c r="L97" s="40"/>
      <c r="M97" s="186" t="s">
        <v>21</v>
      </c>
      <c r="N97" s="187" t="s">
        <v>43</v>
      </c>
      <c r="O97" s="65"/>
      <c r="P97" s="188">
        <f>O97*H97</f>
        <v>0</v>
      </c>
      <c r="Q97" s="188">
        <v>0</v>
      </c>
      <c r="R97" s="188">
        <f>Q97*H97</f>
        <v>0</v>
      </c>
      <c r="S97" s="188">
        <v>0</v>
      </c>
      <c r="T97" s="189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90" t="s">
        <v>198</v>
      </c>
      <c r="AT97" s="190" t="s">
        <v>193</v>
      </c>
      <c r="AU97" s="190" t="s">
        <v>80</v>
      </c>
      <c r="AY97" s="18" t="s">
        <v>191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18" t="s">
        <v>80</v>
      </c>
      <c r="BK97" s="191">
        <f>ROUND(I97*H97,2)</f>
        <v>0</v>
      </c>
      <c r="BL97" s="18" t="s">
        <v>198</v>
      </c>
      <c r="BM97" s="190" t="s">
        <v>255</v>
      </c>
    </row>
    <row r="98" spans="1:47" s="2" customFormat="1" ht="11.25">
      <c r="A98" s="35"/>
      <c r="B98" s="36"/>
      <c r="C98" s="37"/>
      <c r="D98" s="192" t="s">
        <v>200</v>
      </c>
      <c r="E98" s="37"/>
      <c r="F98" s="193" t="s">
        <v>2706</v>
      </c>
      <c r="G98" s="37"/>
      <c r="H98" s="37"/>
      <c r="I98" s="194"/>
      <c r="J98" s="37"/>
      <c r="K98" s="37"/>
      <c r="L98" s="40"/>
      <c r="M98" s="195"/>
      <c r="N98" s="196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200</v>
      </c>
      <c r="AU98" s="18" t="s">
        <v>80</v>
      </c>
    </row>
    <row r="99" spans="1:47" s="2" customFormat="1" ht="19.5">
      <c r="A99" s="35"/>
      <c r="B99" s="36"/>
      <c r="C99" s="37"/>
      <c r="D99" s="192" t="s">
        <v>1941</v>
      </c>
      <c r="E99" s="37"/>
      <c r="F99" s="231" t="s">
        <v>2705</v>
      </c>
      <c r="G99" s="37"/>
      <c r="H99" s="37"/>
      <c r="I99" s="194"/>
      <c r="J99" s="37"/>
      <c r="K99" s="37"/>
      <c r="L99" s="40"/>
      <c r="M99" s="195"/>
      <c r="N99" s="196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1941</v>
      </c>
      <c r="AU99" s="18" t="s">
        <v>80</v>
      </c>
    </row>
    <row r="100" spans="1:65" s="2" customFormat="1" ht="16.5" customHeight="1">
      <c r="A100" s="35"/>
      <c r="B100" s="36"/>
      <c r="C100" s="179" t="s">
        <v>227</v>
      </c>
      <c r="D100" s="179" t="s">
        <v>193</v>
      </c>
      <c r="E100" s="180" t="s">
        <v>2707</v>
      </c>
      <c r="F100" s="181" t="s">
        <v>2708</v>
      </c>
      <c r="G100" s="182" t="s">
        <v>265</v>
      </c>
      <c r="H100" s="183">
        <v>4</v>
      </c>
      <c r="I100" s="184"/>
      <c r="J100" s="185">
        <f>ROUND(I100*H100,2)</f>
        <v>0</v>
      </c>
      <c r="K100" s="181" t="s">
        <v>21</v>
      </c>
      <c r="L100" s="40"/>
      <c r="M100" s="186" t="s">
        <v>21</v>
      </c>
      <c r="N100" s="187" t="s">
        <v>43</v>
      </c>
      <c r="O100" s="65"/>
      <c r="P100" s="188">
        <f>O100*H100</f>
        <v>0</v>
      </c>
      <c r="Q100" s="188">
        <v>0</v>
      </c>
      <c r="R100" s="188">
        <f>Q100*H100</f>
        <v>0</v>
      </c>
      <c r="S100" s="188">
        <v>0</v>
      </c>
      <c r="T100" s="189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90" t="s">
        <v>198</v>
      </c>
      <c r="AT100" s="190" t="s">
        <v>193</v>
      </c>
      <c r="AU100" s="190" t="s">
        <v>80</v>
      </c>
      <c r="AY100" s="18" t="s">
        <v>191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18" t="s">
        <v>80</v>
      </c>
      <c r="BK100" s="191">
        <f>ROUND(I100*H100,2)</f>
        <v>0</v>
      </c>
      <c r="BL100" s="18" t="s">
        <v>198</v>
      </c>
      <c r="BM100" s="190" t="s">
        <v>271</v>
      </c>
    </row>
    <row r="101" spans="1:47" s="2" customFormat="1" ht="11.25">
      <c r="A101" s="35"/>
      <c r="B101" s="36"/>
      <c r="C101" s="37"/>
      <c r="D101" s="192" t="s">
        <v>200</v>
      </c>
      <c r="E101" s="37"/>
      <c r="F101" s="193" t="s">
        <v>2708</v>
      </c>
      <c r="G101" s="37"/>
      <c r="H101" s="37"/>
      <c r="I101" s="194"/>
      <c r="J101" s="37"/>
      <c r="K101" s="37"/>
      <c r="L101" s="40"/>
      <c r="M101" s="195"/>
      <c r="N101" s="196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200</v>
      </c>
      <c r="AU101" s="18" t="s">
        <v>80</v>
      </c>
    </row>
    <row r="102" spans="1:47" s="2" customFormat="1" ht="19.5">
      <c r="A102" s="35"/>
      <c r="B102" s="36"/>
      <c r="C102" s="37"/>
      <c r="D102" s="192" t="s">
        <v>1941</v>
      </c>
      <c r="E102" s="37"/>
      <c r="F102" s="231" t="s">
        <v>2705</v>
      </c>
      <c r="G102" s="37"/>
      <c r="H102" s="37"/>
      <c r="I102" s="194"/>
      <c r="J102" s="37"/>
      <c r="K102" s="37"/>
      <c r="L102" s="40"/>
      <c r="M102" s="195"/>
      <c r="N102" s="196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1941</v>
      </c>
      <c r="AU102" s="18" t="s">
        <v>80</v>
      </c>
    </row>
    <row r="103" spans="1:65" s="2" customFormat="1" ht="37.9" customHeight="1">
      <c r="A103" s="35"/>
      <c r="B103" s="36"/>
      <c r="C103" s="179" t="s">
        <v>236</v>
      </c>
      <c r="D103" s="179" t="s">
        <v>193</v>
      </c>
      <c r="E103" s="180" t="s">
        <v>2521</v>
      </c>
      <c r="F103" s="181" t="s">
        <v>2709</v>
      </c>
      <c r="G103" s="182" t="s">
        <v>265</v>
      </c>
      <c r="H103" s="183">
        <v>8</v>
      </c>
      <c r="I103" s="184"/>
      <c r="J103" s="185">
        <f>ROUND(I103*H103,2)</f>
        <v>0</v>
      </c>
      <c r="K103" s="181" t="s">
        <v>21</v>
      </c>
      <c r="L103" s="40"/>
      <c r="M103" s="186" t="s">
        <v>21</v>
      </c>
      <c r="N103" s="187" t="s">
        <v>43</v>
      </c>
      <c r="O103" s="65"/>
      <c r="P103" s="188">
        <f>O103*H103</f>
        <v>0</v>
      </c>
      <c r="Q103" s="188">
        <v>0</v>
      </c>
      <c r="R103" s="188">
        <f>Q103*H103</f>
        <v>0</v>
      </c>
      <c r="S103" s="188">
        <v>0</v>
      </c>
      <c r="T103" s="189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90" t="s">
        <v>198</v>
      </c>
      <c r="AT103" s="190" t="s">
        <v>193</v>
      </c>
      <c r="AU103" s="190" t="s">
        <v>80</v>
      </c>
      <c r="AY103" s="18" t="s">
        <v>191</v>
      </c>
      <c r="BE103" s="191">
        <f>IF(N103="základní",J103,0)</f>
        <v>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18" t="s">
        <v>80</v>
      </c>
      <c r="BK103" s="191">
        <f>ROUND(I103*H103,2)</f>
        <v>0</v>
      </c>
      <c r="BL103" s="18" t="s">
        <v>198</v>
      </c>
      <c r="BM103" s="190" t="s">
        <v>290</v>
      </c>
    </row>
    <row r="104" spans="1:47" s="2" customFormat="1" ht="19.5">
      <c r="A104" s="35"/>
      <c r="B104" s="36"/>
      <c r="C104" s="37"/>
      <c r="D104" s="192" t="s">
        <v>200</v>
      </c>
      <c r="E104" s="37"/>
      <c r="F104" s="193" t="s">
        <v>2709</v>
      </c>
      <c r="G104" s="37"/>
      <c r="H104" s="37"/>
      <c r="I104" s="194"/>
      <c r="J104" s="37"/>
      <c r="K104" s="37"/>
      <c r="L104" s="40"/>
      <c r="M104" s="195"/>
      <c r="N104" s="196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200</v>
      </c>
      <c r="AU104" s="18" t="s">
        <v>80</v>
      </c>
    </row>
    <row r="105" spans="1:47" s="2" customFormat="1" ht="19.5">
      <c r="A105" s="35"/>
      <c r="B105" s="36"/>
      <c r="C105" s="37"/>
      <c r="D105" s="192" t="s">
        <v>1941</v>
      </c>
      <c r="E105" s="37"/>
      <c r="F105" s="231" t="s">
        <v>2705</v>
      </c>
      <c r="G105" s="37"/>
      <c r="H105" s="37"/>
      <c r="I105" s="194"/>
      <c r="J105" s="37"/>
      <c r="K105" s="37"/>
      <c r="L105" s="40"/>
      <c r="M105" s="195"/>
      <c r="N105" s="196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1941</v>
      </c>
      <c r="AU105" s="18" t="s">
        <v>80</v>
      </c>
    </row>
    <row r="106" spans="1:65" s="2" customFormat="1" ht="24.2" customHeight="1">
      <c r="A106" s="35"/>
      <c r="B106" s="36"/>
      <c r="C106" s="179" t="s">
        <v>244</v>
      </c>
      <c r="D106" s="179" t="s">
        <v>193</v>
      </c>
      <c r="E106" s="180" t="s">
        <v>2523</v>
      </c>
      <c r="F106" s="181" t="s">
        <v>2710</v>
      </c>
      <c r="G106" s="182" t="s">
        <v>2711</v>
      </c>
      <c r="H106" s="183">
        <v>150</v>
      </c>
      <c r="I106" s="184"/>
      <c r="J106" s="185">
        <f>ROUND(I106*H106,2)</f>
        <v>0</v>
      </c>
      <c r="K106" s="181" t="s">
        <v>21</v>
      </c>
      <c r="L106" s="40"/>
      <c r="M106" s="186" t="s">
        <v>21</v>
      </c>
      <c r="N106" s="187" t="s">
        <v>43</v>
      </c>
      <c r="O106" s="65"/>
      <c r="P106" s="188">
        <f>O106*H106</f>
        <v>0</v>
      </c>
      <c r="Q106" s="188">
        <v>0</v>
      </c>
      <c r="R106" s="188">
        <f>Q106*H106</f>
        <v>0</v>
      </c>
      <c r="S106" s="188">
        <v>0</v>
      </c>
      <c r="T106" s="189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0" t="s">
        <v>198</v>
      </c>
      <c r="AT106" s="190" t="s">
        <v>193</v>
      </c>
      <c r="AU106" s="190" t="s">
        <v>80</v>
      </c>
      <c r="AY106" s="18" t="s">
        <v>191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8" t="s">
        <v>80</v>
      </c>
      <c r="BK106" s="191">
        <f>ROUND(I106*H106,2)</f>
        <v>0</v>
      </c>
      <c r="BL106" s="18" t="s">
        <v>198</v>
      </c>
      <c r="BM106" s="190" t="s">
        <v>306</v>
      </c>
    </row>
    <row r="107" spans="1:47" s="2" customFormat="1" ht="11.25">
      <c r="A107" s="35"/>
      <c r="B107" s="36"/>
      <c r="C107" s="37"/>
      <c r="D107" s="192" t="s">
        <v>200</v>
      </c>
      <c r="E107" s="37"/>
      <c r="F107" s="193" t="s">
        <v>2710</v>
      </c>
      <c r="G107" s="37"/>
      <c r="H107" s="37"/>
      <c r="I107" s="194"/>
      <c r="J107" s="37"/>
      <c r="K107" s="37"/>
      <c r="L107" s="40"/>
      <c r="M107" s="195"/>
      <c r="N107" s="196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200</v>
      </c>
      <c r="AU107" s="18" t="s">
        <v>80</v>
      </c>
    </row>
    <row r="108" spans="1:65" s="2" customFormat="1" ht="33" customHeight="1">
      <c r="A108" s="35"/>
      <c r="B108" s="36"/>
      <c r="C108" s="179" t="s">
        <v>255</v>
      </c>
      <c r="D108" s="179" t="s">
        <v>193</v>
      </c>
      <c r="E108" s="180" t="s">
        <v>2525</v>
      </c>
      <c r="F108" s="181" t="s">
        <v>2712</v>
      </c>
      <c r="G108" s="182" t="s">
        <v>265</v>
      </c>
      <c r="H108" s="183">
        <v>4</v>
      </c>
      <c r="I108" s="184"/>
      <c r="J108" s="185">
        <f>ROUND(I108*H108,2)</f>
        <v>0</v>
      </c>
      <c r="K108" s="181" t="s">
        <v>21</v>
      </c>
      <c r="L108" s="40"/>
      <c r="M108" s="186" t="s">
        <v>21</v>
      </c>
      <c r="N108" s="187" t="s">
        <v>43</v>
      </c>
      <c r="O108" s="65"/>
      <c r="P108" s="188">
        <f>O108*H108</f>
        <v>0</v>
      </c>
      <c r="Q108" s="188">
        <v>0</v>
      </c>
      <c r="R108" s="188">
        <f>Q108*H108</f>
        <v>0</v>
      </c>
      <c r="S108" s="188">
        <v>0</v>
      </c>
      <c r="T108" s="189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90" t="s">
        <v>198</v>
      </c>
      <c r="AT108" s="190" t="s">
        <v>193</v>
      </c>
      <c r="AU108" s="190" t="s">
        <v>80</v>
      </c>
      <c r="AY108" s="18" t="s">
        <v>191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8" t="s">
        <v>80</v>
      </c>
      <c r="BK108" s="191">
        <f>ROUND(I108*H108,2)</f>
        <v>0</v>
      </c>
      <c r="BL108" s="18" t="s">
        <v>198</v>
      </c>
      <c r="BM108" s="190" t="s">
        <v>321</v>
      </c>
    </row>
    <row r="109" spans="1:47" s="2" customFormat="1" ht="19.5">
      <c r="A109" s="35"/>
      <c r="B109" s="36"/>
      <c r="C109" s="37"/>
      <c r="D109" s="192" t="s">
        <v>200</v>
      </c>
      <c r="E109" s="37"/>
      <c r="F109" s="193" t="s">
        <v>2712</v>
      </c>
      <c r="G109" s="37"/>
      <c r="H109" s="37"/>
      <c r="I109" s="194"/>
      <c r="J109" s="37"/>
      <c r="K109" s="37"/>
      <c r="L109" s="40"/>
      <c r="M109" s="195"/>
      <c r="N109" s="196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200</v>
      </c>
      <c r="AU109" s="18" t="s">
        <v>80</v>
      </c>
    </row>
    <row r="110" spans="1:65" s="2" customFormat="1" ht="16.5" customHeight="1">
      <c r="A110" s="35"/>
      <c r="B110" s="36"/>
      <c r="C110" s="179" t="s">
        <v>262</v>
      </c>
      <c r="D110" s="179" t="s">
        <v>193</v>
      </c>
      <c r="E110" s="180" t="s">
        <v>2527</v>
      </c>
      <c r="F110" s="181" t="s">
        <v>2713</v>
      </c>
      <c r="G110" s="182" t="s">
        <v>1444</v>
      </c>
      <c r="H110" s="183">
        <v>20</v>
      </c>
      <c r="I110" s="184"/>
      <c r="J110" s="185">
        <f>ROUND(I110*H110,2)</f>
        <v>0</v>
      </c>
      <c r="K110" s="181" t="s">
        <v>21</v>
      </c>
      <c r="L110" s="40"/>
      <c r="M110" s="186" t="s">
        <v>21</v>
      </c>
      <c r="N110" s="187" t="s">
        <v>43</v>
      </c>
      <c r="O110" s="65"/>
      <c r="P110" s="188">
        <f>O110*H110</f>
        <v>0</v>
      </c>
      <c r="Q110" s="188">
        <v>0</v>
      </c>
      <c r="R110" s="188">
        <f>Q110*H110</f>
        <v>0</v>
      </c>
      <c r="S110" s="188">
        <v>0</v>
      </c>
      <c r="T110" s="189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0" t="s">
        <v>198</v>
      </c>
      <c r="AT110" s="190" t="s">
        <v>193</v>
      </c>
      <c r="AU110" s="190" t="s">
        <v>80</v>
      </c>
      <c r="AY110" s="18" t="s">
        <v>191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18" t="s">
        <v>80</v>
      </c>
      <c r="BK110" s="191">
        <f>ROUND(I110*H110,2)</f>
        <v>0</v>
      </c>
      <c r="BL110" s="18" t="s">
        <v>198</v>
      </c>
      <c r="BM110" s="190" t="s">
        <v>341</v>
      </c>
    </row>
    <row r="111" spans="1:47" s="2" customFormat="1" ht="11.25">
      <c r="A111" s="35"/>
      <c r="B111" s="36"/>
      <c r="C111" s="37"/>
      <c r="D111" s="192" t="s">
        <v>200</v>
      </c>
      <c r="E111" s="37"/>
      <c r="F111" s="193" t="s">
        <v>2713</v>
      </c>
      <c r="G111" s="37"/>
      <c r="H111" s="37"/>
      <c r="I111" s="194"/>
      <c r="J111" s="37"/>
      <c r="K111" s="37"/>
      <c r="L111" s="40"/>
      <c r="M111" s="195"/>
      <c r="N111" s="196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200</v>
      </c>
      <c r="AU111" s="18" t="s">
        <v>80</v>
      </c>
    </row>
    <row r="112" spans="1:65" s="2" customFormat="1" ht="16.5" customHeight="1">
      <c r="A112" s="35"/>
      <c r="B112" s="36"/>
      <c r="C112" s="179" t="s">
        <v>271</v>
      </c>
      <c r="D112" s="179" t="s">
        <v>193</v>
      </c>
      <c r="E112" s="180" t="s">
        <v>2529</v>
      </c>
      <c r="F112" s="181" t="s">
        <v>2714</v>
      </c>
      <c r="G112" s="182" t="s">
        <v>2432</v>
      </c>
      <c r="H112" s="183">
        <v>10</v>
      </c>
      <c r="I112" s="184"/>
      <c r="J112" s="185">
        <f>ROUND(I112*H112,2)</f>
        <v>0</v>
      </c>
      <c r="K112" s="181" t="s">
        <v>21</v>
      </c>
      <c r="L112" s="40"/>
      <c r="M112" s="186" t="s">
        <v>21</v>
      </c>
      <c r="N112" s="187" t="s">
        <v>43</v>
      </c>
      <c r="O112" s="65"/>
      <c r="P112" s="188">
        <f>O112*H112</f>
        <v>0</v>
      </c>
      <c r="Q112" s="188">
        <v>0</v>
      </c>
      <c r="R112" s="188">
        <f>Q112*H112</f>
        <v>0</v>
      </c>
      <c r="S112" s="188">
        <v>0</v>
      </c>
      <c r="T112" s="189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90" t="s">
        <v>198</v>
      </c>
      <c r="AT112" s="190" t="s">
        <v>193</v>
      </c>
      <c r="AU112" s="190" t="s">
        <v>80</v>
      </c>
      <c r="AY112" s="18" t="s">
        <v>191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18" t="s">
        <v>80</v>
      </c>
      <c r="BK112" s="191">
        <f>ROUND(I112*H112,2)</f>
        <v>0</v>
      </c>
      <c r="BL112" s="18" t="s">
        <v>198</v>
      </c>
      <c r="BM112" s="190" t="s">
        <v>379</v>
      </c>
    </row>
    <row r="113" spans="1:47" s="2" customFormat="1" ht="11.25">
      <c r="A113" s="35"/>
      <c r="B113" s="36"/>
      <c r="C113" s="37"/>
      <c r="D113" s="192" t="s">
        <v>200</v>
      </c>
      <c r="E113" s="37"/>
      <c r="F113" s="193" t="s">
        <v>2714</v>
      </c>
      <c r="G113" s="37"/>
      <c r="H113" s="37"/>
      <c r="I113" s="194"/>
      <c r="J113" s="37"/>
      <c r="K113" s="37"/>
      <c r="L113" s="40"/>
      <c r="M113" s="195"/>
      <c r="N113" s="196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200</v>
      </c>
      <c r="AU113" s="18" t="s">
        <v>80</v>
      </c>
    </row>
    <row r="114" spans="1:65" s="2" customFormat="1" ht="16.5" customHeight="1">
      <c r="A114" s="35"/>
      <c r="B114" s="36"/>
      <c r="C114" s="179" t="s">
        <v>280</v>
      </c>
      <c r="D114" s="179" t="s">
        <v>193</v>
      </c>
      <c r="E114" s="180" t="s">
        <v>2531</v>
      </c>
      <c r="F114" s="181" t="s">
        <v>2715</v>
      </c>
      <c r="G114" s="182" t="s">
        <v>2716</v>
      </c>
      <c r="H114" s="183">
        <v>3</v>
      </c>
      <c r="I114" s="184"/>
      <c r="J114" s="185">
        <f>ROUND(I114*H114,2)</f>
        <v>0</v>
      </c>
      <c r="K114" s="181" t="s">
        <v>21</v>
      </c>
      <c r="L114" s="40"/>
      <c r="M114" s="186" t="s">
        <v>21</v>
      </c>
      <c r="N114" s="187" t="s">
        <v>43</v>
      </c>
      <c r="O114" s="65"/>
      <c r="P114" s="188">
        <f>O114*H114</f>
        <v>0</v>
      </c>
      <c r="Q114" s="188">
        <v>0</v>
      </c>
      <c r="R114" s="188">
        <f>Q114*H114</f>
        <v>0</v>
      </c>
      <c r="S114" s="188">
        <v>0</v>
      </c>
      <c r="T114" s="189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90" t="s">
        <v>198</v>
      </c>
      <c r="AT114" s="190" t="s">
        <v>193</v>
      </c>
      <c r="AU114" s="190" t="s">
        <v>80</v>
      </c>
      <c r="AY114" s="18" t="s">
        <v>191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18" t="s">
        <v>80</v>
      </c>
      <c r="BK114" s="191">
        <f>ROUND(I114*H114,2)</f>
        <v>0</v>
      </c>
      <c r="BL114" s="18" t="s">
        <v>198</v>
      </c>
      <c r="BM114" s="190" t="s">
        <v>406</v>
      </c>
    </row>
    <row r="115" spans="1:47" s="2" customFormat="1" ht="11.25">
      <c r="A115" s="35"/>
      <c r="B115" s="36"/>
      <c r="C115" s="37"/>
      <c r="D115" s="192" t="s">
        <v>200</v>
      </c>
      <c r="E115" s="37"/>
      <c r="F115" s="193" t="s">
        <v>2715</v>
      </c>
      <c r="G115" s="37"/>
      <c r="H115" s="37"/>
      <c r="I115" s="194"/>
      <c r="J115" s="37"/>
      <c r="K115" s="37"/>
      <c r="L115" s="40"/>
      <c r="M115" s="195"/>
      <c r="N115" s="196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200</v>
      </c>
      <c r="AU115" s="18" t="s">
        <v>80</v>
      </c>
    </row>
    <row r="116" spans="1:65" s="2" customFormat="1" ht="16.5" customHeight="1">
      <c r="A116" s="35"/>
      <c r="B116" s="36"/>
      <c r="C116" s="179" t="s">
        <v>290</v>
      </c>
      <c r="D116" s="179" t="s">
        <v>193</v>
      </c>
      <c r="E116" s="180" t="s">
        <v>2533</v>
      </c>
      <c r="F116" s="181" t="s">
        <v>2528</v>
      </c>
      <c r="G116" s="182" t="s">
        <v>265</v>
      </c>
      <c r="H116" s="183">
        <v>1</v>
      </c>
      <c r="I116" s="184"/>
      <c r="J116" s="185">
        <f>ROUND(I116*H116,2)</f>
        <v>0</v>
      </c>
      <c r="K116" s="181" t="s">
        <v>21</v>
      </c>
      <c r="L116" s="40"/>
      <c r="M116" s="186" t="s">
        <v>21</v>
      </c>
      <c r="N116" s="187" t="s">
        <v>43</v>
      </c>
      <c r="O116" s="65"/>
      <c r="P116" s="188">
        <f>O116*H116</f>
        <v>0</v>
      </c>
      <c r="Q116" s="188">
        <v>0</v>
      </c>
      <c r="R116" s="188">
        <f>Q116*H116</f>
        <v>0</v>
      </c>
      <c r="S116" s="188">
        <v>0</v>
      </c>
      <c r="T116" s="189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90" t="s">
        <v>198</v>
      </c>
      <c r="AT116" s="190" t="s">
        <v>193</v>
      </c>
      <c r="AU116" s="190" t="s">
        <v>80</v>
      </c>
      <c r="AY116" s="18" t="s">
        <v>191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18" t="s">
        <v>80</v>
      </c>
      <c r="BK116" s="191">
        <f>ROUND(I116*H116,2)</f>
        <v>0</v>
      </c>
      <c r="BL116" s="18" t="s">
        <v>198</v>
      </c>
      <c r="BM116" s="190" t="s">
        <v>420</v>
      </c>
    </row>
    <row r="117" spans="1:47" s="2" customFormat="1" ht="11.25">
      <c r="A117" s="35"/>
      <c r="B117" s="36"/>
      <c r="C117" s="37"/>
      <c r="D117" s="192" t="s">
        <v>200</v>
      </c>
      <c r="E117" s="37"/>
      <c r="F117" s="193" t="s">
        <v>2528</v>
      </c>
      <c r="G117" s="37"/>
      <c r="H117" s="37"/>
      <c r="I117" s="194"/>
      <c r="J117" s="37"/>
      <c r="K117" s="37"/>
      <c r="L117" s="40"/>
      <c r="M117" s="195"/>
      <c r="N117" s="196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200</v>
      </c>
      <c r="AU117" s="18" t="s">
        <v>80</v>
      </c>
    </row>
    <row r="118" spans="1:65" s="2" customFormat="1" ht="16.5" customHeight="1">
      <c r="A118" s="35"/>
      <c r="B118" s="36"/>
      <c r="C118" s="179" t="s">
        <v>299</v>
      </c>
      <c r="D118" s="179" t="s">
        <v>193</v>
      </c>
      <c r="E118" s="180" t="s">
        <v>2717</v>
      </c>
      <c r="F118" s="181" t="s">
        <v>2530</v>
      </c>
      <c r="G118" s="182" t="s">
        <v>265</v>
      </c>
      <c r="H118" s="183">
        <v>1</v>
      </c>
      <c r="I118" s="184"/>
      <c r="J118" s="185">
        <f>ROUND(I118*H118,2)</f>
        <v>0</v>
      </c>
      <c r="K118" s="181" t="s">
        <v>21</v>
      </c>
      <c r="L118" s="40"/>
      <c r="M118" s="186" t="s">
        <v>21</v>
      </c>
      <c r="N118" s="187" t="s">
        <v>43</v>
      </c>
      <c r="O118" s="65"/>
      <c r="P118" s="188">
        <f>O118*H118</f>
        <v>0</v>
      </c>
      <c r="Q118" s="188">
        <v>0</v>
      </c>
      <c r="R118" s="188">
        <f>Q118*H118</f>
        <v>0</v>
      </c>
      <c r="S118" s="188">
        <v>0</v>
      </c>
      <c r="T118" s="189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90" t="s">
        <v>198</v>
      </c>
      <c r="AT118" s="190" t="s">
        <v>193</v>
      </c>
      <c r="AU118" s="190" t="s">
        <v>80</v>
      </c>
      <c r="AY118" s="18" t="s">
        <v>191</v>
      </c>
      <c r="BE118" s="191">
        <f>IF(N118="základní",J118,0)</f>
        <v>0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18" t="s">
        <v>80</v>
      </c>
      <c r="BK118" s="191">
        <f>ROUND(I118*H118,2)</f>
        <v>0</v>
      </c>
      <c r="BL118" s="18" t="s">
        <v>198</v>
      </c>
      <c r="BM118" s="190" t="s">
        <v>434</v>
      </c>
    </row>
    <row r="119" spans="1:47" s="2" customFormat="1" ht="11.25">
      <c r="A119" s="35"/>
      <c r="B119" s="36"/>
      <c r="C119" s="37"/>
      <c r="D119" s="192" t="s">
        <v>200</v>
      </c>
      <c r="E119" s="37"/>
      <c r="F119" s="193" t="s">
        <v>2530</v>
      </c>
      <c r="G119" s="37"/>
      <c r="H119" s="37"/>
      <c r="I119" s="194"/>
      <c r="J119" s="37"/>
      <c r="K119" s="37"/>
      <c r="L119" s="40"/>
      <c r="M119" s="195"/>
      <c r="N119" s="196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200</v>
      </c>
      <c r="AU119" s="18" t="s">
        <v>80</v>
      </c>
    </row>
    <row r="120" spans="1:65" s="2" customFormat="1" ht="16.5" customHeight="1">
      <c r="A120" s="35"/>
      <c r="B120" s="36"/>
      <c r="C120" s="179" t="s">
        <v>306</v>
      </c>
      <c r="D120" s="179" t="s">
        <v>193</v>
      </c>
      <c r="E120" s="180" t="s">
        <v>2535</v>
      </c>
      <c r="F120" s="181" t="s">
        <v>2718</v>
      </c>
      <c r="G120" s="182" t="s">
        <v>2432</v>
      </c>
      <c r="H120" s="183">
        <v>18</v>
      </c>
      <c r="I120" s="184"/>
      <c r="J120" s="185">
        <f>ROUND(I120*H120,2)</f>
        <v>0</v>
      </c>
      <c r="K120" s="181" t="s">
        <v>21</v>
      </c>
      <c r="L120" s="40"/>
      <c r="M120" s="186" t="s">
        <v>21</v>
      </c>
      <c r="N120" s="187" t="s">
        <v>43</v>
      </c>
      <c r="O120" s="65"/>
      <c r="P120" s="188">
        <f>O120*H120</f>
        <v>0</v>
      </c>
      <c r="Q120" s="188">
        <v>0</v>
      </c>
      <c r="R120" s="188">
        <f>Q120*H120</f>
        <v>0</v>
      </c>
      <c r="S120" s="188">
        <v>0</v>
      </c>
      <c r="T120" s="189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0" t="s">
        <v>198</v>
      </c>
      <c r="AT120" s="190" t="s">
        <v>193</v>
      </c>
      <c r="AU120" s="190" t="s">
        <v>80</v>
      </c>
      <c r="AY120" s="18" t="s">
        <v>191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18" t="s">
        <v>80</v>
      </c>
      <c r="BK120" s="191">
        <f>ROUND(I120*H120,2)</f>
        <v>0</v>
      </c>
      <c r="BL120" s="18" t="s">
        <v>198</v>
      </c>
      <c r="BM120" s="190" t="s">
        <v>447</v>
      </c>
    </row>
    <row r="121" spans="1:47" s="2" customFormat="1" ht="11.25">
      <c r="A121" s="35"/>
      <c r="B121" s="36"/>
      <c r="C121" s="37"/>
      <c r="D121" s="192" t="s">
        <v>200</v>
      </c>
      <c r="E121" s="37"/>
      <c r="F121" s="193" t="s">
        <v>2718</v>
      </c>
      <c r="G121" s="37"/>
      <c r="H121" s="37"/>
      <c r="I121" s="194"/>
      <c r="J121" s="37"/>
      <c r="K121" s="37"/>
      <c r="L121" s="40"/>
      <c r="M121" s="195"/>
      <c r="N121" s="196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200</v>
      </c>
      <c r="AU121" s="18" t="s">
        <v>80</v>
      </c>
    </row>
    <row r="122" spans="1:65" s="2" customFormat="1" ht="16.5" customHeight="1">
      <c r="A122" s="35"/>
      <c r="B122" s="36"/>
      <c r="C122" s="179" t="s">
        <v>8</v>
      </c>
      <c r="D122" s="179" t="s">
        <v>193</v>
      </c>
      <c r="E122" s="180" t="s">
        <v>2537</v>
      </c>
      <c r="F122" s="181" t="s">
        <v>2719</v>
      </c>
      <c r="G122" s="182" t="s">
        <v>2432</v>
      </c>
      <c r="H122" s="183">
        <v>8</v>
      </c>
      <c r="I122" s="184"/>
      <c r="J122" s="185">
        <f>ROUND(I122*H122,2)</f>
        <v>0</v>
      </c>
      <c r="K122" s="181" t="s">
        <v>21</v>
      </c>
      <c r="L122" s="40"/>
      <c r="M122" s="186" t="s">
        <v>21</v>
      </c>
      <c r="N122" s="187" t="s">
        <v>43</v>
      </c>
      <c r="O122" s="65"/>
      <c r="P122" s="188">
        <f>O122*H122</f>
        <v>0</v>
      </c>
      <c r="Q122" s="188">
        <v>0</v>
      </c>
      <c r="R122" s="188">
        <f>Q122*H122</f>
        <v>0</v>
      </c>
      <c r="S122" s="188">
        <v>0</v>
      </c>
      <c r="T122" s="189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0" t="s">
        <v>198</v>
      </c>
      <c r="AT122" s="190" t="s">
        <v>193</v>
      </c>
      <c r="AU122" s="190" t="s">
        <v>80</v>
      </c>
      <c r="AY122" s="18" t="s">
        <v>191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18" t="s">
        <v>80</v>
      </c>
      <c r="BK122" s="191">
        <f>ROUND(I122*H122,2)</f>
        <v>0</v>
      </c>
      <c r="BL122" s="18" t="s">
        <v>198</v>
      </c>
      <c r="BM122" s="190" t="s">
        <v>465</v>
      </c>
    </row>
    <row r="123" spans="1:47" s="2" customFormat="1" ht="11.25">
      <c r="A123" s="35"/>
      <c r="B123" s="36"/>
      <c r="C123" s="37"/>
      <c r="D123" s="192" t="s">
        <v>200</v>
      </c>
      <c r="E123" s="37"/>
      <c r="F123" s="193" t="s">
        <v>2719</v>
      </c>
      <c r="G123" s="37"/>
      <c r="H123" s="37"/>
      <c r="I123" s="194"/>
      <c r="J123" s="37"/>
      <c r="K123" s="37"/>
      <c r="L123" s="40"/>
      <c r="M123" s="195"/>
      <c r="N123" s="196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200</v>
      </c>
      <c r="AU123" s="18" t="s">
        <v>80</v>
      </c>
    </row>
    <row r="124" spans="1:65" s="2" customFormat="1" ht="16.5" customHeight="1">
      <c r="A124" s="35"/>
      <c r="B124" s="36"/>
      <c r="C124" s="179" t="s">
        <v>321</v>
      </c>
      <c r="D124" s="179" t="s">
        <v>193</v>
      </c>
      <c r="E124" s="180" t="s">
        <v>2720</v>
      </c>
      <c r="F124" s="181" t="s">
        <v>2721</v>
      </c>
      <c r="G124" s="182" t="s">
        <v>745</v>
      </c>
      <c r="H124" s="183">
        <v>60</v>
      </c>
      <c r="I124" s="184"/>
      <c r="J124" s="185">
        <f>ROUND(I124*H124,2)</f>
        <v>0</v>
      </c>
      <c r="K124" s="181" t="s">
        <v>21</v>
      </c>
      <c r="L124" s="40"/>
      <c r="M124" s="186" t="s">
        <v>21</v>
      </c>
      <c r="N124" s="187" t="s">
        <v>43</v>
      </c>
      <c r="O124" s="65"/>
      <c r="P124" s="188">
        <f>O124*H124</f>
        <v>0</v>
      </c>
      <c r="Q124" s="188">
        <v>0</v>
      </c>
      <c r="R124" s="188">
        <f>Q124*H124</f>
        <v>0</v>
      </c>
      <c r="S124" s="188">
        <v>0</v>
      </c>
      <c r="T124" s="189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0" t="s">
        <v>198</v>
      </c>
      <c r="AT124" s="190" t="s">
        <v>193</v>
      </c>
      <c r="AU124" s="190" t="s">
        <v>80</v>
      </c>
      <c r="AY124" s="18" t="s">
        <v>191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18" t="s">
        <v>80</v>
      </c>
      <c r="BK124" s="191">
        <f>ROUND(I124*H124,2)</f>
        <v>0</v>
      </c>
      <c r="BL124" s="18" t="s">
        <v>198</v>
      </c>
      <c r="BM124" s="190" t="s">
        <v>480</v>
      </c>
    </row>
    <row r="125" spans="1:47" s="2" customFormat="1" ht="11.25">
      <c r="A125" s="35"/>
      <c r="B125" s="36"/>
      <c r="C125" s="37"/>
      <c r="D125" s="192" t="s">
        <v>200</v>
      </c>
      <c r="E125" s="37"/>
      <c r="F125" s="193" t="s">
        <v>2721</v>
      </c>
      <c r="G125" s="37"/>
      <c r="H125" s="37"/>
      <c r="I125" s="194"/>
      <c r="J125" s="37"/>
      <c r="K125" s="37"/>
      <c r="L125" s="40"/>
      <c r="M125" s="195"/>
      <c r="N125" s="196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200</v>
      </c>
      <c r="AU125" s="18" t="s">
        <v>80</v>
      </c>
    </row>
    <row r="126" spans="1:65" s="2" customFormat="1" ht="16.5" customHeight="1">
      <c r="A126" s="35"/>
      <c r="B126" s="36"/>
      <c r="C126" s="179" t="s">
        <v>333</v>
      </c>
      <c r="D126" s="179" t="s">
        <v>193</v>
      </c>
      <c r="E126" s="180" t="s">
        <v>2722</v>
      </c>
      <c r="F126" s="181" t="s">
        <v>2723</v>
      </c>
      <c r="G126" s="182" t="s">
        <v>745</v>
      </c>
      <c r="H126" s="183">
        <v>5</v>
      </c>
      <c r="I126" s="184"/>
      <c r="J126" s="185">
        <f>ROUND(I126*H126,2)</f>
        <v>0</v>
      </c>
      <c r="K126" s="181" t="s">
        <v>21</v>
      </c>
      <c r="L126" s="40"/>
      <c r="M126" s="186" t="s">
        <v>21</v>
      </c>
      <c r="N126" s="187" t="s">
        <v>43</v>
      </c>
      <c r="O126" s="65"/>
      <c r="P126" s="188">
        <f>O126*H126</f>
        <v>0</v>
      </c>
      <c r="Q126" s="188">
        <v>0</v>
      </c>
      <c r="R126" s="188">
        <f>Q126*H126</f>
        <v>0</v>
      </c>
      <c r="S126" s="188">
        <v>0</v>
      </c>
      <c r="T126" s="189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0" t="s">
        <v>198</v>
      </c>
      <c r="AT126" s="190" t="s">
        <v>193</v>
      </c>
      <c r="AU126" s="190" t="s">
        <v>80</v>
      </c>
      <c r="AY126" s="18" t="s">
        <v>191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18" t="s">
        <v>80</v>
      </c>
      <c r="BK126" s="191">
        <f>ROUND(I126*H126,2)</f>
        <v>0</v>
      </c>
      <c r="BL126" s="18" t="s">
        <v>198</v>
      </c>
      <c r="BM126" s="190" t="s">
        <v>493</v>
      </c>
    </row>
    <row r="127" spans="1:47" s="2" customFormat="1" ht="11.25">
      <c r="A127" s="35"/>
      <c r="B127" s="36"/>
      <c r="C127" s="37"/>
      <c r="D127" s="192" t="s">
        <v>200</v>
      </c>
      <c r="E127" s="37"/>
      <c r="F127" s="193" t="s">
        <v>2723</v>
      </c>
      <c r="G127" s="37"/>
      <c r="H127" s="37"/>
      <c r="I127" s="194"/>
      <c r="J127" s="37"/>
      <c r="K127" s="37"/>
      <c r="L127" s="40"/>
      <c r="M127" s="195"/>
      <c r="N127" s="196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200</v>
      </c>
      <c r="AU127" s="18" t="s">
        <v>80</v>
      </c>
    </row>
    <row r="128" spans="1:65" s="2" customFormat="1" ht="16.5" customHeight="1">
      <c r="A128" s="35"/>
      <c r="B128" s="36"/>
      <c r="C128" s="179" t="s">
        <v>341</v>
      </c>
      <c r="D128" s="179" t="s">
        <v>193</v>
      </c>
      <c r="E128" s="180" t="s">
        <v>2724</v>
      </c>
      <c r="F128" s="181" t="s">
        <v>2725</v>
      </c>
      <c r="G128" s="182" t="s">
        <v>745</v>
      </c>
      <c r="H128" s="183">
        <v>5</v>
      </c>
      <c r="I128" s="184"/>
      <c r="J128" s="185">
        <f>ROUND(I128*H128,2)</f>
        <v>0</v>
      </c>
      <c r="K128" s="181" t="s">
        <v>21</v>
      </c>
      <c r="L128" s="40"/>
      <c r="M128" s="186" t="s">
        <v>21</v>
      </c>
      <c r="N128" s="187" t="s">
        <v>43</v>
      </c>
      <c r="O128" s="65"/>
      <c r="P128" s="188">
        <f>O128*H128</f>
        <v>0</v>
      </c>
      <c r="Q128" s="188">
        <v>0</v>
      </c>
      <c r="R128" s="188">
        <f>Q128*H128</f>
        <v>0</v>
      </c>
      <c r="S128" s="188">
        <v>0</v>
      </c>
      <c r="T128" s="189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0" t="s">
        <v>198</v>
      </c>
      <c r="AT128" s="190" t="s">
        <v>193</v>
      </c>
      <c r="AU128" s="190" t="s">
        <v>80</v>
      </c>
      <c r="AY128" s="18" t="s">
        <v>191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18" t="s">
        <v>80</v>
      </c>
      <c r="BK128" s="191">
        <f>ROUND(I128*H128,2)</f>
        <v>0</v>
      </c>
      <c r="BL128" s="18" t="s">
        <v>198</v>
      </c>
      <c r="BM128" s="190" t="s">
        <v>508</v>
      </c>
    </row>
    <row r="129" spans="1:47" s="2" customFormat="1" ht="11.25">
      <c r="A129" s="35"/>
      <c r="B129" s="36"/>
      <c r="C129" s="37"/>
      <c r="D129" s="192" t="s">
        <v>200</v>
      </c>
      <c r="E129" s="37"/>
      <c r="F129" s="193" t="s">
        <v>2725</v>
      </c>
      <c r="G129" s="37"/>
      <c r="H129" s="37"/>
      <c r="I129" s="194"/>
      <c r="J129" s="37"/>
      <c r="K129" s="37"/>
      <c r="L129" s="40"/>
      <c r="M129" s="195"/>
      <c r="N129" s="196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200</v>
      </c>
      <c r="AU129" s="18" t="s">
        <v>80</v>
      </c>
    </row>
    <row r="130" spans="1:65" s="2" customFormat="1" ht="16.5" customHeight="1">
      <c r="A130" s="35"/>
      <c r="B130" s="36"/>
      <c r="C130" s="179" t="s">
        <v>360</v>
      </c>
      <c r="D130" s="179" t="s">
        <v>193</v>
      </c>
      <c r="E130" s="180" t="s">
        <v>2726</v>
      </c>
      <c r="F130" s="181" t="s">
        <v>2727</v>
      </c>
      <c r="G130" s="182" t="s">
        <v>745</v>
      </c>
      <c r="H130" s="183">
        <v>2</v>
      </c>
      <c r="I130" s="184"/>
      <c r="J130" s="185">
        <f>ROUND(I130*H130,2)</f>
        <v>0</v>
      </c>
      <c r="K130" s="181" t="s">
        <v>21</v>
      </c>
      <c r="L130" s="40"/>
      <c r="M130" s="186" t="s">
        <v>21</v>
      </c>
      <c r="N130" s="187" t="s">
        <v>43</v>
      </c>
      <c r="O130" s="65"/>
      <c r="P130" s="188">
        <f>O130*H130</f>
        <v>0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0" t="s">
        <v>198</v>
      </c>
      <c r="AT130" s="190" t="s">
        <v>193</v>
      </c>
      <c r="AU130" s="190" t="s">
        <v>80</v>
      </c>
      <c r="AY130" s="18" t="s">
        <v>191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18" t="s">
        <v>80</v>
      </c>
      <c r="BK130" s="191">
        <f>ROUND(I130*H130,2)</f>
        <v>0</v>
      </c>
      <c r="BL130" s="18" t="s">
        <v>198</v>
      </c>
      <c r="BM130" s="190" t="s">
        <v>528</v>
      </c>
    </row>
    <row r="131" spans="1:47" s="2" customFormat="1" ht="11.25">
      <c r="A131" s="35"/>
      <c r="B131" s="36"/>
      <c r="C131" s="37"/>
      <c r="D131" s="192" t="s">
        <v>200</v>
      </c>
      <c r="E131" s="37"/>
      <c r="F131" s="193" t="s">
        <v>2727</v>
      </c>
      <c r="G131" s="37"/>
      <c r="H131" s="37"/>
      <c r="I131" s="194"/>
      <c r="J131" s="37"/>
      <c r="K131" s="37"/>
      <c r="L131" s="40"/>
      <c r="M131" s="195"/>
      <c r="N131" s="196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200</v>
      </c>
      <c r="AU131" s="18" t="s">
        <v>80</v>
      </c>
    </row>
    <row r="132" spans="1:65" s="2" customFormat="1" ht="16.5" customHeight="1">
      <c r="A132" s="35"/>
      <c r="B132" s="36"/>
      <c r="C132" s="179" t="s">
        <v>379</v>
      </c>
      <c r="D132" s="179" t="s">
        <v>193</v>
      </c>
      <c r="E132" s="180" t="s">
        <v>2728</v>
      </c>
      <c r="F132" s="181" t="s">
        <v>2729</v>
      </c>
      <c r="G132" s="182" t="s">
        <v>265</v>
      </c>
      <c r="H132" s="183">
        <v>1</v>
      </c>
      <c r="I132" s="184"/>
      <c r="J132" s="185">
        <f>ROUND(I132*H132,2)</f>
        <v>0</v>
      </c>
      <c r="K132" s="181" t="s">
        <v>21</v>
      </c>
      <c r="L132" s="40"/>
      <c r="M132" s="186" t="s">
        <v>21</v>
      </c>
      <c r="N132" s="187" t="s">
        <v>43</v>
      </c>
      <c r="O132" s="65"/>
      <c r="P132" s="188">
        <f>O132*H132</f>
        <v>0</v>
      </c>
      <c r="Q132" s="188">
        <v>0</v>
      </c>
      <c r="R132" s="188">
        <f>Q132*H132</f>
        <v>0</v>
      </c>
      <c r="S132" s="188">
        <v>0</v>
      </c>
      <c r="T132" s="18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0" t="s">
        <v>198</v>
      </c>
      <c r="AT132" s="190" t="s">
        <v>193</v>
      </c>
      <c r="AU132" s="190" t="s">
        <v>80</v>
      </c>
      <c r="AY132" s="18" t="s">
        <v>191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18" t="s">
        <v>80</v>
      </c>
      <c r="BK132" s="191">
        <f>ROUND(I132*H132,2)</f>
        <v>0</v>
      </c>
      <c r="BL132" s="18" t="s">
        <v>198</v>
      </c>
      <c r="BM132" s="190" t="s">
        <v>577</v>
      </c>
    </row>
    <row r="133" spans="1:47" s="2" customFormat="1" ht="11.25">
      <c r="A133" s="35"/>
      <c r="B133" s="36"/>
      <c r="C133" s="37"/>
      <c r="D133" s="192" t="s">
        <v>200</v>
      </c>
      <c r="E133" s="37"/>
      <c r="F133" s="193" t="s">
        <v>2729</v>
      </c>
      <c r="G133" s="37"/>
      <c r="H133" s="37"/>
      <c r="I133" s="194"/>
      <c r="J133" s="37"/>
      <c r="K133" s="37"/>
      <c r="L133" s="40"/>
      <c r="M133" s="232"/>
      <c r="N133" s="233"/>
      <c r="O133" s="234"/>
      <c r="P133" s="234"/>
      <c r="Q133" s="234"/>
      <c r="R133" s="234"/>
      <c r="S133" s="234"/>
      <c r="T133" s="2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200</v>
      </c>
      <c r="AU133" s="18" t="s">
        <v>80</v>
      </c>
    </row>
    <row r="134" spans="1:31" s="2" customFormat="1" ht="6.95" customHeight="1">
      <c r="A134" s="35"/>
      <c r="B134" s="48"/>
      <c r="C134" s="49"/>
      <c r="D134" s="49"/>
      <c r="E134" s="49"/>
      <c r="F134" s="49"/>
      <c r="G134" s="49"/>
      <c r="H134" s="49"/>
      <c r="I134" s="49"/>
      <c r="J134" s="49"/>
      <c r="K134" s="49"/>
      <c r="L134" s="40"/>
      <c r="M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</sheetData>
  <sheetProtection algorithmName="SHA-512" hashValue="hoCa0zQ+W+b9e/gvp14c3IwHfZbnCnAIRtAslZ0FDkQ2C5NgV02Skx0OsNHuqgWu1efljs15L34ycr3vz4ItOg==" saltValue="mnWYd8WWFV+mCwowSKcZ6egn7XFP6mN+tAVTwU3RweqDB6FbPduXooscqSQd3KyZu6fGE42c8eIrN9VskgUovg==" spinCount="100000" sheet="1" objects="1" scenarios="1" formatColumns="0" formatRows="0" autoFilter="0"/>
  <autoFilter ref="C85:K133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8" t="s">
        <v>113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2:46" s="1" customFormat="1" ht="24.95" customHeight="1">
      <c r="B4" s="21"/>
      <c r="D4" s="111" t="s">
        <v>141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72" t="str">
        <f>'Rekapitulace stavby'!K6</f>
        <v>Rekonstrukce kuchyně v domově pro seniory v Klatovech</v>
      </c>
      <c r="F7" s="373"/>
      <c r="G7" s="373"/>
      <c r="H7" s="373"/>
      <c r="L7" s="21"/>
    </row>
    <row r="8" spans="2:12" s="1" customFormat="1" ht="12" customHeight="1">
      <c r="B8" s="21"/>
      <c r="D8" s="113" t="s">
        <v>142</v>
      </c>
      <c r="L8" s="21"/>
    </row>
    <row r="9" spans="1:31" s="2" customFormat="1" ht="16.5" customHeight="1">
      <c r="A9" s="35"/>
      <c r="B9" s="40"/>
      <c r="C9" s="35"/>
      <c r="D9" s="35"/>
      <c r="E9" s="372" t="s">
        <v>2730</v>
      </c>
      <c r="F9" s="375"/>
      <c r="G9" s="375"/>
      <c r="H9" s="37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3" t="s">
        <v>2021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74" t="s">
        <v>2731</v>
      </c>
      <c r="F11" s="375"/>
      <c r="G11" s="375"/>
      <c r="H11" s="375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3" t="s">
        <v>18</v>
      </c>
      <c r="E13" s="35"/>
      <c r="F13" s="104" t="s">
        <v>21</v>
      </c>
      <c r="G13" s="35"/>
      <c r="H13" s="35"/>
      <c r="I13" s="113" t="s">
        <v>20</v>
      </c>
      <c r="J13" s="104" t="s">
        <v>21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22</v>
      </c>
      <c r="E14" s="35"/>
      <c r="F14" s="104" t="s">
        <v>23</v>
      </c>
      <c r="G14" s="35"/>
      <c r="H14" s="35"/>
      <c r="I14" s="113" t="s">
        <v>24</v>
      </c>
      <c r="J14" s="115" t="str">
        <f>'Rekapitulace stavby'!AN8</f>
        <v>26. 4. 2023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3" t="s">
        <v>26</v>
      </c>
      <c r="E16" s="35"/>
      <c r="F16" s="35"/>
      <c r="G16" s="35"/>
      <c r="H16" s="35"/>
      <c r="I16" s="113" t="s">
        <v>27</v>
      </c>
      <c r="J16" s="104" t="str">
        <f>IF('Rekapitulace stavby'!AN10="","",'Rekapitulace stavby'!AN10)</f>
        <v/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tr">
        <f>IF('Rekapitulace stavby'!E11="","",'Rekapitulace stavby'!E11)</f>
        <v xml:space="preserve"> </v>
      </c>
      <c r="F17" s="35"/>
      <c r="G17" s="35"/>
      <c r="H17" s="35"/>
      <c r="I17" s="113" t="s">
        <v>29</v>
      </c>
      <c r="J17" s="104" t="str">
        <f>IF('Rekapitulace stavby'!AN11="","",'Rekapitulace stavby'!AN11)</f>
        <v/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3" t="s">
        <v>30</v>
      </c>
      <c r="E19" s="35"/>
      <c r="F19" s="35"/>
      <c r="G19" s="35"/>
      <c r="H19" s="35"/>
      <c r="I19" s="113" t="s">
        <v>27</v>
      </c>
      <c r="J19" s="31" t="str">
        <f>'Rekapitulace stavby'!AN13</f>
        <v>Vyplň údaj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76" t="str">
        <f>'Rekapitulace stavby'!E14</f>
        <v>Vyplň údaj</v>
      </c>
      <c r="F20" s="377"/>
      <c r="G20" s="377"/>
      <c r="H20" s="377"/>
      <c r="I20" s="113" t="s">
        <v>29</v>
      </c>
      <c r="J20" s="31" t="str">
        <f>'Rekapitulace stavby'!AN14</f>
        <v>Vyplň údaj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3" t="s">
        <v>32</v>
      </c>
      <c r="E22" s="35"/>
      <c r="F22" s="35"/>
      <c r="G22" s="35"/>
      <c r="H22" s="35"/>
      <c r="I22" s="113" t="s">
        <v>27</v>
      </c>
      <c r="J22" s="104" t="s">
        <v>21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33</v>
      </c>
      <c r="F23" s="35"/>
      <c r="G23" s="35"/>
      <c r="H23" s="35"/>
      <c r="I23" s="113" t="s">
        <v>29</v>
      </c>
      <c r="J23" s="104" t="s">
        <v>21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3" t="s">
        <v>35</v>
      </c>
      <c r="E25" s="35"/>
      <c r="F25" s="35"/>
      <c r="G25" s="35"/>
      <c r="H25" s="35"/>
      <c r="I25" s="113" t="s">
        <v>27</v>
      </c>
      <c r="J25" s="104" t="str">
        <f>IF('Rekapitulace stavby'!AN19="","",'Rekapitulace stavby'!AN19)</f>
        <v/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tr">
        <f>IF('Rekapitulace stavby'!E20="","",'Rekapitulace stavby'!E20)</f>
        <v xml:space="preserve"> </v>
      </c>
      <c r="F26" s="35"/>
      <c r="G26" s="35"/>
      <c r="H26" s="35"/>
      <c r="I26" s="113" t="s">
        <v>29</v>
      </c>
      <c r="J26" s="104" t="str">
        <f>IF('Rekapitulace stavby'!AN20="","",'Rekapitulace stavby'!AN20)</f>
        <v/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3" t="s">
        <v>36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16"/>
      <c r="B29" s="117"/>
      <c r="C29" s="116"/>
      <c r="D29" s="116"/>
      <c r="E29" s="378" t="s">
        <v>21</v>
      </c>
      <c r="F29" s="378"/>
      <c r="G29" s="378"/>
      <c r="H29" s="378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0" t="s">
        <v>38</v>
      </c>
      <c r="E32" s="35"/>
      <c r="F32" s="35"/>
      <c r="G32" s="35"/>
      <c r="H32" s="35"/>
      <c r="I32" s="35"/>
      <c r="J32" s="121">
        <f>ROUND(J86,2)</f>
        <v>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2" t="s">
        <v>40</v>
      </c>
      <c r="G34" s="35"/>
      <c r="H34" s="35"/>
      <c r="I34" s="122" t="s">
        <v>39</v>
      </c>
      <c r="J34" s="122" t="s">
        <v>41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3" t="s">
        <v>42</v>
      </c>
      <c r="E35" s="113" t="s">
        <v>43</v>
      </c>
      <c r="F35" s="124">
        <f>ROUND((SUM(BE86:BE111)),2)</f>
        <v>0</v>
      </c>
      <c r="G35" s="35"/>
      <c r="H35" s="35"/>
      <c r="I35" s="125">
        <v>0.21</v>
      </c>
      <c r="J35" s="124">
        <f>ROUND(((SUM(BE86:BE111))*I35),2)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44</v>
      </c>
      <c r="F36" s="124">
        <f>ROUND((SUM(BF86:BF111)),2)</f>
        <v>0</v>
      </c>
      <c r="G36" s="35"/>
      <c r="H36" s="35"/>
      <c r="I36" s="125">
        <v>0.15</v>
      </c>
      <c r="J36" s="124">
        <f>ROUND(((SUM(BF86:BF111))*I36),2)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ROUND((SUM(BG86:BG111)),2)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46</v>
      </c>
      <c r="F38" s="124">
        <f>ROUND((SUM(BH86:BH111)),2)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47</v>
      </c>
      <c r="F39" s="124">
        <f>ROUND((SUM(BI86:BI111)),2)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6"/>
      <c r="D41" s="127" t="s">
        <v>48</v>
      </c>
      <c r="E41" s="128"/>
      <c r="F41" s="128"/>
      <c r="G41" s="129" t="s">
        <v>49</v>
      </c>
      <c r="H41" s="130" t="s">
        <v>50</v>
      </c>
      <c r="I41" s="128"/>
      <c r="J41" s="131">
        <f>SUM(J32:J39)</f>
        <v>0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144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79" t="str">
        <f>E7</f>
        <v>Rekonstrukce kuchyně v domově pro seniory v Klatovech</v>
      </c>
      <c r="F50" s="380"/>
      <c r="G50" s="380"/>
      <c r="H50" s="380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30" t="s">
        <v>142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5"/>
      <c r="B52" s="36"/>
      <c r="C52" s="37"/>
      <c r="D52" s="37"/>
      <c r="E52" s="379" t="s">
        <v>2730</v>
      </c>
      <c r="F52" s="381"/>
      <c r="G52" s="381"/>
      <c r="H52" s="381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30" t="s">
        <v>2021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333" t="str">
        <f>E11</f>
        <v>741.0 - ESIL-KABELY-HACCP</v>
      </c>
      <c r="F54" s="381"/>
      <c r="G54" s="381"/>
      <c r="H54" s="381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30" t="s">
        <v>22</v>
      </c>
      <c r="D56" s="37"/>
      <c r="E56" s="37"/>
      <c r="F56" s="28" t="str">
        <f>F14</f>
        <v>Podhůrecká 815/3</v>
      </c>
      <c r="G56" s="37"/>
      <c r="H56" s="37"/>
      <c r="I56" s="30" t="s">
        <v>24</v>
      </c>
      <c r="J56" s="60" t="str">
        <f>IF(J14="","",J14)</f>
        <v>26. 4. 2023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5.2" customHeight="1">
      <c r="A58" s="35"/>
      <c r="B58" s="36"/>
      <c r="C58" s="30" t="s">
        <v>26</v>
      </c>
      <c r="D58" s="37"/>
      <c r="E58" s="37"/>
      <c r="F58" s="28" t="str">
        <f>E17</f>
        <v xml:space="preserve"> </v>
      </c>
      <c r="G58" s="37"/>
      <c r="H58" s="37"/>
      <c r="I58" s="30" t="s">
        <v>32</v>
      </c>
      <c r="J58" s="33" t="str">
        <f>E23</f>
        <v>M-PROject CZ s.r.o.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2" customHeight="1">
      <c r="A59" s="35"/>
      <c r="B59" s="36"/>
      <c r="C59" s="30" t="s">
        <v>30</v>
      </c>
      <c r="D59" s="37"/>
      <c r="E59" s="37"/>
      <c r="F59" s="28" t="str">
        <f>IF(E20="","",E20)</f>
        <v>Vyplň údaj</v>
      </c>
      <c r="G59" s="37"/>
      <c r="H59" s="37"/>
      <c r="I59" s="30" t="s">
        <v>35</v>
      </c>
      <c r="J59" s="33" t="str">
        <f>E26</f>
        <v xml:space="preserve"> 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37" t="s">
        <v>145</v>
      </c>
      <c r="D61" s="138"/>
      <c r="E61" s="138"/>
      <c r="F61" s="138"/>
      <c r="G61" s="138"/>
      <c r="H61" s="138"/>
      <c r="I61" s="138"/>
      <c r="J61" s="139" t="s">
        <v>146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40" t="s">
        <v>70</v>
      </c>
      <c r="D63" s="37"/>
      <c r="E63" s="37"/>
      <c r="F63" s="37"/>
      <c r="G63" s="37"/>
      <c r="H63" s="37"/>
      <c r="I63" s="37"/>
      <c r="J63" s="78">
        <f>J86</f>
        <v>0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147</v>
      </c>
    </row>
    <row r="64" spans="2:12" s="9" customFormat="1" ht="24.95" customHeight="1">
      <c r="B64" s="141"/>
      <c r="C64" s="142"/>
      <c r="D64" s="143" t="s">
        <v>2732</v>
      </c>
      <c r="E64" s="144"/>
      <c r="F64" s="144"/>
      <c r="G64" s="144"/>
      <c r="H64" s="144"/>
      <c r="I64" s="144"/>
      <c r="J64" s="145">
        <f>J87</f>
        <v>0</v>
      </c>
      <c r="K64" s="142"/>
      <c r="L64" s="146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14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14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14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4" t="s">
        <v>176</v>
      </c>
      <c r="D71" s="37"/>
      <c r="E71" s="37"/>
      <c r="F71" s="37"/>
      <c r="G71" s="37"/>
      <c r="H71" s="37"/>
      <c r="I71" s="37"/>
      <c r="J71" s="37"/>
      <c r="K71" s="37"/>
      <c r="L71" s="11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1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37"/>
      <c r="J73" s="37"/>
      <c r="K73" s="37"/>
      <c r="L73" s="11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79" t="str">
        <f>E7</f>
        <v>Rekonstrukce kuchyně v domově pro seniory v Klatovech</v>
      </c>
      <c r="F74" s="380"/>
      <c r="G74" s="380"/>
      <c r="H74" s="380"/>
      <c r="I74" s="37"/>
      <c r="J74" s="37"/>
      <c r="K74" s="37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2:12" s="1" customFormat="1" ht="12" customHeight="1">
      <c r="B75" s="22"/>
      <c r="C75" s="30" t="s">
        <v>142</v>
      </c>
      <c r="D75" s="23"/>
      <c r="E75" s="23"/>
      <c r="F75" s="23"/>
      <c r="G75" s="23"/>
      <c r="H75" s="23"/>
      <c r="I75" s="23"/>
      <c r="J75" s="23"/>
      <c r="K75" s="23"/>
      <c r="L75" s="21"/>
    </row>
    <row r="76" spans="1:31" s="2" customFormat="1" ht="16.5" customHeight="1">
      <c r="A76" s="35"/>
      <c r="B76" s="36"/>
      <c r="C76" s="37"/>
      <c r="D76" s="37"/>
      <c r="E76" s="379" t="s">
        <v>2730</v>
      </c>
      <c r="F76" s="381"/>
      <c r="G76" s="381"/>
      <c r="H76" s="381"/>
      <c r="I76" s="37"/>
      <c r="J76" s="37"/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2021</v>
      </c>
      <c r="D77" s="37"/>
      <c r="E77" s="37"/>
      <c r="F77" s="37"/>
      <c r="G77" s="37"/>
      <c r="H77" s="37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33" t="str">
        <f>E11</f>
        <v>741.0 - ESIL-KABELY-HACCP</v>
      </c>
      <c r="F78" s="381"/>
      <c r="G78" s="381"/>
      <c r="H78" s="381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22</v>
      </c>
      <c r="D80" s="37"/>
      <c r="E80" s="37"/>
      <c r="F80" s="28" t="str">
        <f>F14</f>
        <v>Podhůrecká 815/3</v>
      </c>
      <c r="G80" s="37"/>
      <c r="H80" s="37"/>
      <c r="I80" s="30" t="s">
        <v>24</v>
      </c>
      <c r="J80" s="60" t="str">
        <f>IF(J14="","",J14)</f>
        <v>26. 4. 2023</v>
      </c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5.2" customHeight="1">
      <c r="A82" s="35"/>
      <c r="B82" s="36"/>
      <c r="C82" s="30" t="s">
        <v>26</v>
      </c>
      <c r="D82" s="37"/>
      <c r="E82" s="37"/>
      <c r="F82" s="28" t="str">
        <f>E17</f>
        <v xml:space="preserve"> </v>
      </c>
      <c r="G82" s="37"/>
      <c r="H82" s="37"/>
      <c r="I82" s="30" t="s">
        <v>32</v>
      </c>
      <c r="J82" s="33" t="str">
        <f>E23</f>
        <v>M-PROject CZ s.r.o.</v>
      </c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30</v>
      </c>
      <c r="D83" s="37"/>
      <c r="E83" s="37"/>
      <c r="F83" s="28" t="str">
        <f>IF(E20="","",E20)</f>
        <v>Vyplň údaj</v>
      </c>
      <c r="G83" s="37"/>
      <c r="H83" s="37"/>
      <c r="I83" s="30" t="s">
        <v>35</v>
      </c>
      <c r="J83" s="33" t="str">
        <f>E26</f>
        <v xml:space="preserve"> </v>
      </c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1" customFormat="1" ht="29.25" customHeight="1">
      <c r="A85" s="152"/>
      <c r="B85" s="153"/>
      <c r="C85" s="154" t="s">
        <v>177</v>
      </c>
      <c r="D85" s="155" t="s">
        <v>57</v>
      </c>
      <c r="E85" s="155" t="s">
        <v>53</v>
      </c>
      <c r="F85" s="155" t="s">
        <v>54</v>
      </c>
      <c r="G85" s="155" t="s">
        <v>178</v>
      </c>
      <c r="H85" s="155" t="s">
        <v>179</v>
      </c>
      <c r="I85" s="155" t="s">
        <v>180</v>
      </c>
      <c r="J85" s="155" t="s">
        <v>146</v>
      </c>
      <c r="K85" s="156" t="s">
        <v>181</v>
      </c>
      <c r="L85" s="157"/>
      <c r="M85" s="69" t="s">
        <v>21</v>
      </c>
      <c r="N85" s="70" t="s">
        <v>42</v>
      </c>
      <c r="O85" s="70" t="s">
        <v>182</v>
      </c>
      <c r="P85" s="70" t="s">
        <v>183</v>
      </c>
      <c r="Q85" s="70" t="s">
        <v>184</v>
      </c>
      <c r="R85" s="70" t="s">
        <v>185</v>
      </c>
      <c r="S85" s="70" t="s">
        <v>186</v>
      </c>
      <c r="T85" s="71" t="s">
        <v>187</v>
      </c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</row>
    <row r="86" spans="1:63" s="2" customFormat="1" ht="22.9" customHeight="1">
      <c r="A86" s="35"/>
      <c r="B86" s="36"/>
      <c r="C86" s="76" t="s">
        <v>188</v>
      </c>
      <c r="D86" s="37"/>
      <c r="E86" s="37"/>
      <c r="F86" s="37"/>
      <c r="G86" s="37"/>
      <c r="H86" s="37"/>
      <c r="I86" s="37"/>
      <c r="J86" s="158">
        <f>BK86</f>
        <v>0</v>
      </c>
      <c r="K86" s="37"/>
      <c r="L86" s="40"/>
      <c r="M86" s="72"/>
      <c r="N86" s="159"/>
      <c r="O86" s="73"/>
      <c r="P86" s="160">
        <f>P87</f>
        <v>0</v>
      </c>
      <c r="Q86" s="73"/>
      <c r="R86" s="160">
        <f>R87</f>
        <v>0</v>
      </c>
      <c r="S86" s="73"/>
      <c r="T86" s="161">
        <f>T87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71</v>
      </c>
      <c r="AU86" s="18" t="s">
        <v>147</v>
      </c>
      <c r="BK86" s="162">
        <f>BK87</f>
        <v>0</v>
      </c>
    </row>
    <row r="87" spans="2:63" s="12" customFormat="1" ht="25.9" customHeight="1">
      <c r="B87" s="163"/>
      <c r="C87" s="164"/>
      <c r="D87" s="165" t="s">
        <v>71</v>
      </c>
      <c r="E87" s="166" t="s">
        <v>2733</v>
      </c>
      <c r="F87" s="166" t="s">
        <v>2734</v>
      </c>
      <c r="G87" s="164"/>
      <c r="H87" s="164"/>
      <c r="I87" s="167"/>
      <c r="J87" s="168">
        <f>BK87</f>
        <v>0</v>
      </c>
      <c r="K87" s="164"/>
      <c r="L87" s="169"/>
      <c r="M87" s="170"/>
      <c r="N87" s="171"/>
      <c r="O87" s="171"/>
      <c r="P87" s="172">
        <f>SUM(P88:P111)</f>
        <v>0</v>
      </c>
      <c r="Q87" s="171"/>
      <c r="R87" s="172">
        <f>SUM(R88:R111)</f>
        <v>0</v>
      </c>
      <c r="S87" s="171"/>
      <c r="T87" s="173">
        <f>SUM(T88:T111)</f>
        <v>0</v>
      </c>
      <c r="AR87" s="174" t="s">
        <v>82</v>
      </c>
      <c r="AT87" s="175" t="s">
        <v>71</v>
      </c>
      <c r="AU87" s="175" t="s">
        <v>72</v>
      </c>
      <c r="AY87" s="174" t="s">
        <v>191</v>
      </c>
      <c r="BK87" s="176">
        <f>SUM(BK88:BK111)</f>
        <v>0</v>
      </c>
    </row>
    <row r="88" spans="1:65" s="2" customFormat="1" ht="16.5" customHeight="1">
      <c r="A88" s="35"/>
      <c r="B88" s="36"/>
      <c r="C88" s="179" t="s">
        <v>80</v>
      </c>
      <c r="D88" s="179" t="s">
        <v>193</v>
      </c>
      <c r="E88" s="180" t="s">
        <v>2735</v>
      </c>
      <c r="F88" s="181" t="s">
        <v>2736</v>
      </c>
      <c r="G88" s="182" t="s">
        <v>745</v>
      </c>
      <c r="H88" s="183">
        <v>500</v>
      </c>
      <c r="I88" s="184"/>
      <c r="J88" s="185">
        <f>ROUND(I88*H88,2)</f>
        <v>0</v>
      </c>
      <c r="K88" s="181" t="s">
        <v>21</v>
      </c>
      <c r="L88" s="40"/>
      <c r="M88" s="186" t="s">
        <v>21</v>
      </c>
      <c r="N88" s="187" t="s">
        <v>43</v>
      </c>
      <c r="O88" s="65"/>
      <c r="P88" s="188">
        <f>O88*H88</f>
        <v>0</v>
      </c>
      <c r="Q88" s="188">
        <v>0</v>
      </c>
      <c r="R88" s="188">
        <f>Q88*H88</f>
        <v>0</v>
      </c>
      <c r="S88" s="188">
        <v>0</v>
      </c>
      <c r="T88" s="189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90" t="s">
        <v>321</v>
      </c>
      <c r="AT88" s="190" t="s">
        <v>193</v>
      </c>
      <c r="AU88" s="190" t="s">
        <v>80</v>
      </c>
      <c r="AY88" s="18" t="s">
        <v>191</v>
      </c>
      <c r="BE88" s="191">
        <f>IF(N88="základní",J88,0)</f>
        <v>0</v>
      </c>
      <c r="BF88" s="191">
        <f>IF(N88="snížená",J88,0)</f>
        <v>0</v>
      </c>
      <c r="BG88" s="191">
        <f>IF(N88="zákl. přenesená",J88,0)</f>
        <v>0</v>
      </c>
      <c r="BH88" s="191">
        <f>IF(N88="sníž. přenesená",J88,0)</f>
        <v>0</v>
      </c>
      <c r="BI88" s="191">
        <f>IF(N88="nulová",J88,0)</f>
        <v>0</v>
      </c>
      <c r="BJ88" s="18" t="s">
        <v>80</v>
      </c>
      <c r="BK88" s="191">
        <f>ROUND(I88*H88,2)</f>
        <v>0</v>
      </c>
      <c r="BL88" s="18" t="s">
        <v>321</v>
      </c>
      <c r="BM88" s="190" t="s">
        <v>82</v>
      </c>
    </row>
    <row r="89" spans="1:47" s="2" customFormat="1" ht="11.25">
      <c r="A89" s="35"/>
      <c r="B89" s="36"/>
      <c r="C89" s="37"/>
      <c r="D89" s="192" t="s">
        <v>200</v>
      </c>
      <c r="E89" s="37"/>
      <c r="F89" s="193" t="s">
        <v>2736</v>
      </c>
      <c r="G89" s="37"/>
      <c r="H89" s="37"/>
      <c r="I89" s="194"/>
      <c r="J89" s="37"/>
      <c r="K89" s="37"/>
      <c r="L89" s="40"/>
      <c r="M89" s="195"/>
      <c r="N89" s="196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200</v>
      </c>
      <c r="AU89" s="18" t="s">
        <v>80</v>
      </c>
    </row>
    <row r="90" spans="1:65" s="2" customFormat="1" ht="37.9" customHeight="1">
      <c r="A90" s="35"/>
      <c r="B90" s="36"/>
      <c r="C90" s="179" t="s">
        <v>82</v>
      </c>
      <c r="D90" s="179" t="s">
        <v>193</v>
      </c>
      <c r="E90" s="180" t="s">
        <v>2737</v>
      </c>
      <c r="F90" s="181" t="s">
        <v>2738</v>
      </c>
      <c r="G90" s="182" t="s">
        <v>745</v>
      </c>
      <c r="H90" s="183">
        <v>150</v>
      </c>
      <c r="I90" s="184"/>
      <c r="J90" s="185">
        <f>ROUND(I90*H90,2)</f>
        <v>0</v>
      </c>
      <c r="K90" s="181" t="s">
        <v>21</v>
      </c>
      <c r="L90" s="40"/>
      <c r="M90" s="186" t="s">
        <v>21</v>
      </c>
      <c r="N90" s="187" t="s">
        <v>43</v>
      </c>
      <c r="O90" s="65"/>
      <c r="P90" s="188">
        <f>O90*H90</f>
        <v>0</v>
      </c>
      <c r="Q90" s="188">
        <v>0</v>
      </c>
      <c r="R90" s="188">
        <f>Q90*H90</f>
        <v>0</v>
      </c>
      <c r="S90" s="188">
        <v>0</v>
      </c>
      <c r="T90" s="189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90" t="s">
        <v>321</v>
      </c>
      <c r="AT90" s="190" t="s">
        <v>193</v>
      </c>
      <c r="AU90" s="190" t="s">
        <v>80</v>
      </c>
      <c r="AY90" s="18" t="s">
        <v>191</v>
      </c>
      <c r="BE90" s="191">
        <f>IF(N90="základní",J90,0)</f>
        <v>0</v>
      </c>
      <c r="BF90" s="191">
        <f>IF(N90="snížená",J90,0)</f>
        <v>0</v>
      </c>
      <c r="BG90" s="191">
        <f>IF(N90="zákl. přenesená",J90,0)</f>
        <v>0</v>
      </c>
      <c r="BH90" s="191">
        <f>IF(N90="sníž. přenesená",J90,0)</f>
        <v>0</v>
      </c>
      <c r="BI90" s="191">
        <f>IF(N90="nulová",J90,0)</f>
        <v>0</v>
      </c>
      <c r="BJ90" s="18" t="s">
        <v>80</v>
      </c>
      <c r="BK90" s="191">
        <f>ROUND(I90*H90,2)</f>
        <v>0</v>
      </c>
      <c r="BL90" s="18" t="s">
        <v>321</v>
      </c>
      <c r="BM90" s="190" t="s">
        <v>198</v>
      </c>
    </row>
    <row r="91" spans="1:47" s="2" customFormat="1" ht="19.5">
      <c r="A91" s="35"/>
      <c r="B91" s="36"/>
      <c r="C91" s="37"/>
      <c r="D91" s="192" t="s">
        <v>200</v>
      </c>
      <c r="E91" s="37"/>
      <c r="F91" s="193" t="s">
        <v>2738</v>
      </c>
      <c r="G91" s="37"/>
      <c r="H91" s="37"/>
      <c r="I91" s="194"/>
      <c r="J91" s="37"/>
      <c r="K91" s="37"/>
      <c r="L91" s="40"/>
      <c r="M91" s="195"/>
      <c r="N91" s="196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200</v>
      </c>
      <c r="AU91" s="18" t="s">
        <v>80</v>
      </c>
    </row>
    <row r="92" spans="1:65" s="2" customFormat="1" ht="24.2" customHeight="1">
      <c r="A92" s="35"/>
      <c r="B92" s="36"/>
      <c r="C92" s="179" t="s">
        <v>212</v>
      </c>
      <c r="D92" s="179" t="s">
        <v>193</v>
      </c>
      <c r="E92" s="180" t="s">
        <v>2739</v>
      </c>
      <c r="F92" s="181" t="s">
        <v>2740</v>
      </c>
      <c r="G92" s="182" t="s">
        <v>2741</v>
      </c>
      <c r="H92" s="183">
        <v>20</v>
      </c>
      <c r="I92" s="184"/>
      <c r="J92" s="185">
        <f>ROUND(I92*H92,2)</f>
        <v>0</v>
      </c>
      <c r="K92" s="181" t="s">
        <v>21</v>
      </c>
      <c r="L92" s="40"/>
      <c r="M92" s="186" t="s">
        <v>21</v>
      </c>
      <c r="N92" s="187" t="s">
        <v>43</v>
      </c>
      <c r="O92" s="65"/>
      <c r="P92" s="188">
        <f>O92*H92</f>
        <v>0</v>
      </c>
      <c r="Q92" s="188">
        <v>0</v>
      </c>
      <c r="R92" s="188">
        <f>Q92*H92</f>
        <v>0</v>
      </c>
      <c r="S92" s="188">
        <v>0</v>
      </c>
      <c r="T92" s="189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90" t="s">
        <v>321</v>
      </c>
      <c r="AT92" s="190" t="s">
        <v>193</v>
      </c>
      <c r="AU92" s="190" t="s">
        <v>80</v>
      </c>
      <c r="AY92" s="18" t="s">
        <v>191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8" t="s">
        <v>80</v>
      </c>
      <c r="BK92" s="191">
        <f>ROUND(I92*H92,2)</f>
        <v>0</v>
      </c>
      <c r="BL92" s="18" t="s">
        <v>321</v>
      </c>
      <c r="BM92" s="190" t="s">
        <v>236</v>
      </c>
    </row>
    <row r="93" spans="1:47" s="2" customFormat="1" ht="19.5">
      <c r="A93" s="35"/>
      <c r="B93" s="36"/>
      <c r="C93" s="37"/>
      <c r="D93" s="192" t="s">
        <v>200</v>
      </c>
      <c r="E93" s="37"/>
      <c r="F93" s="193" t="s">
        <v>2740</v>
      </c>
      <c r="G93" s="37"/>
      <c r="H93" s="37"/>
      <c r="I93" s="194"/>
      <c r="J93" s="37"/>
      <c r="K93" s="37"/>
      <c r="L93" s="40"/>
      <c r="M93" s="195"/>
      <c r="N93" s="196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200</v>
      </c>
      <c r="AU93" s="18" t="s">
        <v>80</v>
      </c>
    </row>
    <row r="94" spans="1:65" s="2" customFormat="1" ht="62.65" customHeight="1">
      <c r="A94" s="35"/>
      <c r="B94" s="36"/>
      <c r="C94" s="179" t="s">
        <v>198</v>
      </c>
      <c r="D94" s="179" t="s">
        <v>193</v>
      </c>
      <c r="E94" s="180" t="s">
        <v>2742</v>
      </c>
      <c r="F94" s="181" t="s">
        <v>2743</v>
      </c>
      <c r="G94" s="182" t="s">
        <v>745</v>
      </c>
      <c r="H94" s="183">
        <v>200</v>
      </c>
      <c r="I94" s="184"/>
      <c r="J94" s="185">
        <f>ROUND(I94*H94,2)</f>
        <v>0</v>
      </c>
      <c r="K94" s="181" t="s">
        <v>21</v>
      </c>
      <c r="L94" s="40"/>
      <c r="M94" s="186" t="s">
        <v>21</v>
      </c>
      <c r="N94" s="187" t="s">
        <v>43</v>
      </c>
      <c r="O94" s="65"/>
      <c r="P94" s="188">
        <f>O94*H94</f>
        <v>0</v>
      </c>
      <c r="Q94" s="188">
        <v>0</v>
      </c>
      <c r="R94" s="188">
        <f>Q94*H94</f>
        <v>0</v>
      </c>
      <c r="S94" s="188">
        <v>0</v>
      </c>
      <c r="T94" s="189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90" t="s">
        <v>321</v>
      </c>
      <c r="AT94" s="190" t="s">
        <v>193</v>
      </c>
      <c r="AU94" s="190" t="s">
        <v>80</v>
      </c>
      <c r="AY94" s="18" t="s">
        <v>191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18" t="s">
        <v>80</v>
      </c>
      <c r="BK94" s="191">
        <f>ROUND(I94*H94,2)</f>
        <v>0</v>
      </c>
      <c r="BL94" s="18" t="s">
        <v>321</v>
      </c>
      <c r="BM94" s="190" t="s">
        <v>255</v>
      </c>
    </row>
    <row r="95" spans="1:47" s="2" customFormat="1" ht="39">
      <c r="A95" s="35"/>
      <c r="B95" s="36"/>
      <c r="C95" s="37"/>
      <c r="D95" s="192" t="s">
        <v>200</v>
      </c>
      <c r="E95" s="37"/>
      <c r="F95" s="193" t="s">
        <v>2744</v>
      </c>
      <c r="G95" s="37"/>
      <c r="H95" s="37"/>
      <c r="I95" s="194"/>
      <c r="J95" s="37"/>
      <c r="K95" s="37"/>
      <c r="L95" s="40"/>
      <c r="M95" s="195"/>
      <c r="N95" s="196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200</v>
      </c>
      <c r="AU95" s="18" t="s">
        <v>80</v>
      </c>
    </row>
    <row r="96" spans="1:65" s="2" customFormat="1" ht="24.2" customHeight="1">
      <c r="A96" s="35"/>
      <c r="B96" s="36"/>
      <c r="C96" s="179" t="s">
        <v>227</v>
      </c>
      <c r="D96" s="179" t="s">
        <v>193</v>
      </c>
      <c r="E96" s="180" t="s">
        <v>2745</v>
      </c>
      <c r="F96" s="181" t="s">
        <v>2746</v>
      </c>
      <c r="G96" s="182" t="s">
        <v>2741</v>
      </c>
      <c r="H96" s="183">
        <v>14</v>
      </c>
      <c r="I96" s="184"/>
      <c r="J96" s="185">
        <f>ROUND(I96*H96,2)</f>
        <v>0</v>
      </c>
      <c r="K96" s="181" t="s">
        <v>21</v>
      </c>
      <c r="L96" s="40"/>
      <c r="M96" s="186" t="s">
        <v>21</v>
      </c>
      <c r="N96" s="187" t="s">
        <v>43</v>
      </c>
      <c r="O96" s="65"/>
      <c r="P96" s="188">
        <f>O96*H96</f>
        <v>0</v>
      </c>
      <c r="Q96" s="188">
        <v>0</v>
      </c>
      <c r="R96" s="188">
        <f>Q96*H96</f>
        <v>0</v>
      </c>
      <c r="S96" s="188">
        <v>0</v>
      </c>
      <c r="T96" s="189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90" t="s">
        <v>321</v>
      </c>
      <c r="AT96" s="190" t="s">
        <v>193</v>
      </c>
      <c r="AU96" s="190" t="s">
        <v>80</v>
      </c>
      <c r="AY96" s="18" t="s">
        <v>191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18" t="s">
        <v>80</v>
      </c>
      <c r="BK96" s="191">
        <f>ROUND(I96*H96,2)</f>
        <v>0</v>
      </c>
      <c r="BL96" s="18" t="s">
        <v>321</v>
      </c>
      <c r="BM96" s="190" t="s">
        <v>271</v>
      </c>
    </row>
    <row r="97" spans="1:47" s="2" customFormat="1" ht="19.5">
      <c r="A97" s="35"/>
      <c r="B97" s="36"/>
      <c r="C97" s="37"/>
      <c r="D97" s="192" t="s">
        <v>200</v>
      </c>
      <c r="E97" s="37"/>
      <c r="F97" s="193" t="s">
        <v>2746</v>
      </c>
      <c r="G97" s="37"/>
      <c r="H97" s="37"/>
      <c r="I97" s="194"/>
      <c r="J97" s="37"/>
      <c r="K97" s="37"/>
      <c r="L97" s="40"/>
      <c r="M97" s="195"/>
      <c r="N97" s="196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200</v>
      </c>
      <c r="AU97" s="18" t="s">
        <v>80</v>
      </c>
    </row>
    <row r="98" spans="1:65" s="2" customFormat="1" ht="66.75" customHeight="1">
      <c r="A98" s="35"/>
      <c r="B98" s="36"/>
      <c r="C98" s="179" t="s">
        <v>236</v>
      </c>
      <c r="D98" s="179" t="s">
        <v>193</v>
      </c>
      <c r="E98" s="180" t="s">
        <v>2747</v>
      </c>
      <c r="F98" s="181" t="s">
        <v>2748</v>
      </c>
      <c r="G98" s="182" t="s">
        <v>2741</v>
      </c>
      <c r="H98" s="183">
        <v>5</v>
      </c>
      <c r="I98" s="184"/>
      <c r="J98" s="185">
        <f>ROUND(I98*H98,2)</f>
        <v>0</v>
      </c>
      <c r="K98" s="181" t="s">
        <v>21</v>
      </c>
      <c r="L98" s="40"/>
      <c r="M98" s="186" t="s">
        <v>21</v>
      </c>
      <c r="N98" s="187" t="s">
        <v>43</v>
      </c>
      <c r="O98" s="65"/>
      <c r="P98" s="188">
        <f>O98*H98</f>
        <v>0</v>
      </c>
      <c r="Q98" s="188">
        <v>0</v>
      </c>
      <c r="R98" s="188">
        <f>Q98*H98</f>
        <v>0</v>
      </c>
      <c r="S98" s="188">
        <v>0</v>
      </c>
      <c r="T98" s="189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0" t="s">
        <v>321</v>
      </c>
      <c r="AT98" s="190" t="s">
        <v>193</v>
      </c>
      <c r="AU98" s="190" t="s">
        <v>80</v>
      </c>
      <c r="AY98" s="18" t="s">
        <v>191</v>
      </c>
      <c r="BE98" s="191">
        <f>IF(N98="základní",J98,0)</f>
        <v>0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18" t="s">
        <v>80</v>
      </c>
      <c r="BK98" s="191">
        <f>ROUND(I98*H98,2)</f>
        <v>0</v>
      </c>
      <c r="BL98" s="18" t="s">
        <v>321</v>
      </c>
      <c r="BM98" s="190" t="s">
        <v>290</v>
      </c>
    </row>
    <row r="99" spans="1:47" s="2" customFormat="1" ht="39">
      <c r="A99" s="35"/>
      <c r="B99" s="36"/>
      <c r="C99" s="37"/>
      <c r="D99" s="192" t="s">
        <v>200</v>
      </c>
      <c r="E99" s="37"/>
      <c r="F99" s="193" t="s">
        <v>2749</v>
      </c>
      <c r="G99" s="37"/>
      <c r="H99" s="37"/>
      <c r="I99" s="194"/>
      <c r="J99" s="37"/>
      <c r="K99" s="37"/>
      <c r="L99" s="40"/>
      <c r="M99" s="195"/>
      <c r="N99" s="196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200</v>
      </c>
      <c r="AU99" s="18" t="s">
        <v>80</v>
      </c>
    </row>
    <row r="100" spans="1:65" s="2" customFormat="1" ht="24.2" customHeight="1">
      <c r="A100" s="35"/>
      <c r="B100" s="36"/>
      <c r="C100" s="179" t="s">
        <v>244</v>
      </c>
      <c r="D100" s="179" t="s">
        <v>193</v>
      </c>
      <c r="E100" s="180" t="s">
        <v>2750</v>
      </c>
      <c r="F100" s="181" t="s">
        <v>2751</v>
      </c>
      <c r="G100" s="182" t="s">
        <v>2741</v>
      </c>
      <c r="H100" s="183">
        <v>15</v>
      </c>
      <c r="I100" s="184"/>
      <c r="J100" s="185">
        <f>ROUND(I100*H100,2)</f>
        <v>0</v>
      </c>
      <c r="K100" s="181" t="s">
        <v>21</v>
      </c>
      <c r="L100" s="40"/>
      <c r="M100" s="186" t="s">
        <v>21</v>
      </c>
      <c r="N100" s="187" t="s">
        <v>43</v>
      </c>
      <c r="O100" s="65"/>
      <c r="P100" s="188">
        <f>O100*H100</f>
        <v>0</v>
      </c>
      <c r="Q100" s="188">
        <v>0</v>
      </c>
      <c r="R100" s="188">
        <f>Q100*H100</f>
        <v>0</v>
      </c>
      <c r="S100" s="188">
        <v>0</v>
      </c>
      <c r="T100" s="189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90" t="s">
        <v>321</v>
      </c>
      <c r="AT100" s="190" t="s">
        <v>193</v>
      </c>
      <c r="AU100" s="190" t="s">
        <v>80</v>
      </c>
      <c r="AY100" s="18" t="s">
        <v>191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18" t="s">
        <v>80</v>
      </c>
      <c r="BK100" s="191">
        <f>ROUND(I100*H100,2)</f>
        <v>0</v>
      </c>
      <c r="BL100" s="18" t="s">
        <v>321</v>
      </c>
      <c r="BM100" s="190" t="s">
        <v>306</v>
      </c>
    </row>
    <row r="101" spans="1:47" s="2" customFormat="1" ht="11.25">
      <c r="A101" s="35"/>
      <c r="B101" s="36"/>
      <c r="C101" s="37"/>
      <c r="D101" s="192" t="s">
        <v>200</v>
      </c>
      <c r="E101" s="37"/>
      <c r="F101" s="193" t="s">
        <v>2751</v>
      </c>
      <c r="G101" s="37"/>
      <c r="H101" s="37"/>
      <c r="I101" s="194"/>
      <c r="J101" s="37"/>
      <c r="K101" s="37"/>
      <c r="L101" s="40"/>
      <c r="M101" s="195"/>
      <c r="N101" s="196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200</v>
      </c>
      <c r="AU101" s="18" t="s">
        <v>80</v>
      </c>
    </row>
    <row r="102" spans="1:65" s="2" customFormat="1" ht="24.2" customHeight="1">
      <c r="A102" s="35"/>
      <c r="B102" s="36"/>
      <c r="C102" s="179" t="s">
        <v>255</v>
      </c>
      <c r="D102" s="179" t="s">
        <v>193</v>
      </c>
      <c r="E102" s="180" t="s">
        <v>2752</v>
      </c>
      <c r="F102" s="181" t="s">
        <v>2753</v>
      </c>
      <c r="G102" s="182" t="s">
        <v>2741</v>
      </c>
      <c r="H102" s="183">
        <v>2</v>
      </c>
      <c r="I102" s="184"/>
      <c r="J102" s="185">
        <f>ROUND(I102*H102,2)</f>
        <v>0</v>
      </c>
      <c r="K102" s="181" t="s">
        <v>21</v>
      </c>
      <c r="L102" s="40"/>
      <c r="M102" s="186" t="s">
        <v>21</v>
      </c>
      <c r="N102" s="187" t="s">
        <v>43</v>
      </c>
      <c r="O102" s="65"/>
      <c r="P102" s="188">
        <f>O102*H102</f>
        <v>0</v>
      </c>
      <c r="Q102" s="188">
        <v>0</v>
      </c>
      <c r="R102" s="188">
        <f>Q102*H102</f>
        <v>0</v>
      </c>
      <c r="S102" s="188">
        <v>0</v>
      </c>
      <c r="T102" s="189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90" t="s">
        <v>321</v>
      </c>
      <c r="AT102" s="190" t="s">
        <v>193</v>
      </c>
      <c r="AU102" s="190" t="s">
        <v>80</v>
      </c>
      <c r="AY102" s="18" t="s">
        <v>191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18" t="s">
        <v>80</v>
      </c>
      <c r="BK102" s="191">
        <f>ROUND(I102*H102,2)</f>
        <v>0</v>
      </c>
      <c r="BL102" s="18" t="s">
        <v>321</v>
      </c>
      <c r="BM102" s="190" t="s">
        <v>321</v>
      </c>
    </row>
    <row r="103" spans="1:47" s="2" customFormat="1" ht="19.5">
      <c r="A103" s="35"/>
      <c r="B103" s="36"/>
      <c r="C103" s="37"/>
      <c r="D103" s="192" t="s">
        <v>200</v>
      </c>
      <c r="E103" s="37"/>
      <c r="F103" s="193" t="s">
        <v>2754</v>
      </c>
      <c r="G103" s="37"/>
      <c r="H103" s="37"/>
      <c r="I103" s="194"/>
      <c r="J103" s="37"/>
      <c r="K103" s="37"/>
      <c r="L103" s="40"/>
      <c r="M103" s="195"/>
      <c r="N103" s="196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200</v>
      </c>
      <c r="AU103" s="18" t="s">
        <v>80</v>
      </c>
    </row>
    <row r="104" spans="1:65" s="2" customFormat="1" ht="24.2" customHeight="1">
      <c r="A104" s="35"/>
      <c r="B104" s="36"/>
      <c r="C104" s="179" t="s">
        <v>262</v>
      </c>
      <c r="D104" s="179" t="s">
        <v>193</v>
      </c>
      <c r="E104" s="180" t="s">
        <v>2755</v>
      </c>
      <c r="F104" s="181" t="s">
        <v>2756</v>
      </c>
      <c r="G104" s="182" t="s">
        <v>745</v>
      </c>
      <c r="H104" s="183">
        <v>20</v>
      </c>
      <c r="I104" s="184"/>
      <c r="J104" s="185">
        <f>ROUND(I104*H104,2)</f>
        <v>0</v>
      </c>
      <c r="K104" s="181" t="s">
        <v>21</v>
      </c>
      <c r="L104" s="40"/>
      <c r="M104" s="186" t="s">
        <v>21</v>
      </c>
      <c r="N104" s="187" t="s">
        <v>43</v>
      </c>
      <c r="O104" s="65"/>
      <c r="P104" s="188">
        <f>O104*H104</f>
        <v>0</v>
      </c>
      <c r="Q104" s="188">
        <v>0</v>
      </c>
      <c r="R104" s="188">
        <f>Q104*H104</f>
        <v>0</v>
      </c>
      <c r="S104" s="188">
        <v>0</v>
      </c>
      <c r="T104" s="189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90" t="s">
        <v>321</v>
      </c>
      <c r="AT104" s="190" t="s">
        <v>193</v>
      </c>
      <c r="AU104" s="190" t="s">
        <v>80</v>
      </c>
      <c r="AY104" s="18" t="s">
        <v>191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8" t="s">
        <v>80</v>
      </c>
      <c r="BK104" s="191">
        <f>ROUND(I104*H104,2)</f>
        <v>0</v>
      </c>
      <c r="BL104" s="18" t="s">
        <v>321</v>
      </c>
      <c r="BM104" s="190" t="s">
        <v>341</v>
      </c>
    </row>
    <row r="105" spans="1:47" s="2" customFormat="1" ht="19.5">
      <c r="A105" s="35"/>
      <c r="B105" s="36"/>
      <c r="C105" s="37"/>
      <c r="D105" s="192" t="s">
        <v>200</v>
      </c>
      <c r="E105" s="37"/>
      <c r="F105" s="193" t="s">
        <v>2756</v>
      </c>
      <c r="G105" s="37"/>
      <c r="H105" s="37"/>
      <c r="I105" s="194"/>
      <c r="J105" s="37"/>
      <c r="K105" s="37"/>
      <c r="L105" s="40"/>
      <c r="M105" s="195"/>
      <c r="N105" s="196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200</v>
      </c>
      <c r="AU105" s="18" t="s">
        <v>80</v>
      </c>
    </row>
    <row r="106" spans="1:65" s="2" customFormat="1" ht="55.5" customHeight="1">
      <c r="A106" s="35"/>
      <c r="B106" s="36"/>
      <c r="C106" s="179" t="s">
        <v>271</v>
      </c>
      <c r="D106" s="179" t="s">
        <v>193</v>
      </c>
      <c r="E106" s="180" t="s">
        <v>2757</v>
      </c>
      <c r="F106" s="181" t="s">
        <v>2758</v>
      </c>
      <c r="G106" s="182" t="s">
        <v>2741</v>
      </c>
      <c r="H106" s="183">
        <v>2</v>
      </c>
      <c r="I106" s="184"/>
      <c r="J106" s="185">
        <f>ROUND(I106*H106,2)</f>
        <v>0</v>
      </c>
      <c r="K106" s="181" t="s">
        <v>21</v>
      </c>
      <c r="L106" s="40"/>
      <c r="M106" s="186" t="s">
        <v>21</v>
      </c>
      <c r="N106" s="187" t="s">
        <v>43</v>
      </c>
      <c r="O106" s="65"/>
      <c r="P106" s="188">
        <f>O106*H106</f>
        <v>0</v>
      </c>
      <c r="Q106" s="188">
        <v>0</v>
      </c>
      <c r="R106" s="188">
        <f>Q106*H106</f>
        <v>0</v>
      </c>
      <c r="S106" s="188">
        <v>0</v>
      </c>
      <c r="T106" s="189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0" t="s">
        <v>321</v>
      </c>
      <c r="AT106" s="190" t="s">
        <v>193</v>
      </c>
      <c r="AU106" s="190" t="s">
        <v>80</v>
      </c>
      <c r="AY106" s="18" t="s">
        <v>191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8" t="s">
        <v>80</v>
      </c>
      <c r="BK106" s="191">
        <f>ROUND(I106*H106,2)</f>
        <v>0</v>
      </c>
      <c r="BL106" s="18" t="s">
        <v>321</v>
      </c>
      <c r="BM106" s="190" t="s">
        <v>379</v>
      </c>
    </row>
    <row r="107" spans="1:47" s="2" customFormat="1" ht="39">
      <c r="A107" s="35"/>
      <c r="B107" s="36"/>
      <c r="C107" s="37"/>
      <c r="D107" s="192" t="s">
        <v>200</v>
      </c>
      <c r="E107" s="37"/>
      <c r="F107" s="193" t="s">
        <v>2758</v>
      </c>
      <c r="G107" s="37"/>
      <c r="H107" s="37"/>
      <c r="I107" s="194"/>
      <c r="J107" s="37"/>
      <c r="K107" s="37"/>
      <c r="L107" s="40"/>
      <c r="M107" s="195"/>
      <c r="N107" s="196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200</v>
      </c>
      <c r="AU107" s="18" t="s">
        <v>80</v>
      </c>
    </row>
    <row r="108" spans="1:65" s="2" customFormat="1" ht="24.2" customHeight="1">
      <c r="A108" s="35"/>
      <c r="B108" s="36"/>
      <c r="C108" s="179" t="s">
        <v>280</v>
      </c>
      <c r="D108" s="179" t="s">
        <v>193</v>
      </c>
      <c r="E108" s="180" t="s">
        <v>2759</v>
      </c>
      <c r="F108" s="181" t="s">
        <v>2760</v>
      </c>
      <c r="G108" s="182" t="s">
        <v>2131</v>
      </c>
      <c r="H108" s="183">
        <v>1</v>
      </c>
      <c r="I108" s="184"/>
      <c r="J108" s="185">
        <f>ROUND(I108*H108,2)</f>
        <v>0</v>
      </c>
      <c r="K108" s="181" t="s">
        <v>21</v>
      </c>
      <c r="L108" s="40"/>
      <c r="M108" s="186" t="s">
        <v>21</v>
      </c>
      <c r="N108" s="187" t="s">
        <v>43</v>
      </c>
      <c r="O108" s="65"/>
      <c r="P108" s="188">
        <f>O108*H108</f>
        <v>0</v>
      </c>
      <c r="Q108" s="188">
        <v>0</v>
      </c>
      <c r="R108" s="188">
        <f>Q108*H108</f>
        <v>0</v>
      </c>
      <c r="S108" s="188">
        <v>0</v>
      </c>
      <c r="T108" s="189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90" t="s">
        <v>321</v>
      </c>
      <c r="AT108" s="190" t="s">
        <v>193</v>
      </c>
      <c r="AU108" s="190" t="s">
        <v>80</v>
      </c>
      <c r="AY108" s="18" t="s">
        <v>191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8" t="s">
        <v>80</v>
      </c>
      <c r="BK108" s="191">
        <f>ROUND(I108*H108,2)</f>
        <v>0</v>
      </c>
      <c r="BL108" s="18" t="s">
        <v>321</v>
      </c>
      <c r="BM108" s="190" t="s">
        <v>406</v>
      </c>
    </row>
    <row r="109" spans="1:47" s="2" customFormat="1" ht="19.5">
      <c r="A109" s="35"/>
      <c r="B109" s="36"/>
      <c r="C109" s="37"/>
      <c r="D109" s="192" t="s">
        <v>200</v>
      </c>
      <c r="E109" s="37"/>
      <c r="F109" s="193" t="s">
        <v>2760</v>
      </c>
      <c r="G109" s="37"/>
      <c r="H109" s="37"/>
      <c r="I109" s="194"/>
      <c r="J109" s="37"/>
      <c r="K109" s="37"/>
      <c r="L109" s="40"/>
      <c r="M109" s="195"/>
      <c r="N109" s="196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200</v>
      </c>
      <c r="AU109" s="18" t="s">
        <v>80</v>
      </c>
    </row>
    <row r="110" spans="1:65" s="2" customFormat="1" ht="16.5" customHeight="1">
      <c r="A110" s="35"/>
      <c r="B110" s="36"/>
      <c r="C110" s="179" t="s">
        <v>290</v>
      </c>
      <c r="D110" s="179" t="s">
        <v>193</v>
      </c>
      <c r="E110" s="180" t="s">
        <v>2761</v>
      </c>
      <c r="F110" s="181" t="s">
        <v>2762</v>
      </c>
      <c r="G110" s="182" t="s">
        <v>2131</v>
      </c>
      <c r="H110" s="183">
        <v>1</v>
      </c>
      <c r="I110" s="184"/>
      <c r="J110" s="185">
        <f>ROUND(I110*H110,2)</f>
        <v>0</v>
      </c>
      <c r="K110" s="181" t="s">
        <v>21</v>
      </c>
      <c r="L110" s="40"/>
      <c r="M110" s="186" t="s">
        <v>21</v>
      </c>
      <c r="N110" s="187" t="s">
        <v>43</v>
      </c>
      <c r="O110" s="65"/>
      <c r="P110" s="188">
        <f>O110*H110</f>
        <v>0</v>
      </c>
      <c r="Q110" s="188">
        <v>0</v>
      </c>
      <c r="R110" s="188">
        <f>Q110*H110</f>
        <v>0</v>
      </c>
      <c r="S110" s="188">
        <v>0</v>
      </c>
      <c r="T110" s="189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0" t="s">
        <v>321</v>
      </c>
      <c r="AT110" s="190" t="s">
        <v>193</v>
      </c>
      <c r="AU110" s="190" t="s">
        <v>80</v>
      </c>
      <c r="AY110" s="18" t="s">
        <v>191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18" t="s">
        <v>80</v>
      </c>
      <c r="BK110" s="191">
        <f>ROUND(I110*H110,2)</f>
        <v>0</v>
      </c>
      <c r="BL110" s="18" t="s">
        <v>321</v>
      </c>
      <c r="BM110" s="190" t="s">
        <v>420</v>
      </c>
    </row>
    <row r="111" spans="1:47" s="2" customFormat="1" ht="11.25">
      <c r="A111" s="35"/>
      <c r="B111" s="36"/>
      <c r="C111" s="37"/>
      <c r="D111" s="192" t="s">
        <v>200</v>
      </c>
      <c r="E111" s="37"/>
      <c r="F111" s="193" t="s">
        <v>2762</v>
      </c>
      <c r="G111" s="37"/>
      <c r="H111" s="37"/>
      <c r="I111" s="194"/>
      <c r="J111" s="37"/>
      <c r="K111" s="37"/>
      <c r="L111" s="40"/>
      <c r="M111" s="232"/>
      <c r="N111" s="233"/>
      <c r="O111" s="234"/>
      <c r="P111" s="234"/>
      <c r="Q111" s="234"/>
      <c r="R111" s="234"/>
      <c r="S111" s="234"/>
      <c r="T111" s="2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200</v>
      </c>
      <c r="AU111" s="18" t="s">
        <v>80</v>
      </c>
    </row>
    <row r="112" spans="1:31" s="2" customFormat="1" ht="6.95" customHeight="1">
      <c r="A112" s="35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0"/>
      <c r="M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</sheetData>
  <sheetProtection algorithmName="SHA-512" hashValue="4Pj6ezXaUv6ZddWh9WB52tJLa/7p3SCuZO/8Ixk21NTjLEyiVo6wRoT7fCyERT9dvoRrPlf+X6U58rvtx1UOJQ==" saltValue="0nZ0FZQzCwtfqHh2UrNYl/CZYoURUKijQ2jKQhqJUK6bt2fRZ5vLK4vp4zkKHOM91H95Cc/3Zr+fx5GC6xs0ZA==" spinCount="100000" sheet="1" objects="1" scenarios="1" formatColumns="0" formatRows="0" autoFilter="0"/>
  <autoFilter ref="C85:K111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DESKTOP-B9QTSSA\uzivatel</dc:creator>
  <cp:keywords/>
  <dc:description/>
  <cp:lastModifiedBy>Hana Kofláková</cp:lastModifiedBy>
  <dcterms:created xsi:type="dcterms:W3CDTF">2023-04-27T10:54:20Z</dcterms:created>
  <dcterms:modified xsi:type="dcterms:W3CDTF">2023-05-16T10:02:02Z</dcterms:modified>
  <cp:category/>
  <cp:version/>
  <cp:contentType/>
  <cp:contentStatus/>
</cp:coreProperties>
</file>