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latovy-akt - Snižení ene..." sheetId="2" r:id="rId2"/>
  </sheets>
  <definedNames>
    <definedName name="_xlnm.Print_Area" localSheetId="0">'Rekapitulace stavby'!$D$4:$AO$36,'Rekapitulace stavby'!$C$42:$AQ$56</definedName>
    <definedName name="_xlnm._FilterDatabase" localSheetId="1" hidden="1">'Klatovy-akt - Snižení ene...'!$C$100:$K$930</definedName>
    <definedName name="_xlnm.Print_Area" localSheetId="1">'Klatovy-akt - Snižení ene...'!$C$4:$J$37,'Klatovy-akt - Snižení ene...'!$C$43:$J$84,'Klatovy-akt - Snižení ene...'!$C$90:$K$930</definedName>
    <definedName name="_xlnm.Print_Titles" localSheetId="0">'Rekapitulace stavby'!$52:$52</definedName>
    <definedName name="_xlnm.Print_Titles" localSheetId="1">'Klatovy-akt - Snižení ene...'!$100:$100</definedName>
  </definedNames>
  <calcPr fullCalcOnLoad="1"/>
</workbook>
</file>

<file path=xl/sharedStrings.xml><?xml version="1.0" encoding="utf-8"?>
<sst xmlns="http://schemas.openxmlformats.org/spreadsheetml/2006/main" count="9798" uniqueCount="1851">
  <si>
    <t>Export Komplet</t>
  </si>
  <si>
    <t/>
  </si>
  <si>
    <t>2.0</t>
  </si>
  <si>
    <t>ZAMOK</t>
  </si>
  <si>
    <t>False</t>
  </si>
  <si>
    <t>{c1033047-38a6-485d-b4e4-916bf014e1df}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</si>
  <si>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</si>
  <si>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</si>
  <si>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</si>
  <si>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</si>
  <si>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</si>
  <si>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</si>
  <si>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</si>
  <si>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</si>
  <si>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Klatovy-akt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</si>
  <si>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</si>
  <si>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</si>
  <si>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Snižení energetické náročnosti budovy divadla v Klatovech</t>
  </si>
  <si>
    <t>KSO:</t>
  </si>
  <si>
    <t>CC-CZ:</t>
  </si>
  <si>
    <t>Místo:</t>
  </si>
  <si>
    <t>Klatovy</t>
  </si>
  <si>
    <t>Datum:</t>
  </si>
  <si>
    <t>19. 6. 2019</t>
  </si>
  <si>
    <t>Zadavatel:</t>
  </si>
  <si>
    <t>IČ:</t>
  </si>
  <si>
    <t>Město Klatovy, náměstí Míru 62, Klatovy</t>
  </si>
  <si>
    <t>DIČ:</t>
  </si>
  <si>
    <t>Uchazeč:</t>
  </si>
  <si>
    <t>Vyplň údaj</t>
  </si>
  <si>
    <t>Projektant:</t>
  </si>
  <si>
    <t>Energy Benefit Centre a.s.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</si>
  <si>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</si>
  <si>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</si>
  <si>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</si>
  <si>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</si>
  <si>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</si>
  <si>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</si>
  <si>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</si>
  <si>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</si>
  <si>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</si>
  <si>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</si>
  <si>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</si>
  <si>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</si>
  <si>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</si>
  <si>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</si>
  <si>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</si>
  <si>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</si>
  <si>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</si>
  <si>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</si>
  <si>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</si>
  <si>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</si>
  <si>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</si>
  <si>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</si>
  <si>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</si>
  <si>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</si>
  <si>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</si>
  <si>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</si>
  <si>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</si>
  <si>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</si>
  <si>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</si>
  <si>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</si>
  <si>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</si>
  <si>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</si>
  <si>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</si>
  <si>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</si>
  <si>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</si>
  <si>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</si>
  <si>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</si>
  <si>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</si>
  <si>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</si>
  <si>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</si>
  <si>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</si>
  <si>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</si>
  <si>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</si>
  <si>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</si>
  <si>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</si>
  <si>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</si>
  <si>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</si>
  <si>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</si>
  <si>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</si>
  <si>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</si>
  <si>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</si>
  <si>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</si>
  <si>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</si>
  <si>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</si>
  <si>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</si>
  <si>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</si>
  <si>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</si>
  <si>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</si>
  <si>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</si>
  <si>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</si>
  <si>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</si>
  <si>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</si>
  <si>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</si>
  <si>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</si>
  <si>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</si>
  <si>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</si>
  <si>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</si>
  <si>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</si>
  <si>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</si>
  <si>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</si>
  <si>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</si>
  <si>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</si>
  <si>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</si>
  <si>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</si>
  <si>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777 - Podlahy lité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</si>
  <si>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</si>
  <si>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</si>
  <si>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</si>
  <si>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</si>
  <si>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</si>
  <si>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</si>
  <si>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</si>
  <si>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</si>
  <si>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</si>
  <si>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</si>
  <si>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</si>
  <si>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</si>
  <si>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</si>
  <si>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</si>
  <si>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</si>
  <si>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</si>
  <si>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</si>
  <si>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</si>
  <si>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</si>
  <si>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</si>
  <si>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</si>
  <si>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</si>
  <si>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</si>
  <si>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</si>
  <si>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</si>
  <si>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</si>
  <si>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</si>
  <si>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</si>
  <si>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-1525962872</t>
  </si>
  <si>
    <t>VV</t>
  </si>
  <si>
    <t>(15,33+1,56*2+47,5+1,5)*1,11</t>
  </si>
  <si>
    <t>6,17*1,11</t>
  </si>
  <si>
    <t>Součet</t>
  </si>
  <si>
    <t>113107121</t>
  </si>
  <si>
    <t>Odstranění podkladu pl do 50 m2 z kameniva drceného tl 100 mm</t>
  </si>
  <si>
    <t>-1583233401</t>
  </si>
  <si>
    <t>3</t>
  </si>
  <si>
    <t>130001101</t>
  </si>
  <si>
    <t>Příplatek za ztížení vykopávky v blízkosti podzemního vedení</t>
  </si>
  <si>
    <t>m3</t>
  </si>
  <si>
    <t>-52583101</t>
  </si>
  <si>
    <t>57,203</t>
  </si>
  <si>
    <t>132212101</t>
  </si>
  <si>
    <t>Hloubení rýh š do 600 mm ručním nebo pneum nářadím v soudržných horninách tř. 3</t>
  </si>
  <si>
    <t>-138020366</t>
  </si>
  <si>
    <t>(15,33+1,56*2+47,5+1,5)*0,3*0,5</t>
  </si>
  <si>
    <t>6,17*0,3*0,5</t>
  </si>
  <si>
    <t>5</t>
  </si>
  <si>
    <t>132212109</t>
  </si>
  <si>
    <t>Příplatek za lepivost u hloubení rýh š do 600 mm ručním nebo pneum nářadím v hornině tř. 3</t>
  </si>
  <si>
    <t>-1851091344</t>
  </si>
  <si>
    <t>6</t>
  </si>
  <si>
    <t>132212201</t>
  </si>
  <si>
    <t>Hloubení rýh š přes 600 do 2000 mm ručním nebo pneum nářadím v soudržných horninách tř. 3</t>
  </si>
  <si>
    <t>-1004059343</t>
  </si>
  <si>
    <t>(15,33+1,56*2+47,5+1,5)*1,11*0,7</t>
  </si>
  <si>
    <t>6,17*1,11*0,7</t>
  </si>
  <si>
    <t>7</t>
  </si>
  <si>
    <t>132212209</t>
  </si>
  <si>
    <t>Příplatek za lepivost u hloubení rýh š do 2000 mm ručním nebo pneum nářadím v hornině tř. 3</t>
  </si>
  <si>
    <t>413420361</t>
  </si>
  <si>
    <t>8</t>
  </si>
  <si>
    <t>162601101</t>
  </si>
  <si>
    <t>Vodorovné přemístění do 4000 m výkopku/sypaniny z horniny tř. 1 až 4</t>
  </si>
  <si>
    <t>1405458414</t>
  </si>
  <si>
    <t>" odvoz a zpětný dovoz zásypové zeminy"</t>
  </si>
  <si>
    <t>9</t>
  </si>
  <si>
    <t>162701105</t>
  </si>
  <si>
    <t>Vodorovné přemístění do 10000 m výkopku/sypaniny z horniny tř. 1 až 4</t>
  </si>
  <si>
    <t>-1154865089</t>
  </si>
  <si>
    <t>11,044</t>
  </si>
  <si>
    <t>81,719*(0,1+0,2)</t>
  </si>
  <si>
    <t>10</t>
  </si>
  <si>
    <t>167101101</t>
  </si>
  <si>
    <t>Nakládání výkopku z hornin tř. 1 až 4 do 100 m3</t>
  </si>
  <si>
    <t>-562009976</t>
  </si>
  <si>
    <t>35,56</t>
  </si>
  <si>
    <t>11</t>
  </si>
  <si>
    <t>-320402623</t>
  </si>
  <si>
    <t>12</t>
  </si>
  <si>
    <t>171201201</t>
  </si>
  <si>
    <t>Uložení sypaniny na skládky</t>
  </si>
  <si>
    <t>-1843294530</t>
  </si>
  <si>
    <t>13</t>
  </si>
  <si>
    <t>171201202</t>
  </si>
  <si>
    <t>Uložení sypaniny na meziskládku</t>
  </si>
  <si>
    <t>333607259</t>
  </si>
  <si>
    <t>14</t>
  </si>
  <si>
    <t>171201211</t>
  </si>
  <si>
    <t>Poplatek za uložení odpadu ze sypaniny na skládce (skládkovné)</t>
  </si>
  <si>
    <t>t</t>
  </si>
  <si>
    <t>-846319311</t>
  </si>
  <si>
    <t>35,56*1,5</t>
  </si>
  <si>
    <t>53,34*1,6 'Přepočtené koeficientem množství</t>
  </si>
  <si>
    <t>174101101</t>
  </si>
  <si>
    <t>Zásyp jam, šachet rýh nebo kolem objektů sypaninou se zhutněním</t>
  </si>
  <si>
    <t>812828790</t>
  </si>
  <si>
    <t>81,719-(81,719*0,3)</t>
  </si>
  <si>
    <t>Zakládání</t>
  </si>
  <si>
    <t>16</t>
  </si>
  <si>
    <t>213311114</t>
  </si>
  <si>
    <t>Polštáře zhutněné pod základy z kameniva drceného frakce 8 až 16 mm</t>
  </si>
  <si>
    <t>1858178843</t>
  </si>
  <si>
    <t>(15,33+1,56*2+47,5+1,5)*0,3*0,15</t>
  </si>
  <si>
    <t>6,17*0,3*0,15</t>
  </si>
  <si>
    <t>17</t>
  </si>
  <si>
    <t>279113131</t>
  </si>
  <si>
    <t>Základová zeď tl 150 mm z tvárnic ztraceného bednění včetně výplně z betonu tř. C 20/25</t>
  </si>
  <si>
    <t>-1685895116</t>
  </si>
  <si>
    <t>32+1,1+4,05+3,43+6,71+1,5+1,6</t>
  </si>
  <si>
    <t>18</t>
  </si>
  <si>
    <t>279361821</t>
  </si>
  <si>
    <t>Výztuž základových zdí nosných betonářskou ocelí 10 505</t>
  </si>
  <si>
    <t>867894057</t>
  </si>
  <si>
    <t>50,39*0,15*0,040</t>
  </si>
  <si>
    <t>Svislé a kompletní konstrukce</t>
  </si>
  <si>
    <t>19</t>
  </si>
  <si>
    <t>310237251</t>
  </si>
  <si>
    <t>Zazdívka otvorů pl do 0,25 m2 ve zdivu nadzákladovém cihlami pálenými tl do 450 mm</t>
  </si>
  <si>
    <t>kus</t>
  </si>
  <si>
    <t>2143434683</t>
  </si>
  <si>
    <t>1+1</t>
  </si>
  <si>
    <t>20</t>
  </si>
  <si>
    <t>310238211</t>
  </si>
  <si>
    <t>Zazdívka otvorů pl do 1 m2 ve zdivu nadzákladovém cihlami pálenými na MVC</t>
  </si>
  <si>
    <t>278213824</t>
  </si>
  <si>
    <t>0,6*0,8*0,7</t>
  </si>
  <si>
    <t>310239211</t>
  </si>
  <si>
    <t>Zazdívka otvorů pl do 4 m2 ve zdivu nadzákladovém cihlami pálenými na MVC</t>
  </si>
  <si>
    <t>127847722</t>
  </si>
  <si>
    <t>" montážní otvory"</t>
  </si>
  <si>
    <t>1*1,5*0,25</t>
  </si>
  <si>
    <t>1*1,5*0,35</t>
  </si>
  <si>
    <t>" nadezdění štítu, markýzy, světlík"</t>
  </si>
  <si>
    <t>2,5</t>
  </si>
  <si>
    <t>22</t>
  </si>
  <si>
    <t>317168131</t>
  </si>
  <si>
    <t>Překlad keramický vysoký v 23,8 cm dl 125 cm</t>
  </si>
  <si>
    <t>-1439314171</t>
  </si>
  <si>
    <t>3+5</t>
  </si>
  <si>
    <t>23</t>
  </si>
  <si>
    <t>317234410</t>
  </si>
  <si>
    <t>Vyzdívka mezi nosníky z cihel pálených na MC</t>
  </si>
  <si>
    <t>1670095225</t>
  </si>
  <si>
    <t>24</t>
  </si>
  <si>
    <t>317941123</t>
  </si>
  <si>
    <t>Osazování ocelových válcovaných nosníků na zdivu I, IE, U, UE nebo L do č 22</t>
  </si>
  <si>
    <t>413444136</t>
  </si>
  <si>
    <t>1,8*3*0,0224</t>
  </si>
  <si>
    <t>25</t>
  </si>
  <si>
    <t>M</t>
  </si>
  <si>
    <t>130107520</t>
  </si>
  <si>
    <t>ocel profilová IPE, v jakosti 11 375, h=200 mm</t>
  </si>
  <si>
    <t>-766006708</t>
  </si>
  <si>
    <t>0,121*1,08</t>
  </si>
  <si>
    <t>26</t>
  </si>
  <si>
    <t>346244381</t>
  </si>
  <si>
    <t>Plentování jednostranné v do 200 mm válcovaných nosníků cihlami</t>
  </si>
  <si>
    <t>-88756370</t>
  </si>
  <si>
    <t>1,8*0,1*2</t>
  </si>
  <si>
    <t>27</t>
  </si>
  <si>
    <t>349234840R</t>
  </si>
  <si>
    <t>Oprava poškozené římsy</t>
  </si>
  <si>
    <t>m</t>
  </si>
  <si>
    <t>-1227512198</t>
  </si>
  <si>
    <t>" odhad opravy omítky  většího rozsahu "</t>
  </si>
  <si>
    <t>" zbývající opravy  budou provedeny v rámci opravy podkladu"</t>
  </si>
  <si>
    <t>Vodorovné konstrukce</t>
  </si>
  <si>
    <t>28</t>
  </si>
  <si>
    <t>411362021</t>
  </si>
  <si>
    <t>Výztuž stropů svařovanými sítěmi Kari</t>
  </si>
  <si>
    <t>-1770546609</t>
  </si>
  <si>
    <t>1,8*1,8*0,01235</t>
  </si>
  <si>
    <t>29</t>
  </si>
  <si>
    <t>411388532</t>
  </si>
  <si>
    <t>Zabetonování otvorů pl do 1 m2 v klenbách</t>
  </si>
  <si>
    <t>2080971056</t>
  </si>
  <si>
    <t>" prostupy nad hledištěm"</t>
  </si>
  <si>
    <t>0,03</t>
  </si>
  <si>
    <t>" nevyužívaný větrací otvor na d hledištěm"</t>
  </si>
  <si>
    <t>1,8*1,8*0,2</t>
  </si>
  <si>
    <t>Komunikace pozemní</t>
  </si>
  <si>
    <t>30</t>
  </si>
  <si>
    <t>564831111</t>
  </si>
  <si>
    <t>Podklad ze štěrkodrtě ŠD tl 100 mm</t>
  </si>
  <si>
    <t>-2143375569</t>
  </si>
  <si>
    <t>31</t>
  </si>
  <si>
    <t>564871111</t>
  </si>
  <si>
    <t>Podklad ze štěrkodrtě ŠD tl 250 mm</t>
  </si>
  <si>
    <t>-671194693</t>
  </si>
  <si>
    <t>32</t>
  </si>
  <si>
    <t>596841120R</t>
  </si>
  <si>
    <t>Kladení kamenné dlažby komunikací pro pěší do lože z cement malty vel do 0,09 m2 plochy do 50 m2</t>
  </si>
  <si>
    <t>1711811286</t>
  </si>
  <si>
    <t>" zpětná montáž stávající dlažby"</t>
  </si>
  <si>
    <t>81,719</t>
  </si>
  <si>
    <t>Úpravy povrchů, podlahy a osazování výplní</t>
  </si>
  <si>
    <t>33</t>
  </si>
  <si>
    <t>612131120</t>
  </si>
  <si>
    <t>Penetrace  vnitřních stěn nanášená ručně</t>
  </si>
  <si>
    <t>530036184</t>
  </si>
  <si>
    <t>" C01+C03 svislé vnitřní stěny"</t>
  </si>
  <si>
    <t>124,44</t>
  </si>
  <si>
    <t>"S02"</t>
  </si>
  <si>
    <t>85,51</t>
  </si>
  <si>
    <t>Mezisoučet</t>
  </si>
  <si>
    <t>83,263 " ostění + nadpraží"</t>
  </si>
  <si>
    <t>34</t>
  </si>
  <si>
    <t>612142001</t>
  </si>
  <si>
    <t>Potažení vnitřních stěn sklovláknitým pletivem vtlačeným do tenkovrstvé hmoty</t>
  </si>
  <si>
    <t>-117507791</t>
  </si>
  <si>
    <t>" úprava špalet"</t>
  </si>
  <si>
    <t>321,485*0,25</t>
  </si>
  <si>
    <t>" dozdívky"</t>
  </si>
  <si>
    <t>35</t>
  </si>
  <si>
    <t>612311131</t>
  </si>
  <si>
    <t>Potažení vnitřních stěn vápenným štukem tloušťky do 3 mm</t>
  </si>
  <si>
    <t>-1002362420</t>
  </si>
  <si>
    <t>36</t>
  </si>
  <si>
    <t>612325223</t>
  </si>
  <si>
    <t>Vápenocementová štuková omítka malých ploch do 1,0 m2 na stěnách</t>
  </si>
  <si>
    <t>-1789615984</t>
  </si>
  <si>
    <t>37</t>
  </si>
  <si>
    <t>612325225</t>
  </si>
  <si>
    <t>Vápenocementová štuková omítka malých ploch do 4,0 m2 na stěnách</t>
  </si>
  <si>
    <t>1248009671</t>
  </si>
  <si>
    <t>2*2</t>
  </si>
  <si>
    <t>38</t>
  </si>
  <si>
    <t>612325302</t>
  </si>
  <si>
    <t xml:space="preserve">Vápenocementová štuková omítka ostění nebo nadpraží </t>
  </si>
  <si>
    <t>1852568596</t>
  </si>
  <si>
    <t>" vybourané okno"</t>
  </si>
  <si>
    <t>(1,14+1,84*2)*0,6</t>
  </si>
  <si>
    <t>"ostění, nadpraží"</t>
  </si>
  <si>
    <t>39</t>
  </si>
  <si>
    <t>612325412</t>
  </si>
  <si>
    <t>Oprava vnitřní vápenocementové hladké omítky stěn v rozsahu plochy do 30%</t>
  </si>
  <si>
    <t>659764851</t>
  </si>
  <si>
    <t>40</t>
  </si>
  <si>
    <t>612325421</t>
  </si>
  <si>
    <t>Oprava vnitřní vápenocementové štukové omítky stěn v rozsahu plochy do 10%</t>
  </si>
  <si>
    <t>385730508</t>
  </si>
  <si>
    <t>" oprava ostění po vybourání oken"</t>
  </si>
  <si>
    <t>263,785*0,3</t>
  </si>
  <si>
    <t>41</t>
  </si>
  <si>
    <t>615142002</t>
  </si>
  <si>
    <t>Potažení vnitřních nosníků sklovláknitým pletivem</t>
  </si>
  <si>
    <t>-493166289</t>
  </si>
  <si>
    <t>(0,2*2+0,7)*1,3</t>
  </si>
  <si>
    <t>42</t>
  </si>
  <si>
    <t>619991011</t>
  </si>
  <si>
    <t>Obalení konstrukcí a prvků fólií přilepenou lepící páskou</t>
  </si>
  <si>
    <t>-1447680725</t>
  </si>
  <si>
    <t>1,3*2*5+1,25*3,9*3+0,75*3,81*2+0,95*3,9+0,75*2*2</t>
  </si>
  <si>
    <t>0,945*1,945+1,3*1,5*3+0,7*0,5*2+0,9*0,8*6+1,4*1,87*12</t>
  </si>
  <si>
    <t>1,6*2,45+0,6*0,9*3+1*2*2+0,6*1,4*2+0,9*1,4</t>
  </si>
  <si>
    <t>1,3*2,215+1*2,2+0,75*1,43+1,6*2,1+1,4*2,2+0,75*2</t>
  </si>
  <si>
    <t>1,18*2,86+2,6*3,3</t>
  </si>
  <si>
    <t>43</t>
  </si>
  <si>
    <t>619995001</t>
  </si>
  <si>
    <t>Začištění omítek kolem oken, dveří, podlah nebo obkladů</t>
  </si>
  <si>
    <t>-1077646613</t>
  </si>
  <si>
    <t>1,2*10+1,92*10+1,22*6+3,9*6+0,75*4+3,8*4+0,95*2+3,9*2</t>
  </si>
  <si>
    <t>0,75*4+2*4+0,95*2+1,95*2+1,2*6+1,5*6+0,7*4+0,5*4</t>
  </si>
  <si>
    <t>0,86*12+0,76*12+1,33*24+1,9*24+1,6*2+3,5*2+0,6*6+0,9*6</t>
  </si>
  <si>
    <t>1*4+2*4+0,6*4+1,4*4+0,9*2+1,4*2</t>
  </si>
  <si>
    <t>1,3*2+2,215*4+1+2,2*2+0,705+1,43*2+1,6+2,1*2+1,4+2,2*2</t>
  </si>
  <si>
    <t>2,58+3,3*2+1,18+2,86*2+1+2*2</t>
  </si>
  <si>
    <t>44</t>
  </si>
  <si>
    <t>621142001</t>
  </si>
  <si>
    <t>Potažení vnějších podhledů sklovláknitým pletivem vtlačeným do tenkovrstvé hmoty</t>
  </si>
  <si>
    <t>-872433753</t>
  </si>
  <si>
    <t>" nezateplované části - římsa"</t>
  </si>
  <si>
    <t>50</t>
  </si>
  <si>
    <t>45</t>
  </si>
  <si>
    <t>622131120</t>
  </si>
  <si>
    <t>Penetrace vnějších stěn nanášená ručně</t>
  </si>
  <si>
    <t>-1973918740</t>
  </si>
  <si>
    <t>961,982</t>
  </si>
  <si>
    <t>46</t>
  </si>
  <si>
    <t>622135002</t>
  </si>
  <si>
    <t>Vyrovnání podkladu vnějších stěn maltou cementovou tl do 10 mm</t>
  </si>
  <si>
    <t>-257165802</t>
  </si>
  <si>
    <t>" S03"</t>
  </si>
  <si>
    <t>8,1+2</t>
  </si>
  <si>
    <t>" S04 - nad terénem"</t>
  </si>
  <si>
    <t>(4,35+5,3+0,7+5,14+0,6+3,15+4,45+3,9+3,6+1,2+6,5)</t>
  </si>
  <si>
    <t>" pod terénem"</t>
  </si>
  <si>
    <t>(3,3+2,9+4,2+5,6+8+3,5+3,5+1)</t>
  </si>
  <si>
    <t>47</t>
  </si>
  <si>
    <t>622135092</t>
  </si>
  <si>
    <t>Příplatek k vyrovnání vnějších stěn maltou cementovou za každých dalších 5 mm tl</t>
  </si>
  <si>
    <t>1063367609</t>
  </si>
  <si>
    <t>48</t>
  </si>
  <si>
    <t>622143003</t>
  </si>
  <si>
    <t>Montáž omítkových plastových nebo pozinkovaných rohových profilů s tkaninou</t>
  </si>
  <si>
    <t>-1725065014</t>
  </si>
  <si>
    <t>" šamrány"</t>
  </si>
  <si>
    <t>(3,4*2+2,2*2)*7</t>
  </si>
  <si>
    <t>(2,6*2+1,92*2+3,4*2+2,7*2+3,4*2)*4</t>
  </si>
  <si>
    <t>(5,8*2+1,9*2+6,6*4+2,7*2)*4</t>
  </si>
  <si>
    <t>(6,6*2+2,2*2+7,6*4+3,2*2)*5</t>
  </si>
  <si>
    <t>(8,5*2+1,8*2)*3*1,1</t>
  </si>
  <si>
    <t>(6,2*2+1,8*2)*1,1</t>
  </si>
  <si>
    <t>(6,5*2+3*2+3,7*6+1,8*6+0,75*8)*1,1</t>
  </si>
  <si>
    <t>" římsy"</t>
  </si>
  <si>
    <t>350</t>
  </si>
  <si>
    <t>" ostatní"</t>
  </si>
  <si>
    <t>12,5*8+150</t>
  </si>
  <si>
    <t>49</t>
  </si>
  <si>
    <t>590514800</t>
  </si>
  <si>
    <t>lišta rohová Al 10/10 cm s tkaninou bal. 2,5 m</t>
  </si>
  <si>
    <t>682816586</t>
  </si>
  <si>
    <t>1400,74*1,05 'Přepočtené koeficientem množství</t>
  </si>
  <si>
    <t>622143004</t>
  </si>
  <si>
    <t>Montáž omítkových samolepících začišťovacích profilů (APU lišt)</t>
  </si>
  <si>
    <t>253250004</t>
  </si>
  <si>
    <t>" vnitřní"</t>
  </si>
  <si>
    <t>321,485</t>
  </si>
  <si>
    <t>51</t>
  </si>
  <si>
    <t>590514761</t>
  </si>
  <si>
    <t>profil okenní začišťovací s tkaninou APU</t>
  </si>
  <si>
    <t>-1408530615</t>
  </si>
  <si>
    <t>642,97*1,05 'Přepočtené koeficientem množství</t>
  </si>
  <si>
    <t>52</t>
  </si>
  <si>
    <t>622251200</t>
  </si>
  <si>
    <t>Příplatek k cenám kontaktního zateplení za zvýšenou mechanickou odolnost</t>
  </si>
  <si>
    <t>2065854749</t>
  </si>
  <si>
    <t>53</t>
  </si>
  <si>
    <t>622252002</t>
  </si>
  <si>
    <t>Montáž ostatních lišt kontaktního zateplení</t>
  </si>
  <si>
    <t>-1245174452</t>
  </si>
  <si>
    <t>" parapetní"</t>
  </si>
  <si>
    <t>"okenní"</t>
  </si>
  <si>
    <t>" lišta pro ukončení oplechování"</t>
  </si>
  <si>
    <t>11,6+18,5+20,7+14,8*2</t>
  </si>
  <si>
    <t>" profil u kamenného soklu"</t>
  </si>
  <si>
    <t>(14,22+1,5*2+46+1+1,5)</t>
  </si>
  <si>
    <t>" profil s okapničkou - římsy+nadpraží"</t>
  </si>
  <si>
    <t>(14,22+1,5*2+46+17,5+3,91+2,5)*2+50</t>
  </si>
  <si>
    <t>54</t>
  </si>
  <si>
    <t>590515121</t>
  </si>
  <si>
    <t xml:space="preserve">profil parapetní </t>
  </si>
  <si>
    <t>2048448675</t>
  </si>
  <si>
    <t>50*1,05 'Přepočtené koeficientem množství</t>
  </si>
  <si>
    <t>55</t>
  </si>
  <si>
    <t>590514801</t>
  </si>
  <si>
    <t>lišta rohová /okna/</t>
  </si>
  <si>
    <t>648611328</t>
  </si>
  <si>
    <t>321,485*1,05 'Přepočtené koeficientem množství</t>
  </si>
  <si>
    <t>56</t>
  </si>
  <si>
    <t>590514802</t>
  </si>
  <si>
    <t>ukončovací profil pro napojené oplechování</t>
  </si>
  <si>
    <t>259690909</t>
  </si>
  <si>
    <t>80,4*1,05 'Přepočtené koeficientem množství</t>
  </si>
  <si>
    <t>57</t>
  </si>
  <si>
    <t>590514803</t>
  </si>
  <si>
    <t>ukončovací profil s okapničkou a expanzní páska pro ukonční kamenného soklu</t>
  </si>
  <si>
    <t>-1571073417</t>
  </si>
  <si>
    <t>65,72*1,05</t>
  </si>
  <si>
    <t>58</t>
  </si>
  <si>
    <t>590514804</t>
  </si>
  <si>
    <t>nadpražní profil s okapničkou</t>
  </si>
  <si>
    <t>1844283562</t>
  </si>
  <si>
    <t>224,26*1,05</t>
  </si>
  <si>
    <t>59</t>
  </si>
  <si>
    <t>622211021</t>
  </si>
  <si>
    <t>Montáž kontaktního zateplení vnějších stěn z polystyrénových desek tl do 120 mm</t>
  </si>
  <si>
    <t>659669531</t>
  </si>
  <si>
    <t>" sokl S04 - pod terénem"</t>
  </si>
  <si>
    <t>60</t>
  </si>
  <si>
    <t>283763541</t>
  </si>
  <si>
    <t>deska fasádní polystyrénová izolační perimetrickát tl. 100 mm  /lambda 0,034 W/mK/</t>
  </si>
  <si>
    <t>-1677547875</t>
  </si>
  <si>
    <t>32*1,15 'Přepočtené koeficientem množství</t>
  </si>
  <si>
    <t>61</t>
  </si>
  <si>
    <t>622211031</t>
  </si>
  <si>
    <t>Montáž kontaktního zateplení vnějších stěn z polystyrénových desek tl do 160 mm</t>
  </si>
  <si>
    <t>1677997525</t>
  </si>
  <si>
    <t>8,1</t>
  </si>
  <si>
    <t>" S03 - pod terénem"</t>
  </si>
  <si>
    <t>62</t>
  </si>
  <si>
    <t>283763551</t>
  </si>
  <si>
    <t>deska fasádní polystyrénová perimetrická tl. 160 mm / lambda 0,034 W/mK/</t>
  </si>
  <si>
    <t>-1694859617</t>
  </si>
  <si>
    <t>10,1*1,15 'Přepočtené koeficientem množství</t>
  </si>
  <si>
    <t>63</t>
  </si>
  <si>
    <t>-2016381002</t>
  </si>
  <si>
    <t>64</t>
  </si>
  <si>
    <t>283763571</t>
  </si>
  <si>
    <t>deska fasádní polystyrénová izolační perimetrická tl. 140 mm / lambda 0,034 W/mK/</t>
  </si>
  <si>
    <t>1521340390</t>
  </si>
  <si>
    <t>38,89*1,15 'Přepočtené koeficientem množství</t>
  </si>
  <si>
    <t>65</t>
  </si>
  <si>
    <t>622212001</t>
  </si>
  <si>
    <t>Montáž kontaktního zateplení vnějšího ostění hl. špalety do 200 mm z polystyrenu tl do 40 mm</t>
  </si>
  <si>
    <t>-570185999</t>
  </si>
  <si>
    <t>" parapety"</t>
  </si>
  <si>
    <t>50,21</t>
  </si>
  <si>
    <t>" ostění +nadpraží"</t>
  </si>
  <si>
    <t>1,2*5+1,92*10+1,22*3+3,9*6+0,75*2+3,8*4+0,95+3,9*2</t>
  </si>
  <si>
    <t>0,75*2+2*4+0,95*2+1,95*2+1,2*3+1,5*6+0,7*2+0,5*4</t>
  </si>
  <si>
    <t>0,86*6+0,76*12+1,33*12+1,9*24+1,6+3,5*2+0,6*3+0,9*6</t>
  </si>
  <si>
    <t>1*2+2*4+0,6*+1,4*4+0,9+1,4*2</t>
  </si>
  <si>
    <t>1,3+2,215*4+1+2,2+0,705+1,43+1,6+2,1+1,4+2,2*2</t>
  </si>
  <si>
    <t>66</t>
  </si>
  <si>
    <t>283760321</t>
  </si>
  <si>
    <t>deska fasádní polystyrénová s grafitem tl.  40 mm</t>
  </si>
  <si>
    <t>809427771</t>
  </si>
  <si>
    <t>263,785*0,2*1,15</t>
  </si>
  <si>
    <t>67</t>
  </si>
  <si>
    <t>283764161</t>
  </si>
  <si>
    <t>deska z extrudovaného polystyrénu XPS tl. 30- 40 mm</t>
  </si>
  <si>
    <t>163757530</t>
  </si>
  <si>
    <t>50,2*0,2*1,15</t>
  </si>
  <si>
    <t>68</t>
  </si>
  <si>
    <t>622221031</t>
  </si>
  <si>
    <t>Montáž kontaktního zateplení vnějších stěn z minerální vlny s podélnou orientací vláken tl do 160 mm</t>
  </si>
  <si>
    <t>1706999201</t>
  </si>
  <si>
    <t>" S01"</t>
  </si>
  <si>
    <t>170,07-1,33*1,87*12</t>
  </si>
  <si>
    <t>165-(1,22*1,92*2+1,22*3,84*2+0,75*3,8+0,95*3,9+0,75*2*3)</t>
  </si>
  <si>
    <t>33,58+20,2</t>
  </si>
  <si>
    <t>586-(1,22*1,92*3+1,22*3,85)</t>
  </si>
  <si>
    <t>69</t>
  </si>
  <si>
    <t>631515381</t>
  </si>
  <si>
    <t>deska minerální izolační  tl. 160 mm / lambda 0,036 W/m.K/</t>
  </si>
  <si>
    <t>798942513</t>
  </si>
  <si>
    <t>908,172*1,15</t>
  </si>
  <si>
    <t>70</t>
  </si>
  <si>
    <t>622221041</t>
  </si>
  <si>
    <t>Montáž kontaktního zateplení vnějších stěn z minerální vlny s podélnou orientací tl přes 160 mm</t>
  </si>
  <si>
    <t>1879921747</t>
  </si>
  <si>
    <t>" S02"</t>
  </si>
  <si>
    <t>13,1*2,1</t>
  </si>
  <si>
    <t>" svislé stěny půdy C01 a C03"</t>
  </si>
  <si>
    <t>(9,57*2+13,56*2+1,13*2+7,7*2)*1</t>
  </si>
  <si>
    <t>(13,1*2+17,16*2)*1</t>
  </si>
  <si>
    <t>71</t>
  </si>
  <si>
    <t>631515401</t>
  </si>
  <si>
    <t>deska minerální izolační s podélnou orientací vláken  tl. 200 mm  / lambda 0,036 W/mK/</t>
  </si>
  <si>
    <t>83543833</t>
  </si>
  <si>
    <t>214,126411530815*1,15 'Přepočtené koeficientem množství</t>
  </si>
  <si>
    <t>72</t>
  </si>
  <si>
    <t>622251101</t>
  </si>
  <si>
    <t>Příplatek k cenám kontaktního zateplení stěn za použití tepelněizolačních zátek z polystyrenu</t>
  </si>
  <si>
    <t>474353558</t>
  </si>
  <si>
    <t>32+124,44+10,1+38,89+53,81</t>
  </si>
  <si>
    <t>73</t>
  </si>
  <si>
    <t>622251105</t>
  </si>
  <si>
    <t>Příplatek k cenám kontaktního zateplení stěn za použití tepelněizolačních zátek z minerální vlny</t>
  </si>
  <si>
    <t>-1896564340</t>
  </si>
  <si>
    <t>908,172+85,51</t>
  </si>
  <si>
    <t>74</t>
  </si>
  <si>
    <t>622325102</t>
  </si>
  <si>
    <t>Oprava vnější vápenocementové hladké omítky složitosti 1 stěn v rozsahu do 30%</t>
  </si>
  <si>
    <t>789289817</t>
  </si>
  <si>
    <t>75</t>
  </si>
  <si>
    <t>622381020</t>
  </si>
  <si>
    <t>Tenkovrstvá silikonově pryskyřičná modelační omítka zrnitost 1  mm  včetně penetrace vnějších stěn</t>
  </si>
  <si>
    <t>234035938</t>
  </si>
  <si>
    <t>" v ceně zohlednit různorodost struktury + ocenit v souladu s TZ"</t>
  </si>
  <si>
    <t>908,172+53,81+50</t>
  </si>
  <si>
    <t>76</t>
  </si>
  <si>
    <t>622531053</t>
  </si>
  <si>
    <t>Tenkovrstvá silikonově pyskyřičná omítka  včetně penetrace vnějších stěn</t>
  </si>
  <si>
    <t>318243263</t>
  </si>
  <si>
    <t>77</t>
  </si>
  <si>
    <t>629991011</t>
  </si>
  <si>
    <t>Zakrytí výplní otvorů a svislých ploch fólií přilepenou lepící páskou</t>
  </si>
  <si>
    <t>-2032331372</t>
  </si>
  <si>
    <t>78</t>
  </si>
  <si>
    <t>629995101</t>
  </si>
  <si>
    <t>Očištění vnějších ploch tlakovou vodou</t>
  </si>
  <si>
    <t>1180457683</t>
  </si>
  <si>
    <t>961,982+38,89</t>
  </si>
  <si>
    <t>79</t>
  </si>
  <si>
    <t>629999022</t>
  </si>
  <si>
    <t>Příplatek k omítce za provádění zaoblených ploch poloměru přes 100 mm</t>
  </si>
  <si>
    <t>1300444346</t>
  </si>
  <si>
    <t>" čtcrtkruh"</t>
  </si>
  <si>
    <t>0,6*11,5</t>
  </si>
  <si>
    <t>80</t>
  </si>
  <si>
    <t>631311121</t>
  </si>
  <si>
    <t>Doplnění dosavadních mazanin betonem prostým plochy do 1 m2 tloušťky do 80 mm</t>
  </si>
  <si>
    <t>-2140101537</t>
  </si>
  <si>
    <t>" v m ístě doplnění žulové dlažby a schodů"</t>
  </si>
  <si>
    <t>0,5</t>
  </si>
  <si>
    <t>Trubní vedení</t>
  </si>
  <si>
    <t>81</t>
  </si>
  <si>
    <t>811-101R</t>
  </si>
  <si>
    <t>Odkopání stáv. litinových vpustí, odsazení o tl. zateplení, ortraykání, zbavení nečistot a rzi, nová práčková barva  - kompletní vč. přípomocí</t>
  </si>
  <si>
    <t>887066162</t>
  </si>
  <si>
    <t>Ostatní konstrukce a práce, bourání</t>
  </si>
  <si>
    <t>82</t>
  </si>
  <si>
    <t>941111132</t>
  </si>
  <si>
    <t>Montáž lešení řadového trubkového lehkého s podlahami zatížení do 200 kg/m2 š do 1,5 m v do 25 m</t>
  </si>
  <si>
    <t>1509297005</t>
  </si>
  <si>
    <t>(15,72+3*2)*13+8,5*2</t>
  </si>
  <si>
    <t>20,5*5+11,5*7+5,8*4,5</t>
  </si>
  <si>
    <t>3,2*18</t>
  </si>
  <si>
    <t>35*11,5+17,65*18</t>
  </si>
  <si>
    <t>83</t>
  </si>
  <si>
    <t>941111232</t>
  </si>
  <si>
    <t>Příplatek k lešení řadovému trubkovému lehkému s podlahami š 1,5 m v 25 m za první a ZKD den použití</t>
  </si>
  <si>
    <t>919955713</t>
  </si>
  <si>
    <t>1286,26*75 'Přepočtené koeficientem množství</t>
  </si>
  <si>
    <t>84</t>
  </si>
  <si>
    <t>941111832</t>
  </si>
  <si>
    <t>Demontáž lešení řadového trubkového lehkého s podlahami zatížení do 200 kg/m2 š do 1,5 m v do 25 m</t>
  </si>
  <si>
    <t>279390098</t>
  </si>
  <si>
    <t>85</t>
  </si>
  <si>
    <t>944511111</t>
  </si>
  <si>
    <t>Montáž ochranné sítě z textilie z umělých vláken</t>
  </si>
  <si>
    <t>-1442056113</t>
  </si>
  <si>
    <t>86</t>
  </si>
  <si>
    <t>944511211</t>
  </si>
  <si>
    <t>Příplatek k ochranné síti za první a ZKD den použití</t>
  </si>
  <si>
    <t>477945897</t>
  </si>
  <si>
    <t>87</t>
  </si>
  <si>
    <t>944511811</t>
  </si>
  <si>
    <t>Demontáž ochranné sítě z textilie z umělých vláken</t>
  </si>
  <si>
    <t>-1585351722</t>
  </si>
  <si>
    <t>88</t>
  </si>
  <si>
    <t>944711114</t>
  </si>
  <si>
    <t>Montáž záchytné stříšky š přes 2,5 m</t>
  </si>
  <si>
    <t>-50192219</t>
  </si>
  <si>
    <t>89</t>
  </si>
  <si>
    <t>944711214</t>
  </si>
  <si>
    <t>Příplatek k záchytné stříšce š přes 2,5 m za první a ZKD den použití</t>
  </si>
  <si>
    <t>-401585460</t>
  </si>
  <si>
    <t>20*75 'Přepočtené koeficientem množství</t>
  </si>
  <si>
    <t>90</t>
  </si>
  <si>
    <t>944711814</t>
  </si>
  <si>
    <t>Demontáž záchytné stříšky š přes 2,5 m</t>
  </si>
  <si>
    <t>1105085957</t>
  </si>
  <si>
    <t>91</t>
  </si>
  <si>
    <t>949101111</t>
  </si>
  <si>
    <t>Lešení pomocné pro objekty pozemních staveb s lešeňovou podlahou v do 1,9 m zatížení do 150 kg/m2</t>
  </si>
  <si>
    <t>33929945</t>
  </si>
  <si>
    <t>92</t>
  </si>
  <si>
    <t>949101112</t>
  </si>
  <si>
    <t>Lešení pomocné pro objekty pozemních staveb s lešeňovou podlahou v do 3,5 m zatížení do 150 kg/m2</t>
  </si>
  <si>
    <t>742915123</t>
  </si>
  <si>
    <t>93</t>
  </si>
  <si>
    <t>952901111</t>
  </si>
  <si>
    <t>Vyčištění budov bytové a občanské výstavby při výšce podlaží do 4 m</t>
  </si>
  <si>
    <t>1308786048</t>
  </si>
  <si>
    <t>" vyčištění půdního prostoru +vysátí průmyslovým vysavačem"</t>
  </si>
  <si>
    <t>13,1*17,16+22*14+9,57*13,56+1,13*7,7</t>
  </si>
  <si>
    <t>94</t>
  </si>
  <si>
    <t>952902611</t>
  </si>
  <si>
    <t>Čištění budov vysátí prachu z ostatních ploch</t>
  </si>
  <si>
    <t>422179593</t>
  </si>
  <si>
    <t>" C02"</t>
  </si>
  <si>
    <t>306</t>
  </si>
  <si>
    <t>" žebra"</t>
  </si>
  <si>
    <t>14*0,75*2*4+22*0,3*2*2</t>
  </si>
  <si>
    <t>95</t>
  </si>
  <si>
    <t>962031133</t>
  </si>
  <si>
    <t>Bourání příček z cihel pálených na MVC tl do 150 mm</t>
  </si>
  <si>
    <t>1557355187</t>
  </si>
  <si>
    <t>"sokl- přizdívka"</t>
  </si>
  <si>
    <t>96</t>
  </si>
  <si>
    <t>962032230</t>
  </si>
  <si>
    <t>Bourání zdiva z cihel pálených nebo vápenopískových na MV nebo MVC do 1 m3</t>
  </si>
  <si>
    <t>987318231</t>
  </si>
  <si>
    <t>" 2.NP - parapety"</t>
  </si>
  <si>
    <t>0,75*1*0,3*3</t>
  </si>
  <si>
    <t>97</t>
  </si>
  <si>
    <t>962081141</t>
  </si>
  <si>
    <t>Bourání příček ze skleněných tvárnic tl do 150 mm</t>
  </si>
  <si>
    <t>259681647</t>
  </si>
  <si>
    <t>1,6*2,5+1*2*2</t>
  </si>
  <si>
    <t>98</t>
  </si>
  <si>
    <t>963023712</t>
  </si>
  <si>
    <t>Vybourání schodišťových stupňů ze zdi cihelné oboustranně</t>
  </si>
  <si>
    <t>-1459005455</t>
  </si>
  <si>
    <t>"1.PP"</t>
  </si>
  <si>
    <t>2+1,5+1+1,4+1,75</t>
  </si>
  <si>
    <t>99</t>
  </si>
  <si>
    <t>965042121</t>
  </si>
  <si>
    <t>Bourání podkladů pod dlažby nebo mazanin betonových nebo z litého asfaltu tl do 100 mm pl do 1 m2</t>
  </si>
  <si>
    <t>-4812365</t>
  </si>
  <si>
    <t>" 1.PP"</t>
  </si>
  <si>
    <t>(1,3*2*0,7+2,5*0,7)*0,05</t>
  </si>
  <si>
    <t>100</t>
  </si>
  <si>
    <t>965081212</t>
  </si>
  <si>
    <t>Bourání podlah z dlaždic keramických nebo xylolitových tl do 10 mm plochy do 1 m2</t>
  </si>
  <si>
    <t>38408022</t>
  </si>
  <si>
    <t>1,3*2*0,7+2,5*0,7</t>
  </si>
  <si>
    <t>101</t>
  </si>
  <si>
    <t>966032921</t>
  </si>
  <si>
    <t>Odsekání říms podokenních nebo předokenních předsazených přes 80 mm</t>
  </si>
  <si>
    <t>-1400039385</t>
  </si>
  <si>
    <t>14,6*3</t>
  </si>
  <si>
    <t>102</t>
  </si>
  <si>
    <t>967031132</t>
  </si>
  <si>
    <t>Přisekání rovných ostění v cihelném zdivu na MV nebo MVC</t>
  </si>
  <si>
    <t>-1662319795</t>
  </si>
  <si>
    <t>1,9*0,7*2</t>
  </si>
  <si>
    <t>103</t>
  </si>
  <si>
    <t>967032974</t>
  </si>
  <si>
    <t>Odsekání plošných fasádních prvků předsazených před líc zdiva 80 mm</t>
  </si>
  <si>
    <t>-239205143</t>
  </si>
  <si>
    <t>" okenní obruby oken W11"</t>
  </si>
  <si>
    <t>(3,3*2+1,95*2)*0,18*6+1,95*0,25*6</t>
  </si>
  <si>
    <t>104</t>
  </si>
  <si>
    <t>968062356</t>
  </si>
  <si>
    <t>Vybourání dřevěných rámů oken dvojitých včetně křídel pl do 4 m2</t>
  </si>
  <si>
    <t>-454951332</t>
  </si>
  <si>
    <t>1,35*1,9*12</t>
  </si>
  <si>
    <t>105</t>
  </si>
  <si>
    <t>968062375</t>
  </si>
  <si>
    <t>Vybourání dřevěných rámů oken zdvojených včetně křídel pl do 2 m2</t>
  </si>
  <si>
    <t>95505433</t>
  </si>
  <si>
    <t>0,75*1,95*2+0,95*1,95</t>
  </si>
  <si>
    <t>0,6*0,9*3+1*2*2+0,6*1,4*2+0,9*1,4</t>
  </si>
  <si>
    <t>106</t>
  </si>
  <si>
    <t>968062376</t>
  </si>
  <si>
    <t>Vybourání dřevěných rámů oken zdvojených včetně křídel pl do 4 m2</t>
  </si>
  <si>
    <t>1914210230</t>
  </si>
  <si>
    <t>1,25*1,95*5+1,25*3,9*3+0,75*3,85*2+0,95*3,9</t>
  </si>
  <si>
    <t>1,6*2,5</t>
  </si>
  <si>
    <t>107</t>
  </si>
  <si>
    <t>968062456</t>
  </si>
  <si>
    <t>Vybourání dřevěných dveřních zárubní pl přes 2 m2</t>
  </si>
  <si>
    <t>362091092</t>
  </si>
  <si>
    <t>2,6*3,3</t>
  </si>
  <si>
    <t>108</t>
  </si>
  <si>
    <t>968072355</t>
  </si>
  <si>
    <t>Vybourání kovových rámů oken dvojitých včetně křídel pl do 2 m2</t>
  </si>
  <si>
    <t>-1151137295</t>
  </si>
  <si>
    <t>1,25*1,5*3+0,7*0,5*2+0,9*0,8*6+0,8*0,6</t>
  </si>
  <si>
    <t>109</t>
  </si>
  <si>
    <t>968072455</t>
  </si>
  <si>
    <t>Vybourání kovových dveřních zárubní pl do 2 m2</t>
  </si>
  <si>
    <t>1351436842</t>
  </si>
  <si>
    <t>0,75*2+1,2*2,9</t>
  </si>
  <si>
    <t>110</t>
  </si>
  <si>
    <t>968072456</t>
  </si>
  <si>
    <t>Vybourání kovových dveřních zárubní pl přes 2 m2</t>
  </si>
  <si>
    <t>1968110714</t>
  </si>
  <si>
    <t>1,3*2,215*2+1*2,2+0,705*1,43+1,6*2,1+1,4*2,2</t>
  </si>
  <si>
    <t>111</t>
  </si>
  <si>
    <t>971033641</t>
  </si>
  <si>
    <t>Vybourání otvorů ve zdivu cihelném pl do 4 m2 na MVC nebo MV tl do 300 mm</t>
  </si>
  <si>
    <t>-1198912700</t>
  </si>
  <si>
    <t>" montážní otovor"</t>
  </si>
  <si>
    <t>112</t>
  </si>
  <si>
    <t>971033681</t>
  </si>
  <si>
    <t>Vybourání otvorů ve zdivu cihelném pl do 4 m2 na MVC nebo MV tl do 900 mm</t>
  </si>
  <si>
    <t>-1791089452</t>
  </si>
  <si>
    <t>1,22*1,9*0,7</t>
  </si>
  <si>
    <t>113</t>
  </si>
  <si>
    <t>974031157</t>
  </si>
  <si>
    <t>Vysekání rýh ve zdivu cihelném hl do 100 mm š do 300 mm</t>
  </si>
  <si>
    <t>-105408992</t>
  </si>
  <si>
    <t>" pro překlady montážního otvoru"</t>
  </si>
  <si>
    <t>1,25*2</t>
  </si>
  <si>
    <t>1,25*4</t>
  </si>
  <si>
    <t>114</t>
  </si>
  <si>
    <t>974031666</t>
  </si>
  <si>
    <t>Vysekání rýh ve zdivu cihelném pro vtahování nosníků hl do 150 mm v do 250 mm</t>
  </si>
  <si>
    <t>-622795064</t>
  </si>
  <si>
    <t>" pro překlady"</t>
  </si>
  <si>
    <t>1,7*3</t>
  </si>
  <si>
    <t>115</t>
  </si>
  <si>
    <t>978013141</t>
  </si>
  <si>
    <t>Otlučení vnitřní vápenné nebo vápenocementové omítky stěn v rozsahu do 30 %</t>
  </si>
  <si>
    <t>-160056328</t>
  </si>
  <si>
    <t>116</t>
  </si>
  <si>
    <t>978013191</t>
  </si>
  <si>
    <t>Otlučení vnitřní vápenné nebo vápenocementové omítky stěn v rozsahu do 100 %</t>
  </si>
  <si>
    <t>2022228149</t>
  </si>
  <si>
    <t>" u  vchodových dveří"</t>
  </si>
  <si>
    <t>(3,7+2,3*2)*0,6</t>
  </si>
  <si>
    <t>117</t>
  </si>
  <si>
    <t>978015331</t>
  </si>
  <si>
    <t>Otlučení vnější vápenné nebo vápenocementové vnější omítky stupně členitosti 1 a 2 rozsahu do 20%</t>
  </si>
  <si>
    <t>1176543255</t>
  </si>
  <si>
    <t>118</t>
  </si>
  <si>
    <t>978023411</t>
  </si>
  <si>
    <t>Vyškrabání spár zdiva cihelného mimo komínového</t>
  </si>
  <si>
    <t>-37997651</t>
  </si>
  <si>
    <t>" po otlučení soklu"</t>
  </si>
  <si>
    <t>49,824</t>
  </si>
  <si>
    <t>119</t>
  </si>
  <si>
    <t>978059641</t>
  </si>
  <si>
    <t>Odsekání a odebrání obkladů stěn z vnějších obkládaček plochy přes 1 m2</t>
  </si>
  <si>
    <t>-1361732752</t>
  </si>
  <si>
    <t>3*2*1,5+1,5*2*1,5+8,5*0,3-3,77*0,3</t>
  </si>
  <si>
    <t>47,5*0,85-(1,3*2+2,5+1,75+1,35)*0,85+1,5*1</t>
  </si>
  <si>
    <t>120</t>
  </si>
  <si>
    <t>978059511</t>
  </si>
  <si>
    <t>Odsekání a odebrání obkladů stěn z vnitřních obkládaček plochy do 1 m2</t>
  </si>
  <si>
    <t>-964715045</t>
  </si>
  <si>
    <t>" parapety oken"</t>
  </si>
  <si>
    <t>(1,3*4+1,3*2+1*2)*0,3</t>
  </si>
  <si>
    <t>121</t>
  </si>
  <si>
    <t>978071221</t>
  </si>
  <si>
    <t>Otlučení omítky a odstranění izolace z lepenky svislé pl přes 1 m2</t>
  </si>
  <si>
    <t>-1058116336</t>
  </si>
  <si>
    <t>122</t>
  </si>
  <si>
    <t>979054441</t>
  </si>
  <si>
    <t>Očištění vybouraných z desek nebo dlaždic s původním spárováním z kameniva těženého</t>
  </si>
  <si>
    <t>-1149835213</t>
  </si>
  <si>
    <t>123</t>
  </si>
  <si>
    <t>985331212</t>
  </si>
  <si>
    <t>Dodatečné vlepování betonářské výztuže D 10 mm do chemické malty včetně vyvrtání otvoru</t>
  </si>
  <si>
    <t>1033570997</t>
  </si>
  <si>
    <t>" prokotvení dobetonované desky  - podhled hlediště"</t>
  </si>
  <si>
    <t>16*0,25</t>
  </si>
  <si>
    <t>124</t>
  </si>
  <si>
    <t>999-101</t>
  </si>
  <si>
    <t>Demontáž jednotek VZT vč uskladnění, zpětné montáže a úpravy ukotvení (posunutí o tl. zateplení)</t>
  </si>
  <si>
    <t>soub</t>
  </si>
  <si>
    <t>-199492177</t>
  </si>
  <si>
    <t>125</t>
  </si>
  <si>
    <t>999-102</t>
  </si>
  <si>
    <t>Demontáž držáku vlajky</t>
  </si>
  <si>
    <t>341717957</t>
  </si>
  <si>
    <t>126</t>
  </si>
  <si>
    <t>999-103</t>
  </si>
  <si>
    <t>Demontáž nástěnky vč. uskladnění dle požadavku stavebníka</t>
  </si>
  <si>
    <t>582108513</t>
  </si>
  <si>
    <t>127</t>
  </si>
  <si>
    <t>999-104</t>
  </si>
  <si>
    <t>Demontáž nápisu vč. uskladnění dle požadavku stavebníka</t>
  </si>
  <si>
    <t>1155405864</t>
  </si>
  <si>
    <t>128</t>
  </si>
  <si>
    <t>999-105</t>
  </si>
  <si>
    <t>Demontáž osvětlení nad vstupem a uskladnění dle požadavku stavebníka</t>
  </si>
  <si>
    <t>-1164957645</t>
  </si>
  <si>
    <t>129</t>
  </si>
  <si>
    <t>999-106</t>
  </si>
  <si>
    <t>Vybourání oblouku nad vstupem</t>
  </si>
  <si>
    <t>991032475</t>
  </si>
  <si>
    <t>130</t>
  </si>
  <si>
    <t>999-107</t>
  </si>
  <si>
    <t>Demontáž poutačů  vč. uskladnění dle požadavku stavebníka</t>
  </si>
  <si>
    <t>1007647843</t>
  </si>
  <si>
    <t>131</t>
  </si>
  <si>
    <t>999-108</t>
  </si>
  <si>
    <t>Úprava pozice výparníku - posunutí o 20 cm</t>
  </si>
  <si>
    <t>-274155967</t>
  </si>
  <si>
    <t>132</t>
  </si>
  <si>
    <t>999-109</t>
  </si>
  <si>
    <t>Odstrojení markýzy nad hlavním vstupem</t>
  </si>
  <si>
    <t>2039632815</t>
  </si>
  <si>
    <t>133</t>
  </si>
  <si>
    <t>999-110</t>
  </si>
  <si>
    <t>Demontáž kabelových rozvodů v půdním prostoru</t>
  </si>
  <si>
    <t>-1782808408</t>
  </si>
  <si>
    <t>134</t>
  </si>
  <si>
    <t>999-111</t>
  </si>
  <si>
    <t>Přemístění anténní techniky  v půdním prostoru</t>
  </si>
  <si>
    <t>1823361151</t>
  </si>
  <si>
    <t>135</t>
  </si>
  <si>
    <t>999-112</t>
  </si>
  <si>
    <t>Demontáž markýzy nad vraty pro zásobování</t>
  </si>
  <si>
    <t>-1920812042</t>
  </si>
  <si>
    <t>136</t>
  </si>
  <si>
    <t>999-113</t>
  </si>
  <si>
    <t>Montáž a demontáž provizorních svodů z KG potrubí</t>
  </si>
  <si>
    <t>-1648159588</t>
  </si>
  <si>
    <t>137</t>
  </si>
  <si>
    <t>999-114</t>
  </si>
  <si>
    <t>Náklady spojené s úpravou nivelačního bodu - viz. podorbný popis v TZ. str. 29</t>
  </si>
  <si>
    <t>947638</t>
  </si>
  <si>
    <t>138</t>
  </si>
  <si>
    <t>999-115</t>
  </si>
  <si>
    <t xml:space="preserve">Demontáž , uskladnění a  zpětná montáž městského mobiliáře / koš, dopravní značka 2s, označení ulice, reklamní cedule sousedního objektu/ </t>
  </si>
  <si>
    <t>-961453074</t>
  </si>
  <si>
    <t>997</t>
  </si>
  <si>
    <t>Přesun sutě</t>
  </si>
  <si>
    <t>139</t>
  </si>
  <si>
    <t>997013155</t>
  </si>
  <si>
    <t>Vnitrostaveništní doprava suti a vybouraných hmot pro budovy v do 18 m s omezením mechanizace</t>
  </si>
  <si>
    <t>-578219508</t>
  </si>
  <si>
    <t>140</t>
  </si>
  <si>
    <t>997013501</t>
  </si>
  <si>
    <t>Odvoz suti a vybouraných hmot na skládku nebo meziskládku do 1 km se složením</t>
  </si>
  <si>
    <t>-1313745859</t>
  </si>
  <si>
    <t>78,398-10,419</t>
  </si>
  <si>
    <t>141</t>
  </si>
  <si>
    <t>-1896115906</t>
  </si>
  <si>
    <t>" vybouraná dlažba- odvoz na metiskládku a zpět"</t>
  </si>
  <si>
    <t>20,838/2  " 50% dlažby, zbývající ukládána vedle výkopku"</t>
  </si>
  <si>
    <t>142</t>
  </si>
  <si>
    <t>997013509</t>
  </si>
  <si>
    <t>Příplatek k odvozu suti a vybouraných hmot na skládku ZKD 1 km přes 1 km</t>
  </si>
  <si>
    <t>1584960530</t>
  </si>
  <si>
    <t>67,979*14 'Přepočtené koeficientem množství</t>
  </si>
  <si>
    <t>143</t>
  </si>
  <si>
    <t>-520300637</t>
  </si>
  <si>
    <t>10,419*3</t>
  </si>
  <si>
    <t>144</t>
  </si>
  <si>
    <t>997013831</t>
  </si>
  <si>
    <t>Poplatek za uložení stavebního směsného odpadu na skládce (skládkovné)</t>
  </si>
  <si>
    <t>1951576662</t>
  </si>
  <si>
    <t>998</t>
  </si>
  <si>
    <t>Přesun hmot</t>
  </si>
  <si>
    <t>145</t>
  </si>
  <si>
    <t>998017003</t>
  </si>
  <si>
    <t>Přesun hmot s omezením mechanizace pro budovy v do 24 m</t>
  </si>
  <si>
    <t>-2033350528</t>
  </si>
  <si>
    <t>PSV</t>
  </si>
  <si>
    <t>Práce a dodávky PSV</t>
  </si>
  <si>
    <t>711</t>
  </si>
  <si>
    <t>Izolace proti vodě, vlhkosti a plynům</t>
  </si>
  <si>
    <t>146</t>
  </si>
  <si>
    <t>711112001</t>
  </si>
  <si>
    <t>Provedení izolace proti zemní vlhkosti svislé za studena nátěrem penetračním</t>
  </si>
  <si>
    <t>-239264081</t>
  </si>
  <si>
    <t>10,1*1,1</t>
  </si>
  <si>
    <t>(4,35+5,3+0,7+5,14+0,6+3,15+4,45+3,9+3,6+1,2+6,5)*1,1</t>
  </si>
  <si>
    <t>(3,3+2,9+4,2+5,6+8+3,5+3,5+1)*1,1</t>
  </si>
  <si>
    <t>147</t>
  </si>
  <si>
    <t>111631501</t>
  </si>
  <si>
    <t>asfaltová penetrace</t>
  </si>
  <si>
    <t>2061309395</t>
  </si>
  <si>
    <t>89,089*0,00035 'Přepočtené koeficientem množství</t>
  </si>
  <si>
    <t>148</t>
  </si>
  <si>
    <t>711113125</t>
  </si>
  <si>
    <t>Izolace proti zemní vlhkosti na svislé ploše za studena těsnicí hmotou bitumenovou</t>
  </si>
  <si>
    <t>-1746449635</t>
  </si>
  <si>
    <t>149</t>
  </si>
  <si>
    <t>711142559</t>
  </si>
  <si>
    <t>Provedení izolace proti zemní vlhkosti pásy přitavením svislé NAIP</t>
  </si>
  <si>
    <t>-1423493273</t>
  </si>
  <si>
    <t>(4,35+5,3+0,7+5,14+0,6+3,15+4,45+3,9+3,6+1,2+6,5)*1,1*2</t>
  </si>
  <si>
    <t>(3,3+2,9+4,2+5,6+8+3,5+3,5+1)*1,1*2</t>
  </si>
  <si>
    <t>150</t>
  </si>
  <si>
    <t>628522551</t>
  </si>
  <si>
    <t>pás asfaltovaný modifikovaný SBS a Al vložkou</t>
  </si>
  <si>
    <t>-1602984110</t>
  </si>
  <si>
    <t>167,068*1,2 'Přepočtené koeficientem množství</t>
  </si>
  <si>
    <t>151</t>
  </si>
  <si>
    <t>711161381</t>
  </si>
  <si>
    <t>Izolace proti zemní vlhkosti foliemi nopovými ukončené horní lištou</t>
  </si>
  <si>
    <t>-102945345</t>
  </si>
  <si>
    <t>152</t>
  </si>
  <si>
    <t>283230411</t>
  </si>
  <si>
    <t>lišta horní 2 m</t>
  </si>
  <si>
    <t>-940940175</t>
  </si>
  <si>
    <t>153</t>
  </si>
  <si>
    <t>711491273</t>
  </si>
  <si>
    <t>Provedení izolace proti tlakové vodě svislé z nopové folie</t>
  </si>
  <si>
    <t>-336358663</t>
  </si>
  <si>
    <t>" s03 - pod terénem"</t>
  </si>
  <si>
    <t>" světlík"</t>
  </si>
  <si>
    <t>5,5</t>
  </si>
  <si>
    <t>154</t>
  </si>
  <si>
    <t>283230241</t>
  </si>
  <si>
    <t>fólie multifunkční nopová</t>
  </si>
  <si>
    <t>-324911678</t>
  </si>
  <si>
    <t>7,5*1,2 'Přepočtené koeficientem množství</t>
  </si>
  <si>
    <t>155</t>
  </si>
  <si>
    <t>998711102</t>
  </si>
  <si>
    <t>Přesun hmot tonážní pro izolace proti vodě, vlhkosti a plynům v objektech výšky do 12 m</t>
  </si>
  <si>
    <t>546449068</t>
  </si>
  <si>
    <t>712</t>
  </si>
  <si>
    <t>Povlakové krytiny</t>
  </si>
  <si>
    <t>156</t>
  </si>
  <si>
    <t>712331111</t>
  </si>
  <si>
    <t>Provedení povlakové krytiny střech do 10° podkladní vrstvy pásy na sucho samolepící</t>
  </si>
  <si>
    <t>899875361</t>
  </si>
  <si>
    <t>" R01"</t>
  </si>
  <si>
    <t>(15,5*2)*1,1</t>
  </si>
  <si>
    <t>157</t>
  </si>
  <si>
    <t>628362011</t>
  </si>
  <si>
    <t>pás SBS samolepící</t>
  </si>
  <si>
    <t>2061087419</t>
  </si>
  <si>
    <t>34,1*1,15 'Přepočtené koeficientem množství</t>
  </si>
  <si>
    <t>158</t>
  </si>
  <si>
    <t>712331101</t>
  </si>
  <si>
    <t>Provedení povlakové krytiny střech do 10° podkladní vrstvy pásy na sucho AIP nebo NAIP</t>
  </si>
  <si>
    <t>-711578218</t>
  </si>
  <si>
    <t>"R 01"</t>
  </si>
  <si>
    <t>15,5*1,1</t>
  </si>
  <si>
    <t>159</t>
  </si>
  <si>
    <t>628111201</t>
  </si>
  <si>
    <t>polypropylenová drenážní rohož</t>
  </si>
  <si>
    <t>-1436201569</t>
  </si>
  <si>
    <t>17,05*1,15 'Přepočtené koeficientem množství</t>
  </si>
  <si>
    <t>160</t>
  </si>
  <si>
    <t>712511101</t>
  </si>
  <si>
    <t>Provedení povlakové krytiny oblých střech za studena nátěrem penetračním</t>
  </si>
  <si>
    <t>-1503640689</t>
  </si>
  <si>
    <t>15,5*2</t>
  </si>
  <si>
    <t>161</t>
  </si>
  <si>
    <t>-956378079</t>
  </si>
  <si>
    <t>31*0,00035 'Přepočtené koeficientem množství</t>
  </si>
  <si>
    <t>162</t>
  </si>
  <si>
    <t>998712103</t>
  </si>
  <si>
    <t>Přesun hmot tonážní tonážní pro krytiny povlakové v objektech v do 24 m</t>
  </si>
  <si>
    <t>343016267</t>
  </si>
  <si>
    <t>713</t>
  </si>
  <si>
    <t>Izolace tepelné</t>
  </si>
  <si>
    <t>163</t>
  </si>
  <si>
    <t>713111111</t>
  </si>
  <si>
    <t>Montáž izolace tepelné vrchem stropů volně kladenými rohožemi, pásy, dílci, deskami</t>
  </si>
  <si>
    <t>-1360959380</t>
  </si>
  <si>
    <t>" C01"</t>
  </si>
  <si>
    <t>(13,6*9,57+7,42*7,705)*2</t>
  </si>
  <si>
    <t>" C3"</t>
  </si>
  <si>
    <t>(13,1*13,2+4*13,1)*2</t>
  </si>
  <si>
    <t>164</t>
  </si>
  <si>
    <t>631537121</t>
  </si>
  <si>
    <t>deska izolační m inerální tl.150 mm /lambda 0,040 W/mK/</t>
  </si>
  <si>
    <t>-1391328124</t>
  </si>
  <si>
    <t>825,286*1,15 'Přepočtené koeficientem množství</t>
  </si>
  <si>
    <t>165</t>
  </si>
  <si>
    <t>713113211</t>
  </si>
  <si>
    <t>Tepelná izolace stropů tvrdou stříkanou PUR pěnou tl 20 mm / lambda 0,023W/mK/</t>
  </si>
  <si>
    <t>-1331743788</t>
  </si>
  <si>
    <t>166</t>
  </si>
  <si>
    <t>713113229</t>
  </si>
  <si>
    <t>Příplatek k tepelné izolaci stropů z tvrdé stříkané PUR pěny za každých dalších 10 mm přes 20 mm</t>
  </si>
  <si>
    <t>939737715</t>
  </si>
  <si>
    <t>416,4*16</t>
  </si>
  <si>
    <t>167</t>
  </si>
  <si>
    <t>713141135</t>
  </si>
  <si>
    <t>Montáž izolace tepelné střech plochých lepené za studena bodově 1 vrstva rohoží, pásů, dílců, desek</t>
  </si>
  <si>
    <t>-1571828625</t>
  </si>
  <si>
    <t>168</t>
  </si>
  <si>
    <t>283723090</t>
  </si>
  <si>
    <t>deska z pěnového polystyrenu EPS 100 S tl. 100 mm ( lambda 0,037 W/mK)</t>
  </si>
  <si>
    <t>-1246631201</t>
  </si>
  <si>
    <t>31*1,15 'Přepočtené koeficientem množství</t>
  </si>
  <si>
    <t>169</t>
  </si>
  <si>
    <t>713141211</t>
  </si>
  <si>
    <t>Montáž izolace tepelné střech plochých volně položené atikový klín</t>
  </si>
  <si>
    <t>-1509901379</t>
  </si>
  <si>
    <t>" přířez  u kamenných parapetů"</t>
  </si>
  <si>
    <t>1,2*3</t>
  </si>
  <si>
    <t>170</t>
  </si>
  <si>
    <t>631529041</t>
  </si>
  <si>
    <t>klín XPS</t>
  </si>
  <si>
    <t>-484783559</t>
  </si>
  <si>
    <t>171</t>
  </si>
  <si>
    <t>713141335</t>
  </si>
  <si>
    <t>Montáž izolace tepelné střech plochých lepené za studena bodově, spádová vrstva</t>
  </si>
  <si>
    <t>1046388032</t>
  </si>
  <si>
    <t>172</t>
  </si>
  <si>
    <t>283761410</t>
  </si>
  <si>
    <t>klín spádový Standard 1000 x 1000 mm, EPS 100 S (lambda 0,037W/mK)</t>
  </si>
  <si>
    <t>1206177370</t>
  </si>
  <si>
    <t>15,5*0,04*1,02</t>
  </si>
  <si>
    <t>173</t>
  </si>
  <si>
    <t>713191133</t>
  </si>
  <si>
    <t>Montáž izolace tepelné podlah, stropů vrchem nebo střech překrytí fólií s přelepeným spojem</t>
  </si>
  <si>
    <t>-937710198</t>
  </si>
  <si>
    <t>(13,6*9,57+7,42*7,705)*1,1</t>
  </si>
  <si>
    <t>(13,1*13,2+4*13,1)*1,1</t>
  </si>
  <si>
    <t>174</t>
  </si>
  <si>
    <t>283233141</t>
  </si>
  <si>
    <t>difuzně otevřená pojistná hydroizolace</t>
  </si>
  <si>
    <t>44086060</t>
  </si>
  <si>
    <t>453,907*1,1 'Přepočtené koeficientem množství</t>
  </si>
  <si>
    <t>175</t>
  </si>
  <si>
    <t>713291132</t>
  </si>
  <si>
    <t>Montáž izolace tepelné parotěsné zábrany stropů vrchem fólií</t>
  </si>
  <si>
    <t>-124876942</t>
  </si>
  <si>
    <t>176</t>
  </si>
  <si>
    <t>283292101</t>
  </si>
  <si>
    <t xml:space="preserve">zábrana parotěsná </t>
  </si>
  <si>
    <t>1749786123</t>
  </si>
  <si>
    <t>177</t>
  </si>
  <si>
    <t>713901</t>
  </si>
  <si>
    <t>Zaizolování dveřního prahu hl. 300 mm izolací Purenit /PIR/</t>
  </si>
  <si>
    <t>1604052381</t>
  </si>
  <si>
    <t>178</t>
  </si>
  <si>
    <t>998713103</t>
  </si>
  <si>
    <t>Přesun hmot tonážní pro izolace tepelné v objektech v do 24 m</t>
  </si>
  <si>
    <t>-1562540028</t>
  </si>
  <si>
    <t>741</t>
  </si>
  <si>
    <t xml:space="preserve">Elektroinstalace </t>
  </si>
  <si>
    <t>179</t>
  </si>
  <si>
    <t>741-102</t>
  </si>
  <si>
    <t xml:space="preserve">Demontáž hromosvodu </t>
  </si>
  <si>
    <t>-1847548336</t>
  </si>
  <si>
    <t>180</t>
  </si>
  <si>
    <t>741-103</t>
  </si>
  <si>
    <t>Demontáž a zpětná montáž hromosvodu vč. nového kotvení</t>
  </si>
  <si>
    <t>354562175</t>
  </si>
  <si>
    <t>181</t>
  </si>
  <si>
    <t>741-104</t>
  </si>
  <si>
    <t xml:space="preserve">Montáž a dodávka nového hromosvodu vč. kotvení apod. </t>
  </si>
  <si>
    <t>-215588061</t>
  </si>
  <si>
    <t>182</t>
  </si>
  <si>
    <t>741-105</t>
  </si>
  <si>
    <t>Montáž a dodávka zemní části hromosvodu</t>
  </si>
  <si>
    <t>-749896534</t>
  </si>
  <si>
    <t>751</t>
  </si>
  <si>
    <t>Vzduchotechnika</t>
  </si>
  <si>
    <t>183</t>
  </si>
  <si>
    <t>751111810</t>
  </si>
  <si>
    <t xml:space="preserve">Demontáž mřížky </t>
  </si>
  <si>
    <t>1962385764</t>
  </si>
  <si>
    <t>184</t>
  </si>
  <si>
    <t>751398025</t>
  </si>
  <si>
    <t>Mtž větrací mřížky stěnové přes 0,200 m2</t>
  </si>
  <si>
    <t>2004462235</t>
  </si>
  <si>
    <t>185</t>
  </si>
  <si>
    <t>598821301</t>
  </si>
  <si>
    <t>mřížka krycí VZT potrubí 66x66 cm, komsxit Ral 7006 mat - podrobný popis viz Z01</t>
  </si>
  <si>
    <t>905932625</t>
  </si>
  <si>
    <t>762</t>
  </si>
  <si>
    <t>Konstrukce tesařské</t>
  </si>
  <si>
    <t>186</t>
  </si>
  <si>
    <t>762083121</t>
  </si>
  <si>
    <t>Impregnace řeziva proti dřevokaznému hmyzu, houbám a plísním máčením třída ohrožení 1 a 2</t>
  </si>
  <si>
    <t>444920678</t>
  </si>
  <si>
    <t>187</t>
  </si>
  <si>
    <t>762123110</t>
  </si>
  <si>
    <t>Montáž tesařských stěn vázaných z hraněného řeziva průřezové plochy do 100 cm2</t>
  </si>
  <si>
    <t>-1550594483</t>
  </si>
  <si>
    <t>" střecha - R01"</t>
  </si>
  <si>
    <t>4+0,5*8</t>
  </si>
  <si>
    <t>188</t>
  </si>
  <si>
    <t>605120010</t>
  </si>
  <si>
    <t>řezivo jehličnaté hranol jakost I do 120 cm2</t>
  </si>
  <si>
    <t>1521306469</t>
  </si>
  <si>
    <t>8*0,1*0,1*1,08</t>
  </si>
  <si>
    <t>189</t>
  </si>
  <si>
    <t>762341013</t>
  </si>
  <si>
    <t>Bednění střech rovných z desek OSB tl 15 mm na sraz šroubovaných na krokve</t>
  </si>
  <si>
    <t>-1374805931</t>
  </si>
  <si>
    <t>4*0,25*2</t>
  </si>
  <si>
    <t>190</t>
  </si>
  <si>
    <t>762341016</t>
  </si>
  <si>
    <t>Bednění střech rovných z desek OSB tl 22 mm na sraz šroubovaných na krokve</t>
  </si>
  <si>
    <t>-250835281</t>
  </si>
  <si>
    <t>191</t>
  </si>
  <si>
    <t>762343912</t>
  </si>
  <si>
    <t>Zabednění otvorů ve střeše prkny tl do 32mm plochy jednotlivě do 4 m2</t>
  </si>
  <si>
    <t>-963083237</t>
  </si>
  <si>
    <t>" otovory nad hledištěm" - deskami OSB</t>
  </si>
  <si>
    <t>192</t>
  </si>
  <si>
    <t>762526110</t>
  </si>
  <si>
    <t>Položení polštáře pod podlahy při osové vzdálenosti 65 cm</t>
  </si>
  <si>
    <t>12424596</t>
  </si>
  <si>
    <t>" podkladový rošt servisní lávky a pochozí půdy"</t>
  </si>
  <si>
    <t>11*1,37+2,2*0,3+2,655*0,72+13,2*1,2+3,97*13,1</t>
  </si>
  <si>
    <t>193</t>
  </si>
  <si>
    <t>605120011</t>
  </si>
  <si>
    <t>dodávka podkladního roštu /1,2 m3 řeziva/</t>
  </si>
  <si>
    <t>1063412852</t>
  </si>
  <si>
    <t>194</t>
  </si>
  <si>
    <t>762810026</t>
  </si>
  <si>
    <t>Záklop stropů z desek OSB tl 22 mm na pero a drážku šroubovaných na trámy</t>
  </si>
  <si>
    <t>623795327</t>
  </si>
  <si>
    <t>195</t>
  </si>
  <si>
    <t>998762103</t>
  </si>
  <si>
    <t>Přesun hmot tonážní pro kce tesařské v objektech v do 24 m</t>
  </si>
  <si>
    <t>1521037611</t>
  </si>
  <si>
    <t>764</t>
  </si>
  <si>
    <t>Konstrukce klempířské</t>
  </si>
  <si>
    <t>196</t>
  </si>
  <si>
    <t>764001821</t>
  </si>
  <si>
    <t>Demontáž krytiny ze svitků nebo tabulí do suti</t>
  </si>
  <si>
    <t>168601113</t>
  </si>
  <si>
    <t>197</t>
  </si>
  <si>
    <t>764002821</t>
  </si>
  <si>
    <t>Demontáž střešního výlezu do suti</t>
  </si>
  <si>
    <t>-1077263736</t>
  </si>
  <si>
    <t>198</t>
  </si>
  <si>
    <t>764002851</t>
  </si>
  <si>
    <t>Demontáž oplechování parapetů do suti</t>
  </si>
  <si>
    <t>-1022056439</t>
  </si>
  <si>
    <t>5,4+5,1+1,1+2+15,6+2,5+13,3+7,4</t>
  </si>
  <si>
    <t>199</t>
  </si>
  <si>
    <t>764002861</t>
  </si>
  <si>
    <t>Demontáž oplechování říms a ozdobných prvků do suti</t>
  </si>
  <si>
    <t>-1474358665</t>
  </si>
  <si>
    <t>14,8*2+43,8</t>
  </si>
  <si>
    <t>200</t>
  </si>
  <si>
    <t>764002871</t>
  </si>
  <si>
    <t>Demontáž lemování zdí do suti</t>
  </si>
  <si>
    <t>-1669001328</t>
  </si>
  <si>
    <t>20,7+10,395+30,1</t>
  </si>
  <si>
    <t>201</t>
  </si>
  <si>
    <t>764004801</t>
  </si>
  <si>
    <t>Demontáž podokapního žlabu do suti</t>
  </si>
  <si>
    <t>-2069807022</t>
  </si>
  <si>
    <t>202</t>
  </si>
  <si>
    <t>764004860</t>
  </si>
  <si>
    <t>Demontáž svodu k dalšímu použití - demontáž na sousední budově, uskladnění a zpětná montáž vč. nového kotvení</t>
  </si>
  <si>
    <t>-1398985054</t>
  </si>
  <si>
    <t>203</t>
  </si>
  <si>
    <t>764004861</t>
  </si>
  <si>
    <t>Demontáž svodu do suti</t>
  </si>
  <si>
    <t>-273566368</t>
  </si>
  <si>
    <t>1,2+11,5*4</t>
  </si>
  <si>
    <t>204</t>
  </si>
  <si>
    <t>764111401</t>
  </si>
  <si>
    <t>Krytina střechy rovné drážkováním ze svitků z Pz plechu rš 500 mm sklonu do 30°</t>
  </si>
  <si>
    <t>2108979180</t>
  </si>
  <si>
    <t>" vč. systémového lemování, okapnice apod"</t>
  </si>
  <si>
    <t>205</t>
  </si>
  <si>
    <t>764203151</t>
  </si>
  <si>
    <t xml:space="preserve">Montáž střešního výlezu </t>
  </si>
  <si>
    <t>352454734</t>
  </si>
  <si>
    <t>206</t>
  </si>
  <si>
    <t>553418281</t>
  </si>
  <si>
    <t>Výlez do půdního prostoru zateplený, truhlářský výrobek s vloženou tepelnou izolací shodné účinnosti jako na půdě / PIR desky/, s utěsněním, na pantech, výklopný do púdního prostoru</t>
  </si>
  <si>
    <t>-898595156</t>
  </si>
  <si>
    <t>207</t>
  </si>
  <si>
    <t>764214409</t>
  </si>
  <si>
    <t>Oplechování horních ploch a nadezdívek (atik) bez rohů z Pz plechu mechanicky kotvené rš 800 mm</t>
  </si>
  <si>
    <t>799371858</t>
  </si>
  <si>
    <t>" K23- rš 810"</t>
  </si>
  <si>
    <t>20,7</t>
  </si>
  <si>
    <t>208</t>
  </si>
  <si>
    <t>764214411</t>
  </si>
  <si>
    <t>Oplechování horních ploch a nadezdívek (atik) bez rohů z Pz plechu mechanicky kotvené rš  přes 800mm</t>
  </si>
  <si>
    <t>-265646343</t>
  </si>
  <si>
    <t>" K25-rš 1350"</t>
  </si>
  <si>
    <t>7,7*1,35</t>
  </si>
  <si>
    <t>209</t>
  </si>
  <si>
    <t>764216404</t>
  </si>
  <si>
    <t>Oplechování parapetů rovných mechanicky kotvené z Pz plechu rš 330 mm</t>
  </si>
  <si>
    <t>-1708217089</t>
  </si>
  <si>
    <t>" K019-rš 325"</t>
  </si>
  <si>
    <t>0,9*6</t>
  </si>
  <si>
    <t>210</t>
  </si>
  <si>
    <t>764216603</t>
  </si>
  <si>
    <t>Oplechování rovných parapetů mechanicky kotvené z Pz s povrchovou úpravou rš 250 mm</t>
  </si>
  <si>
    <t>-1561061973</t>
  </si>
  <si>
    <t>" poplastovaný plech"</t>
  </si>
  <si>
    <t>" K12 - rš 265"</t>
  </si>
  <si>
    <t>1,55</t>
  </si>
  <si>
    <t>" K13- rš 265"</t>
  </si>
  <si>
    <t>0,55*3</t>
  </si>
  <si>
    <t>" K14- rš 265"</t>
  </si>
  <si>
    <t>0,95*2</t>
  </si>
  <si>
    <t>211</t>
  </si>
  <si>
    <t>764216605</t>
  </si>
  <si>
    <t>Oplechování rovných parapetů mechanicky kotvené z Pz s povrchovou úpravou rš 400 mm</t>
  </si>
  <si>
    <t>-1249800194</t>
  </si>
  <si>
    <t>" K19 - rš 395"</t>
  </si>
  <si>
    <t>0,55*2</t>
  </si>
  <si>
    <t>212</t>
  </si>
  <si>
    <t>764216606</t>
  </si>
  <si>
    <t>Oplechování rovných parapetů mechanicky kotvené z Pz s povrchovou úpravou rš 500 mm</t>
  </si>
  <si>
    <t>259890130</t>
  </si>
  <si>
    <t>" K29 - poplastovaný plech"</t>
  </si>
  <si>
    <t>213</t>
  </si>
  <si>
    <t>764236404</t>
  </si>
  <si>
    <t>Oplechování parapetů rovných mechanicky kotvené z Cu plechu rš 330 mm</t>
  </si>
  <si>
    <t>-549982835</t>
  </si>
  <si>
    <t>" K11-rš 305"</t>
  </si>
  <si>
    <t>1,3*12</t>
  </si>
  <si>
    <t>214</t>
  </si>
  <si>
    <t>764244309</t>
  </si>
  <si>
    <t>Oplechování horních ploch a nadezdívek bez rohů z TiZn lesklého plechu kotvené rš 800 mm</t>
  </si>
  <si>
    <t>1343142978</t>
  </si>
  <si>
    <t>" K21+K22"</t>
  </si>
  <si>
    <t>11,6+18,5</t>
  </si>
  <si>
    <t>215</t>
  </si>
  <si>
    <t>764246303</t>
  </si>
  <si>
    <t>Oplechování parapetů rovných mechanicky kotvené z TiZn lesklého plechu  rš 250 mm</t>
  </si>
  <si>
    <t>-412144999</t>
  </si>
  <si>
    <t>"K07- rš 265"</t>
  </si>
  <si>
    <t>0,5*2</t>
  </si>
  <si>
    <t>"K09-rš 265"</t>
  </si>
  <si>
    <t>0,75*2</t>
  </si>
  <si>
    <t>216</t>
  </si>
  <si>
    <t>764246304</t>
  </si>
  <si>
    <t>Oplechování parapetů rovných mechanicky kotvené z TiZn lesklého plechu  rš 330 mm</t>
  </si>
  <si>
    <t>1711319807</t>
  </si>
  <si>
    <t>" K01-rš 325"</t>
  </si>
  <si>
    <t>1,15*5</t>
  </si>
  <si>
    <t>" K03-rš 325"</t>
  </si>
  <si>
    <t>0,65*2</t>
  </si>
  <si>
    <t>" K04-rš 325"</t>
  </si>
  <si>
    <t>0,85</t>
  </si>
  <si>
    <t>" K19-rš 325"</t>
  </si>
  <si>
    <t>217</t>
  </si>
  <si>
    <t>764246306</t>
  </si>
  <si>
    <t>Oplechování parapetů rovných mechanicky kotvené z TiZn lesklého plechu  rš 500 mm</t>
  </si>
  <si>
    <t>1530682648</t>
  </si>
  <si>
    <t>" K 02-rš 465"</t>
  </si>
  <si>
    <t>1,45*3</t>
  </si>
  <si>
    <t>"K06-rš 465"</t>
  </si>
  <si>
    <t>3,05</t>
  </si>
  <si>
    <t>218</t>
  </si>
  <si>
    <t>764248306</t>
  </si>
  <si>
    <t>Oplechování římsy rovné mechanicky kotvené z TiZn lesklého plechu rš 500 mm</t>
  </si>
  <si>
    <t>1131795638</t>
  </si>
  <si>
    <t>" rš 540"</t>
  </si>
  <si>
    <t>14,8</t>
  </si>
  <si>
    <t>219</t>
  </si>
  <si>
    <t>764248307</t>
  </si>
  <si>
    <t>Oplechování římsy rovné mechanicky kotvené z TiZn lesklého plechu rš 670 mm</t>
  </si>
  <si>
    <t>-156778442</t>
  </si>
  <si>
    <t>220</t>
  </si>
  <si>
    <t>764341300</t>
  </si>
  <si>
    <t>Lemování rovných zdí střech s krytinou prejzovou nebo vlnitou z TiZn lesklého plechu rš 250 mm</t>
  </si>
  <si>
    <t>-275957548</t>
  </si>
  <si>
    <t>" K30 - oplechování klenáku - rš 205"</t>
  </si>
  <si>
    <t>1,3</t>
  </si>
  <si>
    <t>221</t>
  </si>
  <si>
    <t>764511404</t>
  </si>
  <si>
    <t>Žlab podokapní půlkruhový z Pz plechu rš 330 mm</t>
  </si>
  <si>
    <t>867001691</t>
  </si>
  <si>
    <t>" K26"</t>
  </si>
  <si>
    <t>4,25</t>
  </si>
  <si>
    <t>222</t>
  </si>
  <si>
    <t>764518422</t>
  </si>
  <si>
    <t>Svody kruhové včetně objímek, kolen, odskoků z Pz plechu průměru 100 mm</t>
  </si>
  <si>
    <t>-1563143225</t>
  </si>
  <si>
    <t>" K27"</t>
  </si>
  <si>
    <t>1,2</t>
  </si>
  <si>
    <t>223</t>
  </si>
  <si>
    <t>764548325</t>
  </si>
  <si>
    <t>Svody kruhové včetně objímek, kolen, odskoků z TiZn lesklého plechu průměru 150 mm</t>
  </si>
  <si>
    <t>1032767279</t>
  </si>
  <si>
    <t>11,5*4</t>
  </si>
  <si>
    <t>224</t>
  </si>
  <si>
    <t>998764103</t>
  </si>
  <si>
    <t>Přesun hmot tonážní pro konstrukce klempířské v objektech v do 24 m</t>
  </si>
  <si>
    <t>-833628474</t>
  </si>
  <si>
    <t>766</t>
  </si>
  <si>
    <t>Konstrukce truhlářské</t>
  </si>
  <si>
    <t>225</t>
  </si>
  <si>
    <t>766441811</t>
  </si>
  <si>
    <t>Demontáž parapetních desek dřevěných nebo plastových šířky do 30 cm délky do 1,0 m</t>
  </si>
  <si>
    <t>849313333</t>
  </si>
  <si>
    <t>226</t>
  </si>
  <si>
    <t>766441812</t>
  </si>
  <si>
    <t>Demontáž parapetních desek dřevěných nebo plastových šířky přes 30 cm délky do 1,0 m</t>
  </si>
  <si>
    <t>-969001196</t>
  </si>
  <si>
    <t>227</t>
  </si>
  <si>
    <t>766441821</t>
  </si>
  <si>
    <t>Demontáž parapetních desek dřevěných nebo plastových šířky do 30 cm délky přes 1,0 m</t>
  </si>
  <si>
    <t>-560869965</t>
  </si>
  <si>
    <t>228</t>
  </si>
  <si>
    <t>766441822</t>
  </si>
  <si>
    <t>Demontáž parapetních desek dřevěných nebo plastových šířky přes 30 cm délky přes 1,0 m</t>
  </si>
  <si>
    <t>367084914</t>
  </si>
  <si>
    <t>229</t>
  </si>
  <si>
    <t>766621112</t>
  </si>
  <si>
    <t>Montáž dřevěných oken plochy přes 1 m2 špaletových výšky do 2,5 m s rámem do zdiva</t>
  </si>
  <si>
    <t>-1052718275</t>
  </si>
  <si>
    <t>1,33*1,87*12</t>
  </si>
  <si>
    <t>230</t>
  </si>
  <si>
    <t>611101021</t>
  </si>
  <si>
    <t>okno dřevěné špaletové 133x187 cm , lepený profil merano, se štulpem, Ux max 0,9 W/m.K, izol dvojsklo, Rw=40db, - podrobný pois viz W11</t>
  </si>
  <si>
    <t>-1623886603</t>
  </si>
  <si>
    <t>231</t>
  </si>
  <si>
    <t>766621212</t>
  </si>
  <si>
    <t>Montáž dřevěných oken plochy přes 1 m2 otevíravých výšky do 2,5 m s rámem do zdiva</t>
  </si>
  <si>
    <t>-400793579</t>
  </si>
  <si>
    <t>1,22*1,92*5+0,75*1,945*2+0,945*1,945+0,585*0,895*2</t>
  </si>
  <si>
    <t>232</t>
  </si>
  <si>
    <t>766621213</t>
  </si>
  <si>
    <t>Montáž dřevěných oken plochy přes 1 m2 otevíravých výšky přes 2,5 m s rámem do zdiva</t>
  </si>
  <si>
    <t>1599360017</t>
  </si>
  <si>
    <t>1,22*3,845*3+0,75*3,805*2+0,945*3,855</t>
  </si>
  <si>
    <t>233</t>
  </si>
  <si>
    <t>611101031</t>
  </si>
  <si>
    <t>okno dřevěné 122x192 cm Europrofil IV meranti. izol- trojsklo. Uw max 0,9W/m2K; Rwmin 36db; RAL 7006 , se štulpem, bez sloupku - podrobný popis viz W01</t>
  </si>
  <si>
    <t>1369216462</t>
  </si>
  <si>
    <t>234</t>
  </si>
  <si>
    <t>611101032</t>
  </si>
  <si>
    <t>okno dřevěné 122x384.5 cm Europrofil IV meranti. izol- trojsklo. Uw max 0,9W/m2K; Rwmin 36db; RAL 7006 , se štulpem, s poutcem bez sloupku - podrobný popis viz W02</t>
  </si>
  <si>
    <t>2025133585</t>
  </si>
  <si>
    <t>235</t>
  </si>
  <si>
    <t>611101033</t>
  </si>
  <si>
    <t>okno dřevěné 75x380.5 cm Europrofil IV meranti. izol- trojsklo. Uw max 0,9W/m2K; Rwmin 36db; RAL 7006 , s poutcem  - podrobný popis viz W03</t>
  </si>
  <si>
    <t>-2055598301</t>
  </si>
  <si>
    <t>236</t>
  </si>
  <si>
    <t>611101034</t>
  </si>
  <si>
    <t>okno dřevěné 94.5x385.5 cm Europrofil IV meranti. izol- trojsklo. Uw max 0,9W/m2K; Rwmin 36db; RAL 7006 , s poutcem  - podrobný popis viz W04</t>
  </si>
  <si>
    <t>2050702463</t>
  </si>
  <si>
    <t>237</t>
  </si>
  <si>
    <t>611101035</t>
  </si>
  <si>
    <t>okno dřevěné 75x194.5 cm Europrofil IV meranti. izol- trojsklo. Uw max 0,9W/m2K; Rwmin 36db; RAL 7006 ,  - podrobný popis viz W05</t>
  </si>
  <si>
    <t>-1881075807</t>
  </si>
  <si>
    <t>238</t>
  </si>
  <si>
    <t>611101036</t>
  </si>
  <si>
    <t>okno dřevěné 94.5x194.5 cm Europrofil IV meranti. izol- trojsklo. Uw max 0,9W/m2K; Rwmin 36db; RAL 7006 ,  - podrobný popis viz W06</t>
  </si>
  <si>
    <t>29338912</t>
  </si>
  <si>
    <t>239</t>
  </si>
  <si>
    <t>611101037</t>
  </si>
  <si>
    <t>okno dřevěné 58.x89.5 cm Europrofil IV meranti. izol- trojsklo. Uw max 0,9W/m2K; Rwmin 36db; RAL 7006 ,  - podrobný popis viz W07</t>
  </si>
  <si>
    <t>978051575</t>
  </si>
  <si>
    <t>240</t>
  </si>
  <si>
    <t>766622131</t>
  </si>
  <si>
    <t>Montáž plastových oken plochy přes 1 m2 otevíravých výšky do 1,5 m s rámem do zdiva</t>
  </si>
  <si>
    <t>-1551772893</t>
  </si>
  <si>
    <t>0,6*0,9*3+0,6*1,4+0,9*1,4</t>
  </si>
  <si>
    <t>241</t>
  </si>
  <si>
    <t>766622132</t>
  </si>
  <si>
    <t>Montáž plastových oken plochy přes 1 m2 otevíravých výšky do 2,5 m s rámem do zdiva</t>
  </si>
  <si>
    <t>-1357103</t>
  </si>
  <si>
    <t>1,6*2,45+1*2*2</t>
  </si>
  <si>
    <t>242</t>
  </si>
  <si>
    <t>611400081</t>
  </si>
  <si>
    <t>okno plastové 160x245 cm, exteriér RAAL 1015, interiér bílá, Uw max=0,8W/m2K. izol trojsklo,se štulpem, bez sloupku - podrobný popis viz. W12</t>
  </si>
  <si>
    <t>-1848216481</t>
  </si>
  <si>
    <t>243</t>
  </si>
  <si>
    <t>611400082</t>
  </si>
  <si>
    <t>okno plastové 60x90 cm, exteriér RAAL 1015, interiér bílá, Uw max=0,8W/m2K. izol trojsklo, - podrobný popis viz. W13</t>
  </si>
  <si>
    <t>-696370721</t>
  </si>
  <si>
    <t>244</t>
  </si>
  <si>
    <t>611400083</t>
  </si>
  <si>
    <t>okno plastové 100x200 cm, exteriér RAAL 1015, interiér bílá, Uw max=0,8W/m2K. izol trojsklo, - podrobný popis viz. W14</t>
  </si>
  <si>
    <t>-1975737320</t>
  </si>
  <si>
    <t>245</t>
  </si>
  <si>
    <t>611400084</t>
  </si>
  <si>
    <t>okno plastové 60x140 cm, exteriér RAAL 1015, interiér bílá, Uw max=0,8W/m2K. izol trojsklo, - podrobný popis viz. W15</t>
  </si>
  <si>
    <t>-677727039</t>
  </si>
  <si>
    <t>246</t>
  </si>
  <si>
    <t>611400085</t>
  </si>
  <si>
    <t>okno plastové 90x140 cm, exteriér RAAL 1015, interiér bílá, Uw max=0,8W/m2K. izol trojsklo, - podrobný popis viz. W20</t>
  </si>
  <si>
    <t>-2050615102</t>
  </si>
  <si>
    <t>247</t>
  </si>
  <si>
    <t>766660411</t>
  </si>
  <si>
    <t>Montáž vchodových dveří 1křídlových bez nadsvětlíku do zdiva</t>
  </si>
  <si>
    <t>1799306683</t>
  </si>
  <si>
    <t>248</t>
  </si>
  <si>
    <t>766660421</t>
  </si>
  <si>
    <t>Montáž vchodových dveří 1křídlových s nadsvětlíkem do zdiva</t>
  </si>
  <si>
    <t>1780581303</t>
  </si>
  <si>
    <t>249</t>
  </si>
  <si>
    <t>611432501</t>
  </si>
  <si>
    <t>dveře plastové 75x200 cm ,iext. RAL 1015 mat/int. bílá, bezpečnostní kování - podrobný popis viz D10</t>
  </si>
  <si>
    <t>1014922647</t>
  </si>
  <si>
    <t>250</t>
  </si>
  <si>
    <t>611432502</t>
  </si>
  <si>
    <t>dveře plastové s nadsvětlíkem 118x200+ 86 cm , ext. RAL 1015 mat/int. bílá, bezpečnostní kování, světlík izol. trojsklo, Ud max 1,08W/m2K - podrobný popis viz D11</t>
  </si>
  <si>
    <t>1356972590</t>
  </si>
  <si>
    <t>251</t>
  </si>
  <si>
    <t>766660451</t>
  </si>
  <si>
    <t>Montáž vchodových dveří 2křídlových bez nadsvětlíku do zdiva</t>
  </si>
  <si>
    <t>-123573426</t>
  </si>
  <si>
    <t>252</t>
  </si>
  <si>
    <t>611731101</t>
  </si>
  <si>
    <t>dveře dřevěné dvoukřídlové plné 258x326.5 cm, europrofil IV Meranti, lazura, mozas klika, U=1,08 W/m2K- podrobný popis viz D08</t>
  </si>
  <si>
    <t>812098187</t>
  </si>
  <si>
    <t>253</t>
  </si>
  <si>
    <t>766691510</t>
  </si>
  <si>
    <t>Montáž těsnění oken a  dveří páskou</t>
  </si>
  <si>
    <t>-1600224210</t>
  </si>
  <si>
    <t>265*2</t>
  </si>
  <si>
    <t>254</t>
  </si>
  <si>
    <t>286181561</t>
  </si>
  <si>
    <t>páska interiérová parotěsná</t>
  </si>
  <si>
    <t>1278428311</t>
  </si>
  <si>
    <t>265*1,05 'Přepočtené koeficientem množství</t>
  </si>
  <si>
    <t>255</t>
  </si>
  <si>
    <t>286181562</t>
  </si>
  <si>
    <t>páska exteriérová paropropustná</t>
  </si>
  <si>
    <t>1882935809</t>
  </si>
  <si>
    <t>256</t>
  </si>
  <si>
    <t>766694111</t>
  </si>
  <si>
    <t>Montáž parapetních desek dřevěných nebo plastových šířky do 30 cm délky do 1,0 m</t>
  </si>
  <si>
    <t>-2008593091</t>
  </si>
  <si>
    <t>3+2+2+1</t>
  </si>
  <si>
    <t>257</t>
  </si>
  <si>
    <t>766694112</t>
  </si>
  <si>
    <t>Montáž parapetních desek dřevěných nebo plastových šířky do 30 cm délky do 1,6 m</t>
  </si>
  <si>
    <t>1618866799</t>
  </si>
  <si>
    <t>12+1</t>
  </si>
  <si>
    <t>258</t>
  </si>
  <si>
    <t>766694121</t>
  </si>
  <si>
    <t>Montáž parapetních desek dřevěných nebo plastových šířky přes 30 cm délky do 1,0 m</t>
  </si>
  <si>
    <t>-1808547659</t>
  </si>
  <si>
    <t>2+1+2+1+2+6</t>
  </si>
  <si>
    <t>259</t>
  </si>
  <si>
    <t>766694122</t>
  </si>
  <si>
    <t>Montáž parapetních dřevěných nebo plastových šířky přes 30 cm délky do 1,6 m</t>
  </si>
  <si>
    <t>1177384077</t>
  </si>
  <si>
    <t>5+3+1</t>
  </si>
  <si>
    <t>260</t>
  </si>
  <si>
    <t>607941031</t>
  </si>
  <si>
    <t>deska parapetní  vnitřní konůrkový plast  0,3 x 1 m</t>
  </si>
  <si>
    <t>-2136647286</t>
  </si>
  <si>
    <t>(1,6+0,6*3+1*2+0,6*2+0,9)*1,04</t>
  </si>
  <si>
    <t>261</t>
  </si>
  <si>
    <t>607941051</t>
  </si>
  <si>
    <t>deska parapetní vnitřní komůrkový plast  0,4 x 1 m</t>
  </si>
  <si>
    <t>1312278863</t>
  </si>
  <si>
    <t>(1,22*5+1,22*3+0,75*2+0,945+0,75*2+0,945)*1,04</t>
  </si>
  <si>
    <t>262</t>
  </si>
  <si>
    <t>607941071</t>
  </si>
  <si>
    <t>deska parapetní vnitřní komůrkový plast 0,5 x 1 m</t>
  </si>
  <si>
    <t>-1158601976</t>
  </si>
  <si>
    <t>(1,215*3+0,675*2+0,86*6)*1,04</t>
  </si>
  <si>
    <t>263</t>
  </si>
  <si>
    <t>607941041</t>
  </si>
  <si>
    <t>deska parapetní  vnitřní MDF+polyuretanový lak RAL 1015, polomat  0,3 x 1 m</t>
  </si>
  <si>
    <t>439087247</t>
  </si>
  <si>
    <t>1,33*12*1,04</t>
  </si>
  <si>
    <t>264</t>
  </si>
  <si>
    <t>998766103</t>
  </si>
  <si>
    <t>Přesun hmot tonážní pro konstrukce truhlářské v objektech v do 24 m</t>
  </si>
  <si>
    <t>129789129</t>
  </si>
  <si>
    <t>767</t>
  </si>
  <si>
    <t>Konstrukce zámečnické</t>
  </si>
  <si>
    <t>265</t>
  </si>
  <si>
    <t>767-102</t>
  </si>
  <si>
    <t xml:space="preserve">Montáž a dodávka atypického výrobku - markýza nad vraty pro zásobování  - kompletní výrobek vč. izolací, krytiny a všech přípomocí </t>
  </si>
  <si>
    <t>111208344</t>
  </si>
  <si>
    <t>" délka 5200 mm, stříška trojúhelníkoého profilu 1200x600x1350xmm; nosná konstrukce"</t>
  </si>
  <si>
    <t>" dřevěný hranol 80x80xmm á 1000mm; kotveno nerez závitovými tyčemi á 250mm"</t>
  </si>
  <si>
    <t>" na chemickou kotvu, dřevěné bednění z prken tl. 25 mm, krytina Cu plech; boky a "</t>
  </si>
  <si>
    <t>" podhled  z dřevěných palubek modřínových 19-96 mm. olej; okapový žlab "</t>
  </si>
  <si>
    <t>266</t>
  </si>
  <si>
    <t>767620125</t>
  </si>
  <si>
    <t>Montáž oken zdvojených otevíravých do zdiva plochy do 0,6 m2</t>
  </si>
  <si>
    <t>877307209</t>
  </si>
  <si>
    <t>0,675*0,48*2+0,86*0,76*6</t>
  </si>
  <si>
    <t>267</t>
  </si>
  <si>
    <t>553415201</t>
  </si>
  <si>
    <t>okno hliníkové 121.5x149.5 cm, izol trojsklo, RAAL 7006 Mat, Rw=30 db; Uw max 0.9 (W/m2K). pevné zasklení - podrobný popis W08</t>
  </si>
  <si>
    <t>-613659834</t>
  </si>
  <si>
    <t>268</t>
  </si>
  <si>
    <t>553415202</t>
  </si>
  <si>
    <t>okno hliníkové 67.5x48 cm, izol trojsklo, RAAL 7006 Mat, Rw=30 db; Uw max 0.9 (W/m2K),výklopné - podrobný popis W09</t>
  </si>
  <si>
    <t>384320933</t>
  </si>
  <si>
    <t>269</t>
  </si>
  <si>
    <t>553415203</t>
  </si>
  <si>
    <t>okno hliníkové 86x76 cm, sendvič. váplňm servopohon - podrobný popis W19</t>
  </si>
  <si>
    <t>-357696322</t>
  </si>
  <si>
    <t>270</t>
  </si>
  <si>
    <t>767640111</t>
  </si>
  <si>
    <t>Montáž dveří ocelových vchodových jednokřídlových bez nadsvětlíku</t>
  </si>
  <si>
    <t>-268064722</t>
  </si>
  <si>
    <t>271</t>
  </si>
  <si>
    <t>553910603</t>
  </si>
  <si>
    <t>dveře hliníkové, 100x219.5 cm, izol dvojsklo, Ud max 1.08W/m2K, RAL 7006,zámek rozetový, cilindrický , nerez madla, samozavírač - podrobný popis viz D03</t>
  </si>
  <si>
    <t>-232214006</t>
  </si>
  <si>
    <t>272</t>
  </si>
  <si>
    <t>553910604</t>
  </si>
  <si>
    <t>dveře hliníkové, 70.5x143 cm, plné hladké,, RAL 7006,zámek rozetový, cilindrický , pochrom. madlo,koule-klika  - podrobný popis viz D05</t>
  </si>
  <si>
    <t>-1321027198</t>
  </si>
  <si>
    <t>273</t>
  </si>
  <si>
    <t>55391060</t>
  </si>
  <si>
    <t>dveře hliníkové dvoukřídlové 159.5x210 cm, plné hladké,, RAL 7006, panikové kování, samozavírač  - podrobný popis viz D06</t>
  </si>
  <si>
    <t>1932779389</t>
  </si>
  <si>
    <t>274</t>
  </si>
  <si>
    <t>767640113</t>
  </si>
  <si>
    <t>Montáž dveří ocelových vchodových jednokřídlových s pevným bočním dílem</t>
  </si>
  <si>
    <t>615591176</t>
  </si>
  <si>
    <t>275</t>
  </si>
  <si>
    <t>553910601</t>
  </si>
  <si>
    <t>dveře hliníkové, 90+27x221.5 cm, izol dvojsklo, Ud max 1.08W/m2K, RAL 7006, bezp. kování, nerez madla, samozavírač, boční křídlo hladké - podrobný popis viz D02</t>
  </si>
  <si>
    <t>-490516719</t>
  </si>
  <si>
    <t>276</t>
  </si>
  <si>
    <t>553910602</t>
  </si>
  <si>
    <t>dveře hliníkové, 90+34x219 cm, izol dvojsklo, Ud max 1.08W/m2K, RAL 7006, bezp. kování, nerez madla, samozavírač, boční křídlo hladké - podrobný popis viz D07</t>
  </si>
  <si>
    <t>-1996043534</t>
  </si>
  <si>
    <t>277</t>
  </si>
  <si>
    <t>767640221</t>
  </si>
  <si>
    <t>Montáž dveří ocelových vchodových dvoukřídlových bez nadsvětlíku</t>
  </si>
  <si>
    <t>1140872057</t>
  </si>
  <si>
    <t>278</t>
  </si>
  <si>
    <t>767646422</t>
  </si>
  <si>
    <t>Montáž revizních dvířek 2křídlových s rámem výšky do 1500 mm</t>
  </si>
  <si>
    <t>-403301934</t>
  </si>
  <si>
    <t>279</t>
  </si>
  <si>
    <t>553435101</t>
  </si>
  <si>
    <t>dvířka plechová kabelové skříně vč. rámu, komaxit, Ral 7006 mat, 110x110 cm - podrobný popis viz. Z02</t>
  </si>
  <si>
    <t>618784267</t>
  </si>
  <si>
    <t>280</t>
  </si>
  <si>
    <t>767658918</t>
  </si>
  <si>
    <t>Oprava a údržba vrat vč. nového nátěru - garážová vrata 1.PP- P03</t>
  </si>
  <si>
    <t>-1984391916</t>
  </si>
  <si>
    <t>281</t>
  </si>
  <si>
    <t>767662190</t>
  </si>
  <si>
    <t>Demontáž mříží</t>
  </si>
  <si>
    <t>-1562070034</t>
  </si>
  <si>
    <t>2,5*7,3</t>
  </si>
  <si>
    <t>282</t>
  </si>
  <si>
    <t>767711110</t>
  </si>
  <si>
    <t>Montáž výkladců zapuštěných do 9 m2</t>
  </si>
  <si>
    <t>-1569936494</t>
  </si>
  <si>
    <t>1,31*1,965*2</t>
  </si>
  <si>
    <t>283</t>
  </si>
  <si>
    <t>553435102</t>
  </si>
  <si>
    <t>výkladec otvíravý vč. rámu, Ral 7006 mat. čirí skol, vestavěné osvětlenáí,  - podrobný popis viz Z03</t>
  </si>
  <si>
    <t>-1193885473</t>
  </si>
  <si>
    <t>284</t>
  </si>
  <si>
    <t>767-101</t>
  </si>
  <si>
    <t>Montáž a dodávka atypického výrobku - markýza nad vstupem - kompletní výrobek vč. izolací , nápisu a všech přípomocí - dle detailů Z04</t>
  </si>
  <si>
    <t>-592765080</t>
  </si>
  <si>
    <t>285</t>
  </si>
  <si>
    <t>767-109</t>
  </si>
  <si>
    <t>Montáž a dodávka systémových podložek  pro kotvení okapového svodu a hromosvodu</t>
  </si>
  <si>
    <t>-1837465807</t>
  </si>
  <si>
    <t>286</t>
  </si>
  <si>
    <t>998767103</t>
  </si>
  <si>
    <t>Přesun hmot tonážní pro zámečnické konstrukce v objektech v do 24 m</t>
  </si>
  <si>
    <t>-2068652748</t>
  </si>
  <si>
    <t>772</t>
  </si>
  <si>
    <t>Podlahy z kamene</t>
  </si>
  <si>
    <t>287</t>
  </si>
  <si>
    <t>772231304</t>
  </si>
  <si>
    <t>Montáž obkladu stupňů deskami kladenými do malty z kamene tvrdého tl do 70 mm</t>
  </si>
  <si>
    <t>-1637443704</t>
  </si>
  <si>
    <t>1,3*2+0,92+2,5+0,8+1,7+1,3</t>
  </si>
  <si>
    <t>288</t>
  </si>
  <si>
    <t>583821952</t>
  </si>
  <si>
    <t>žulový schod š. 350, tl. 150   - dle P01</t>
  </si>
  <si>
    <t>1779153796</t>
  </si>
  <si>
    <t>10*1,04 'Přepočtené koeficientem množství</t>
  </si>
  <si>
    <t>289</t>
  </si>
  <si>
    <t>772521150</t>
  </si>
  <si>
    <t>Kladení dlažby z kamene z pravoúhlých desek a dlaždic do malty tl do 50 mm</t>
  </si>
  <si>
    <t>-1021385310</t>
  </si>
  <si>
    <t>290</t>
  </si>
  <si>
    <t>583810991</t>
  </si>
  <si>
    <t>dlažba žulová tl. 35 mm</t>
  </si>
  <si>
    <t>1529931655</t>
  </si>
  <si>
    <t>3,5*1,04 'Přepočtené koeficientem množství</t>
  </si>
  <si>
    <t>291</t>
  </si>
  <si>
    <t>998772102</t>
  </si>
  <si>
    <t>Přesun hmot tonážní pro podlahy z kamene v objektech v do 12 m</t>
  </si>
  <si>
    <t>-2126042811</t>
  </si>
  <si>
    <t>777</t>
  </si>
  <si>
    <t>Podlahy lité</t>
  </si>
  <si>
    <t>292</t>
  </si>
  <si>
    <t>777111141</t>
  </si>
  <si>
    <t>Otryskání podkladu před provedením lité podlahy</t>
  </si>
  <si>
    <t>-784250647</t>
  </si>
  <si>
    <t>" úprava rampy"</t>
  </si>
  <si>
    <t>6,2+(0,8+0,5)</t>
  </si>
  <si>
    <t>293</t>
  </si>
  <si>
    <t>777521105</t>
  </si>
  <si>
    <t>Krycí polyuretanová stěrka tloušťky přes 2 do 3 mm dekorativní lité podlahy</t>
  </si>
  <si>
    <t>1312532262</t>
  </si>
  <si>
    <t>294</t>
  </si>
  <si>
    <t>998777102</t>
  </si>
  <si>
    <t>Přesun hmot tonážní pro podlahy lité v objektech v do 12 m</t>
  </si>
  <si>
    <t>-2097932128</t>
  </si>
  <si>
    <t>782</t>
  </si>
  <si>
    <t>Dokončovací práce - obklady z kamene</t>
  </si>
  <si>
    <t>295</t>
  </si>
  <si>
    <t>782132114</t>
  </si>
  <si>
    <t>Montáž obkladu stěn z pravoúhlých desek z tvrdého kamene do lepidla tl do 70 mm vč. provedení všech detailů / kamenické rody apod/</t>
  </si>
  <si>
    <t>956730689</t>
  </si>
  <si>
    <t>296</t>
  </si>
  <si>
    <t>583821951</t>
  </si>
  <si>
    <t xml:space="preserve">žulový obklad - špicovaný režný povrch tl 7 cm </t>
  </si>
  <si>
    <t>261366489</t>
  </si>
  <si>
    <t>41*1,05 'Přepočtené koeficientem množství</t>
  </si>
  <si>
    <t>297</t>
  </si>
  <si>
    <t>782191141</t>
  </si>
  <si>
    <t>Příplatek k montáži obkladu stěn z kamene za použití kovových kotev k uchycení obkladu</t>
  </si>
  <si>
    <t>219513303</t>
  </si>
  <si>
    <t>298</t>
  </si>
  <si>
    <t>782631314</t>
  </si>
  <si>
    <t>Montáž obkladu parapetů z nepravidelných řezaných desek z tvrdého kamene do malty tl přes 50 mm</t>
  </si>
  <si>
    <t>-968857599</t>
  </si>
  <si>
    <t>1,14*0,155*3</t>
  </si>
  <si>
    <t>299</t>
  </si>
  <si>
    <t>583821801</t>
  </si>
  <si>
    <t>kamenný parapet , špicovaná žula  dl. 114 cm -  KA1</t>
  </si>
  <si>
    <t>645712225</t>
  </si>
  <si>
    <t>3*1,05 'Přepočtené koeficientem množství</t>
  </si>
  <si>
    <t>300</t>
  </si>
  <si>
    <t>998782102</t>
  </si>
  <si>
    <t>Přesun hmot tonážní pro obklady kamenné v objektech v do 12 m</t>
  </si>
  <si>
    <t>297930122</t>
  </si>
  <si>
    <t>783</t>
  </si>
  <si>
    <t>Dokončovací práce - nátěry</t>
  </si>
  <si>
    <t>301</t>
  </si>
  <si>
    <t>783414201</t>
  </si>
  <si>
    <t>Základní antikorozní jednonásobný syntetický nátěr klempířských konstrukcí</t>
  </si>
  <si>
    <t>-471574172</t>
  </si>
  <si>
    <t>" K19"</t>
  </si>
  <si>
    <t>0,9*0,325*6</t>
  </si>
  <si>
    <t>" K23"</t>
  </si>
  <si>
    <t>20,7*0,81</t>
  </si>
  <si>
    <t>" K24"</t>
  </si>
  <si>
    <t>" K25"</t>
  </si>
  <si>
    <t>4,25*0,33*2</t>
  </si>
  <si>
    <t>302</t>
  </si>
  <si>
    <t>783415101</t>
  </si>
  <si>
    <t>Mezinátěr syntetický jednonásobný mezinátěr klempířských konstrukcí</t>
  </si>
  <si>
    <t>1889214512</t>
  </si>
  <si>
    <t>303</t>
  </si>
  <si>
    <t>783417101</t>
  </si>
  <si>
    <t>Krycí jednonásobný syntetický nátěr klempířských konstrukcí</t>
  </si>
  <si>
    <t>-1929418216</t>
  </si>
  <si>
    <t>304</t>
  </si>
  <si>
    <t>783823163</t>
  </si>
  <si>
    <t>Penetrační silikátový nátěr omítek stupně členitosti 3</t>
  </si>
  <si>
    <t>1512792727</t>
  </si>
  <si>
    <t>305</t>
  </si>
  <si>
    <t>783826615</t>
  </si>
  <si>
    <t>Hydrofobizační transparentní  nátěr omítek stupně členitosti 1 a 2</t>
  </si>
  <si>
    <t>-681105855</t>
  </si>
  <si>
    <t>" nad střechou R01 - detail D05"</t>
  </si>
  <si>
    <t>" sokl nad terénem - Divadelní ulice"</t>
  </si>
  <si>
    <t>6,17*1-(1,365+2,42)*1</t>
  </si>
  <si>
    <t>783827443</t>
  </si>
  <si>
    <t>Krycí dvojnásobný silikátový nátěr omítek stupně členitosti 3</t>
  </si>
  <si>
    <t>-1909609845</t>
  </si>
  <si>
    <t>307</t>
  </si>
  <si>
    <t>783897603</t>
  </si>
  <si>
    <t>Příplatek k cenám dvojnásobného krycího nátěru omítek za provedení styku 2 barev</t>
  </si>
  <si>
    <t>-518897171</t>
  </si>
  <si>
    <t>308</t>
  </si>
  <si>
    <t>783897619</t>
  </si>
  <si>
    <t>Příplatek k cenám dvojnásobného krycího nátěru omítek za barevné provedení v odstínu náročném</t>
  </si>
  <si>
    <t>1086781325</t>
  </si>
  <si>
    <t>784</t>
  </si>
  <si>
    <t>Dokončovací práce - malby a tapety</t>
  </si>
  <si>
    <t>309</t>
  </si>
  <si>
    <t>784181121</t>
  </si>
  <si>
    <t>Hloubková jednonásobná penetrace podkladu v místnostech výšky do 3,80 m</t>
  </si>
  <si>
    <t>-1239082841</t>
  </si>
  <si>
    <t>" vybouraná otvor, ostění po výměně oken, drobné opravy"</t>
  </si>
  <si>
    <t>310</t>
  </si>
  <si>
    <t>784221101</t>
  </si>
  <si>
    <t>Dvojnásobné bílé malby  ze směsí za sucha dobře otěruvzdorných v místnostech do 3,80 m</t>
  </si>
  <si>
    <t>2082842468</t>
  </si>
  <si>
    <t>311</t>
  </si>
  <si>
    <t>784681017</t>
  </si>
  <si>
    <t xml:space="preserve">Montáž plošných ozdobných prvků </t>
  </si>
  <si>
    <t>1749140194</t>
  </si>
  <si>
    <t>312</t>
  </si>
  <si>
    <t>581249301</t>
  </si>
  <si>
    <t>šambrána Š01</t>
  </si>
  <si>
    <t>-211915958</t>
  </si>
  <si>
    <t>313</t>
  </si>
  <si>
    <t>581249302</t>
  </si>
  <si>
    <t>šambrána Š02 vč. plastiky</t>
  </si>
  <si>
    <t>-1924398895</t>
  </si>
  <si>
    <t>314</t>
  </si>
  <si>
    <t>581249303</t>
  </si>
  <si>
    <t>šambrána Š03</t>
  </si>
  <si>
    <t>-728692774</t>
  </si>
  <si>
    <t>315</t>
  </si>
  <si>
    <t>581249304</t>
  </si>
  <si>
    <t>šambrána Š04</t>
  </si>
  <si>
    <t>-331968434</t>
  </si>
  <si>
    <t>316</t>
  </si>
  <si>
    <t>581249305</t>
  </si>
  <si>
    <t>šambrána Š05</t>
  </si>
  <si>
    <t>-58491011</t>
  </si>
  <si>
    <t>317</t>
  </si>
  <si>
    <t>581249306</t>
  </si>
  <si>
    <t>šambrána Š06</t>
  </si>
  <si>
    <t>992953653</t>
  </si>
  <si>
    <t>318</t>
  </si>
  <si>
    <t>581249307</t>
  </si>
  <si>
    <t>šambrána Š07</t>
  </si>
  <si>
    <t>1716021903</t>
  </si>
  <si>
    <t>319</t>
  </si>
  <si>
    <t>784681025</t>
  </si>
  <si>
    <t>Montáž hladkých ozdobných prvků s převažujícím délkovým rozměrem výšky (šířky) do 200 mm</t>
  </si>
  <si>
    <t>1947889040</t>
  </si>
  <si>
    <t>36+15+15</t>
  </si>
  <si>
    <t>320</t>
  </si>
  <si>
    <t>581249151</t>
  </si>
  <si>
    <t xml:space="preserve">římsa - šambrána - ozn Š08 </t>
  </si>
  <si>
    <t>-1368699835</t>
  </si>
  <si>
    <t>321</t>
  </si>
  <si>
    <t>581249152</t>
  </si>
  <si>
    <t>římsa - šambrána - ozn Š09</t>
  </si>
  <si>
    <t>-1925128371</t>
  </si>
  <si>
    <t>322</t>
  </si>
  <si>
    <t>581249153</t>
  </si>
  <si>
    <t>římsa - šambrána - ozn Š10</t>
  </si>
  <si>
    <t>-378898734</t>
  </si>
  <si>
    <t>VRN</t>
  </si>
  <si>
    <t>Vedlejší rozpočtové náklady</t>
  </si>
  <si>
    <t>VRN1</t>
  </si>
  <si>
    <t>323</t>
  </si>
  <si>
    <t>01</t>
  </si>
  <si>
    <t>Zarízení stavenište - Veškeré náklady spojené s vybudováním, provozem a odstranením  ZS</t>
  </si>
  <si>
    <t>soubor</t>
  </si>
  <si>
    <t>1024</t>
  </si>
  <si>
    <t>-332399338</t>
  </si>
  <si>
    <t>324</t>
  </si>
  <si>
    <t>07</t>
  </si>
  <si>
    <t>Pojištení stavby - náklady na pojištení stavby dle podmínek zadávací dokumentace</t>
  </si>
  <si>
    <t>262144</t>
  </si>
  <si>
    <t>-1054174470</t>
  </si>
  <si>
    <t>325</t>
  </si>
  <si>
    <t>Provoz investora</t>
  </si>
  <si>
    <t>-1368010854</t>
  </si>
  <si>
    <t>326</t>
  </si>
  <si>
    <t>Územní vlivy - zábory</t>
  </si>
  <si>
    <t>635613638</t>
  </si>
  <si>
    <t>327</t>
  </si>
  <si>
    <t>Provedení sondy před vybouráním oblouku / nad vstupem/</t>
  </si>
  <si>
    <t>-666068708</t>
  </si>
  <si>
    <t>328</t>
  </si>
  <si>
    <t>02</t>
  </si>
  <si>
    <t>Zkoušky a revize- Náklady zhotovitele na provádení zkoušek a revizí nezbytných k provedení díla</t>
  </si>
  <si>
    <t>-226794403</t>
  </si>
  <si>
    <t>329</t>
  </si>
  <si>
    <t>03</t>
  </si>
  <si>
    <t>Mimostaveništní doprava - mimorádné náklady spojené s dopravou materiálu na stavenište</t>
  </si>
  <si>
    <t>230221907</t>
  </si>
  <si>
    <t>330</t>
  </si>
  <si>
    <t>05</t>
  </si>
  <si>
    <t>Provedení merení vlhkosti zdiva pred apikací ETICS</t>
  </si>
  <si>
    <t>-1588002439</t>
  </si>
  <si>
    <t>331</t>
  </si>
  <si>
    <t>06</t>
  </si>
  <si>
    <t xml:space="preserve">Dokumentace skutecného provedení </t>
  </si>
  <si>
    <t>1419138408</t>
  </si>
  <si>
    <t>332</t>
  </si>
  <si>
    <t>08</t>
  </si>
  <si>
    <t>Podrobný stavebně technický průzkum fasády</t>
  </si>
  <si>
    <t>-2102392301</t>
  </si>
  <si>
    <t>333</t>
  </si>
  <si>
    <t>09</t>
  </si>
  <si>
    <t>vytýčení inženýrských sítí</t>
  </si>
  <si>
    <t>Kč</t>
  </si>
  <si>
    <t>1832304921</t>
  </si>
  <si>
    <t>334</t>
  </si>
  <si>
    <t>koordinační činnost</t>
  </si>
  <si>
    <t>188446495</t>
  </si>
  <si>
    <t>335</t>
  </si>
  <si>
    <t>Náklady vzniklé v souvislosti s realizací stavby - náklady na vzorky, šablony apod</t>
  </si>
  <si>
    <t>-70067167</t>
  </si>
  <si>
    <t>336</t>
  </si>
  <si>
    <t>Územní vlivy - ztižené podmínky pro stavbu lešení ve dvoře a nad střešní rovinou jeviště</t>
  </si>
  <si>
    <t>1736858629</t>
  </si>
  <si>
    <t>337</t>
  </si>
  <si>
    <t>Územní vlivy - ztižené podmínky pro práce prováděné ve stísněných podmínkách - dvorek</t>
  </si>
  <si>
    <t>-1745854995</t>
  </si>
  <si>
    <t>338</t>
  </si>
  <si>
    <t>Náklady na průběžný úklid veřejných komunikací</t>
  </si>
  <si>
    <t>-1377211602</t>
  </si>
  <si>
    <t>339</t>
  </si>
  <si>
    <t>Náklady na DIO ( provizorní dopravní značení)</t>
  </si>
  <si>
    <t>-1209295454</t>
  </si>
  <si>
    <t>340</t>
  </si>
  <si>
    <t>insekcidní a fungicidní průzkum stávajících dřevěných konstrukcí krovu a sondy do střešní konstrukce, očištění stropní konstrukce R01</t>
  </si>
  <si>
    <t>-1608255427</t>
  </si>
  <si>
    <t>341</t>
  </si>
  <si>
    <t>Územní vlivy - ochrana konstrukcí před znečištěním a poškozením, vyčištění prostor před předáním</t>
  </si>
  <si>
    <t>-2001127404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</si>
</sst>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Klatovy-akt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Snižení energetické náročnosti budovy divadla v Klatovech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Klatovy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19. 6. 2019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Město Klatovy, náměstí Míru 62, Klatovy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Energy Benefit Centre a.s.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>Lenka Jandová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S54" s="104" t="s">
        <v>69</v>
      </c>
      <c r="BT54" s="104" t="s">
        <v>70</v>
      </c>
      <c r="BV54" s="104" t="s">
        <v>71</v>
      </c>
      <c r="BW54" s="104" t="s">
        <v>5</v>
      </c>
      <c r="BX54" s="104" t="s">
        <v>72</v>
      </c>
      <c r="CL54" s="104" t="s">
        <v>1</v>
      </c>
    </row>
    <row r="55" spans="1:90" s="5" customFormat="1" ht="27" customHeight="1">
      <c r="A55" s="105" t="s">
        <v>73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'Klatovy-akt - Snižení ene...'!J28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74</v>
      </c>
      <c r="AR55" s="112"/>
      <c r="AS55" s="113">
        <v>0</v>
      </c>
      <c r="AT55" s="114">
        <f>ROUND(SUM(AV55:AW55),2)</f>
        <v>0</v>
      </c>
      <c r="AU55" s="115">
        <f>'Klatovy-akt - Snižení ene...'!P101</f>
        <v>0</v>
      </c>
      <c r="AV55" s="114">
        <f>'Klatovy-akt - Snižení ene...'!J31</f>
        <v>0</v>
      </c>
      <c r="AW55" s="114">
        <f>'Klatovy-akt - Snižení ene...'!J32</f>
        <v>0</v>
      </c>
      <c r="AX55" s="114">
        <f>'Klatovy-akt - Snižení ene...'!J33</f>
        <v>0</v>
      </c>
      <c r="AY55" s="114">
        <f>'Klatovy-akt - Snižení ene...'!J34</f>
        <v>0</v>
      </c>
      <c r="AZ55" s="114">
        <f>'Klatovy-akt - Snižení ene...'!F31</f>
        <v>0</v>
      </c>
      <c r="BA55" s="114">
        <f>'Klatovy-akt - Snižení ene...'!F32</f>
        <v>0</v>
      </c>
      <c r="BB55" s="114">
        <f>'Klatovy-akt - Snižení ene...'!F33</f>
        <v>0</v>
      </c>
      <c r="BC55" s="114">
        <f>'Klatovy-akt - Snižení ene...'!F34</f>
        <v>0</v>
      </c>
      <c r="BD55" s="116">
        <f>'Klatovy-akt - Snižení ene...'!F35</f>
        <v>0</v>
      </c>
      <c r="BT55" s="117" t="s">
        <v>75</v>
      </c>
      <c r="BU55" s="117" t="s">
        <v>76</v>
      </c>
      <c r="BV55" s="117" t="s">
        <v>71</v>
      </c>
      <c r="BW55" s="117" t="s">
        <v>5</v>
      </c>
      <c r="BX55" s="117" t="s">
        <v>72</v>
      </c>
      <c r="CL55" s="117" t="s">
        <v>1</v>
      </c>
    </row>
    <row r="56" spans="2:44" s="1" customFormat="1" ht="30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Klatovy-akt - Snižení en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5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9"/>
      <c r="AT3" s="16" t="s">
        <v>77</v>
      </c>
    </row>
    <row r="4" spans="2:46" ht="24.95" customHeight="1">
      <c r="B4" s="19"/>
      <c r="D4" s="122" t="s">
        <v>78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23" t="s">
        <v>16</v>
      </c>
      <c r="I6" s="124"/>
      <c r="L6" s="42"/>
    </row>
    <row r="7" spans="2:12" s="1" customFormat="1" ht="36.95" customHeight="1">
      <c r="B7" s="42"/>
      <c r="E7" s="125" t="s">
        <v>17</v>
      </c>
      <c r="F7" s="1"/>
      <c r="G7" s="1"/>
      <c r="H7" s="1"/>
      <c r="I7" s="124"/>
      <c r="L7" s="42"/>
    </row>
    <row r="8" spans="2:12" s="1" customFormat="1" ht="12">
      <c r="B8" s="42"/>
      <c r="I8" s="124"/>
      <c r="L8" s="42"/>
    </row>
    <row r="9" spans="2:12" s="1" customFormat="1" ht="12" customHeight="1">
      <c r="B9" s="42"/>
      <c r="D9" s="123" t="s">
        <v>18</v>
      </c>
      <c r="F9" s="16" t="s">
        <v>1</v>
      </c>
      <c r="I9" s="126" t="s">
        <v>19</v>
      </c>
      <c r="J9" s="16" t="s">
        <v>1</v>
      </c>
      <c r="L9" s="42"/>
    </row>
    <row r="10" spans="2:12" s="1" customFormat="1" ht="12" customHeight="1">
      <c r="B10" s="42"/>
      <c r="D10" s="123" t="s">
        <v>20</v>
      </c>
      <c r="F10" s="16" t="s">
        <v>21</v>
      </c>
      <c r="I10" s="126" t="s">
        <v>22</v>
      </c>
      <c r="J10" s="127" t="str">
        <f>'Rekapitulace stavby'!AN8</f>
        <v>19. 6. 2019</v>
      </c>
      <c r="L10" s="42"/>
    </row>
    <row r="11" spans="2:12" s="1" customFormat="1" ht="10.8" customHeight="1">
      <c r="B11" s="42"/>
      <c r="I11" s="124"/>
      <c r="L11" s="42"/>
    </row>
    <row r="12" spans="2:12" s="1" customFormat="1" ht="12" customHeight="1">
      <c r="B12" s="42"/>
      <c r="D12" s="123" t="s">
        <v>24</v>
      </c>
      <c r="I12" s="126" t="s">
        <v>25</v>
      </c>
      <c r="J12" s="16" t="s">
        <v>1</v>
      </c>
      <c r="L12" s="42"/>
    </row>
    <row r="13" spans="2:12" s="1" customFormat="1" ht="18" customHeight="1">
      <c r="B13" s="42"/>
      <c r="E13" s="16" t="s">
        <v>26</v>
      </c>
      <c r="I13" s="126" t="s">
        <v>27</v>
      </c>
      <c r="J13" s="16" t="s">
        <v>1</v>
      </c>
      <c r="L13" s="42"/>
    </row>
    <row r="14" spans="2:12" s="1" customFormat="1" ht="6.95" customHeight="1">
      <c r="B14" s="42"/>
      <c r="I14" s="124"/>
      <c r="L14" s="42"/>
    </row>
    <row r="15" spans="2:12" s="1" customFormat="1" ht="12" customHeight="1">
      <c r="B15" s="42"/>
      <c r="D15" s="123" t="s">
        <v>28</v>
      </c>
      <c r="I15" s="126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6"/>
      <c r="G16" s="16"/>
      <c r="H16" s="16"/>
      <c r="I16" s="126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24"/>
      <c r="L17" s="42"/>
    </row>
    <row r="18" spans="2:12" s="1" customFormat="1" ht="12" customHeight="1">
      <c r="B18" s="42"/>
      <c r="D18" s="123" t="s">
        <v>30</v>
      </c>
      <c r="I18" s="126" t="s">
        <v>25</v>
      </c>
      <c r="J18" s="16" t="s">
        <v>1</v>
      </c>
      <c r="L18" s="42"/>
    </row>
    <row r="19" spans="2:12" s="1" customFormat="1" ht="18" customHeight="1">
      <c r="B19" s="42"/>
      <c r="E19" s="16" t="s">
        <v>31</v>
      </c>
      <c r="I19" s="126" t="s">
        <v>27</v>
      </c>
      <c r="J19" s="16" t="s">
        <v>1</v>
      </c>
      <c r="L19" s="42"/>
    </row>
    <row r="20" spans="2:12" s="1" customFormat="1" ht="6.95" customHeight="1">
      <c r="B20" s="42"/>
      <c r="I20" s="124"/>
      <c r="L20" s="42"/>
    </row>
    <row r="21" spans="2:12" s="1" customFormat="1" ht="12" customHeight="1">
      <c r="B21" s="42"/>
      <c r="D21" s="123" t="s">
        <v>33</v>
      </c>
      <c r="I21" s="126" t="s">
        <v>25</v>
      </c>
      <c r="J21" s="16" t="s">
        <v>1</v>
      </c>
      <c r="L21" s="42"/>
    </row>
    <row r="22" spans="2:12" s="1" customFormat="1" ht="18" customHeight="1">
      <c r="B22" s="42"/>
      <c r="E22" s="16" t="s">
        <v>34</v>
      </c>
      <c r="I22" s="126" t="s">
        <v>27</v>
      </c>
      <c r="J22" s="16" t="s">
        <v>1</v>
      </c>
      <c r="L22" s="42"/>
    </row>
    <row r="23" spans="2:12" s="1" customFormat="1" ht="6.95" customHeight="1">
      <c r="B23" s="42"/>
      <c r="I23" s="124"/>
      <c r="L23" s="42"/>
    </row>
    <row r="24" spans="2:12" s="1" customFormat="1" ht="12" customHeight="1">
      <c r="B24" s="42"/>
      <c r="D24" s="123" t="s">
        <v>35</v>
      </c>
      <c r="I24" s="124"/>
      <c r="L24" s="42"/>
    </row>
    <row r="25" spans="2:12" s="6" customFormat="1" ht="16.5" customHeight="1">
      <c r="B25" s="128"/>
      <c r="E25" s="129" t="s">
        <v>1</v>
      </c>
      <c r="F25" s="129"/>
      <c r="G25" s="129"/>
      <c r="H25" s="129"/>
      <c r="I25" s="130"/>
      <c r="L25" s="128"/>
    </row>
    <row r="26" spans="2:12" s="1" customFormat="1" ht="6.95" customHeight="1">
      <c r="B26" s="42"/>
      <c r="I26" s="124"/>
      <c r="L26" s="42"/>
    </row>
    <row r="27" spans="2:12" s="1" customFormat="1" ht="6.95" customHeight="1">
      <c r="B27" s="42"/>
      <c r="D27" s="70"/>
      <c r="E27" s="70"/>
      <c r="F27" s="70"/>
      <c r="G27" s="70"/>
      <c r="H27" s="70"/>
      <c r="I27" s="131"/>
      <c r="J27" s="70"/>
      <c r="K27" s="70"/>
      <c r="L27" s="42"/>
    </row>
    <row r="28" spans="2:12" s="1" customFormat="1" ht="25.4" customHeight="1">
      <c r="B28" s="42"/>
      <c r="D28" s="132" t="s">
        <v>36</v>
      </c>
      <c r="I28" s="124"/>
      <c r="J28" s="133">
        <f>ROUND(J101,2)</f>
        <v>0</v>
      </c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1"/>
      <c r="J29" s="70"/>
      <c r="K29" s="70"/>
      <c r="L29" s="42"/>
    </row>
    <row r="30" spans="2:12" s="1" customFormat="1" ht="14.4" customHeight="1">
      <c r="B30" s="42"/>
      <c r="F30" s="134" t="s">
        <v>38</v>
      </c>
      <c r="I30" s="135" t="s">
        <v>37</v>
      </c>
      <c r="J30" s="134" t="s">
        <v>39</v>
      </c>
      <c r="L30" s="42"/>
    </row>
    <row r="31" spans="2:12" s="1" customFormat="1" ht="14.4" customHeight="1">
      <c r="B31" s="42"/>
      <c r="D31" s="123" t="s">
        <v>40</v>
      </c>
      <c r="E31" s="123" t="s">
        <v>41</v>
      </c>
      <c r="F31" s="136">
        <f>ROUND((SUM(BE101:BE930)),2)</f>
        <v>0</v>
      </c>
      <c r="I31" s="137">
        <v>0.21</v>
      </c>
      <c r="J31" s="136">
        <f>ROUND(((SUM(BE101:BE930))*I31),2)</f>
        <v>0</v>
      </c>
      <c r="L31" s="42"/>
    </row>
    <row r="32" spans="2:12" s="1" customFormat="1" ht="14.4" customHeight="1">
      <c r="B32" s="42"/>
      <c r="E32" s="123" t="s">
        <v>42</v>
      </c>
      <c r="F32" s="136">
        <f>ROUND((SUM(BF101:BF930)),2)</f>
        <v>0</v>
      </c>
      <c r="I32" s="137">
        <v>0.15</v>
      </c>
      <c r="J32" s="136">
        <f>ROUND(((SUM(BF101:BF930))*I32),2)</f>
        <v>0</v>
      </c>
      <c r="L32" s="42"/>
    </row>
    <row r="33" spans="2:12" s="1" customFormat="1" ht="14.4" customHeight="1" hidden="1">
      <c r="B33" s="42"/>
      <c r="E33" s="123" t="s">
        <v>43</v>
      </c>
      <c r="F33" s="136">
        <f>ROUND((SUM(BG101:BG930)),2)</f>
        <v>0</v>
      </c>
      <c r="I33" s="137">
        <v>0.21</v>
      </c>
      <c r="J33" s="136">
        <f>0</f>
        <v>0</v>
      </c>
      <c r="L33" s="42"/>
    </row>
    <row r="34" spans="2:12" s="1" customFormat="1" ht="14.4" customHeight="1" hidden="1">
      <c r="B34" s="42"/>
      <c r="E34" s="123" t="s">
        <v>44</v>
      </c>
      <c r="F34" s="136">
        <f>ROUND((SUM(BH101:BH930)),2)</f>
        <v>0</v>
      </c>
      <c r="I34" s="137">
        <v>0.15</v>
      </c>
      <c r="J34" s="136">
        <f>0</f>
        <v>0</v>
      </c>
      <c r="L34" s="42"/>
    </row>
    <row r="35" spans="2:12" s="1" customFormat="1" ht="14.4" customHeight="1" hidden="1">
      <c r="B35" s="42"/>
      <c r="E35" s="123" t="s">
        <v>45</v>
      </c>
      <c r="F35" s="136">
        <f>ROUND((SUM(BI101:BI930)),2)</f>
        <v>0</v>
      </c>
      <c r="I35" s="137">
        <v>0</v>
      </c>
      <c r="J35" s="136">
        <f>0</f>
        <v>0</v>
      </c>
      <c r="L35" s="42"/>
    </row>
    <row r="36" spans="2:12" s="1" customFormat="1" ht="6.95" customHeight="1">
      <c r="B36" s="42"/>
      <c r="I36" s="124"/>
      <c r="L36" s="42"/>
    </row>
    <row r="37" spans="2:12" s="1" customFormat="1" ht="25.4" customHeight="1">
      <c r="B37" s="42"/>
      <c r="C37" s="138"/>
      <c r="D37" s="139" t="s">
        <v>46</v>
      </c>
      <c r="E37" s="140"/>
      <c r="F37" s="140"/>
      <c r="G37" s="141" t="s">
        <v>47</v>
      </c>
      <c r="H37" s="142" t="s">
        <v>48</v>
      </c>
      <c r="I37" s="143"/>
      <c r="J37" s="144">
        <f>SUM(J28:J35)</f>
        <v>0</v>
      </c>
      <c r="K37" s="145"/>
      <c r="L37" s="42"/>
    </row>
    <row r="38" spans="2:12" s="1" customFormat="1" ht="14.4" customHeight="1">
      <c r="B38" s="146"/>
      <c r="C38" s="147"/>
      <c r="D38" s="147"/>
      <c r="E38" s="147"/>
      <c r="F38" s="147"/>
      <c r="G38" s="147"/>
      <c r="H38" s="147"/>
      <c r="I38" s="148"/>
      <c r="J38" s="147"/>
      <c r="K38" s="147"/>
      <c r="L38" s="42"/>
    </row>
    <row r="42" spans="2:12" s="1" customFormat="1" ht="6.95" customHeight="1">
      <c r="B42" s="149"/>
      <c r="C42" s="150"/>
      <c r="D42" s="150"/>
      <c r="E42" s="150"/>
      <c r="F42" s="150"/>
      <c r="G42" s="150"/>
      <c r="H42" s="150"/>
      <c r="I42" s="151"/>
      <c r="J42" s="150"/>
      <c r="K42" s="150"/>
      <c r="L42" s="42"/>
    </row>
    <row r="43" spans="2:12" s="1" customFormat="1" ht="24.95" customHeight="1">
      <c r="B43" s="37"/>
      <c r="C43" s="22" t="s">
        <v>79</v>
      </c>
      <c r="D43" s="38"/>
      <c r="E43" s="38"/>
      <c r="F43" s="38"/>
      <c r="G43" s="38"/>
      <c r="H43" s="38"/>
      <c r="I43" s="124"/>
      <c r="J43" s="38"/>
      <c r="K43" s="38"/>
      <c r="L43" s="42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124"/>
      <c r="J44" s="38"/>
      <c r="K44" s="38"/>
      <c r="L44" s="42"/>
    </row>
    <row r="45" spans="2:12" s="1" customFormat="1" ht="12" customHeight="1">
      <c r="B45" s="37"/>
      <c r="C45" s="31" t="s">
        <v>16</v>
      </c>
      <c r="D45" s="38"/>
      <c r="E45" s="38"/>
      <c r="F45" s="38"/>
      <c r="G45" s="38"/>
      <c r="H45" s="38"/>
      <c r="I45" s="124"/>
      <c r="J45" s="38"/>
      <c r="K45" s="38"/>
      <c r="L45" s="42"/>
    </row>
    <row r="46" spans="2:12" s="1" customFormat="1" ht="16.5" customHeight="1">
      <c r="B46" s="37"/>
      <c r="C46" s="38"/>
      <c r="D46" s="38"/>
      <c r="E46" s="63" t="str">
        <f>E7</f>
        <v>Snižení energetické náročnosti budovy divadla v Klatovech</v>
      </c>
      <c r="F46" s="38"/>
      <c r="G46" s="38"/>
      <c r="H46" s="38"/>
      <c r="I46" s="124"/>
      <c r="J46" s="38"/>
      <c r="K46" s="38"/>
      <c r="L46" s="42"/>
    </row>
    <row r="47" spans="2:12" s="1" customFormat="1" ht="6.95" customHeight="1">
      <c r="B47" s="37"/>
      <c r="C47" s="38"/>
      <c r="D47" s="38"/>
      <c r="E47" s="38"/>
      <c r="F47" s="38"/>
      <c r="G47" s="38"/>
      <c r="H47" s="38"/>
      <c r="I47" s="124"/>
      <c r="J47" s="38"/>
      <c r="K47" s="38"/>
      <c r="L47" s="42"/>
    </row>
    <row r="48" spans="2:12" s="1" customFormat="1" ht="12" customHeight="1">
      <c r="B48" s="37"/>
      <c r="C48" s="31" t="s">
        <v>20</v>
      </c>
      <c r="D48" s="38"/>
      <c r="E48" s="38"/>
      <c r="F48" s="26" t="str">
        <f>F10</f>
        <v>Klatovy</v>
      </c>
      <c r="G48" s="38"/>
      <c r="H48" s="38"/>
      <c r="I48" s="126" t="s">
        <v>22</v>
      </c>
      <c r="J48" s="66" t="str">
        <f>IF(J10="","",J10)</f>
        <v>19. 6. 2019</v>
      </c>
      <c r="K48" s="38"/>
      <c r="L48" s="42"/>
    </row>
    <row r="49" spans="2:12" s="1" customFormat="1" ht="6.95" customHeight="1">
      <c r="B49" s="37"/>
      <c r="C49" s="38"/>
      <c r="D49" s="38"/>
      <c r="E49" s="38"/>
      <c r="F49" s="38"/>
      <c r="G49" s="38"/>
      <c r="H49" s="38"/>
      <c r="I49" s="124"/>
      <c r="J49" s="38"/>
      <c r="K49" s="38"/>
      <c r="L49" s="42"/>
    </row>
    <row r="50" spans="2:12" s="1" customFormat="1" ht="13.65" customHeight="1">
      <c r="B50" s="37"/>
      <c r="C50" s="31" t="s">
        <v>24</v>
      </c>
      <c r="D50" s="38"/>
      <c r="E50" s="38"/>
      <c r="F50" s="26" t="str">
        <f>E13</f>
        <v>Město Klatovy, náměstí Míru 62, Klatovy</v>
      </c>
      <c r="G50" s="38"/>
      <c r="H50" s="38"/>
      <c r="I50" s="126" t="s">
        <v>30</v>
      </c>
      <c r="J50" s="35" t="str">
        <f>E19</f>
        <v>Energy Benefit Centre a.s.</v>
      </c>
      <c r="K50" s="38"/>
      <c r="L50" s="42"/>
    </row>
    <row r="51" spans="2:12" s="1" customFormat="1" ht="13.65" customHeight="1">
      <c r="B51" s="37"/>
      <c r="C51" s="31" t="s">
        <v>28</v>
      </c>
      <c r="D51" s="38"/>
      <c r="E51" s="38"/>
      <c r="F51" s="26" t="str">
        <f>IF(E16="","",E16)</f>
        <v>Vyplň údaj</v>
      </c>
      <c r="G51" s="38"/>
      <c r="H51" s="38"/>
      <c r="I51" s="126" t="s">
        <v>33</v>
      </c>
      <c r="J51" s="35" t="str">
        <f>E22</f>
        <v>Lenka Jandová</v>
      </c>
      <c r="K51" s="38"/>
      <c r="L51" s="42"/>
    </row>
    <row r="52" spans="2:12" s="1" customFormat="1" ht="10.3" customHeight="1">
      <c r="B52" s="37"/>
      <c r="C52" s="38"/>
      <c r="D52" s="38"/>
      <c r="E52" s="38"/>
      <c r="F52" s="38"/>
      <c r="G52" s="38"/>
      <c r="H52" s="38"/>
      <c r="I52" s="124"/>
      <c r="J52" s="38"/>
      <c r="K52" s="38"/>
      <c r="L52" s="42"/>
    </row>
    <row r="53" spans="2:12" s="1" customFormat="1" ht="29.25" customHeight="1">
      <c r="B53" s="37"/>
      <c r="C53" s="152" t="s">
        <v>80</v>
      </c>
      <c r="D53" s="153"/>
      <c r="E53" s="153"/>
      <c r="F53" s="153"/>
      <c r="G53" s="153"/>
      <c r="H53" s="153"/>
      <c r="I53" s="154"/>
      <c r="J53" s="155" t="s">
        <v>81</v>
      </c>
      <c r="K53" s="153"/>
      <c r="L53" s="42"/>
    </row>
    <row r="54" spans="2:12" s="1" customFormat="1" ht="10.3" customHeight="1">
      <c r="B54" s="37"/>
      <c r="C54" s="38"/>
      <c r="D54" s="38"/>
      <c r="E54" s="38"/>
      <c r="F54" s="38"/>
      <c r="G54" s="38"/>
      <c r="H54" s="38"/>
      <c r="I54" s="124"/>
      <c r="J54" s="38"/>
      <c r="K54" s="38"/>
      <c r="L54" s="42"/>
    </row>
    <row r="55" spans="2:47" s="1" customFormat="1" ht="22.8" customHeight="1">
      <c r="B55" s="37"/>
      <c r="C55" s="156" t="s">
        <v>82</v>
      </c>
      <c r="D55" s="38"/>
      <c r="E55" s="38"/>
      <c r="F55" s="38"/>
      <c r="G55" s="38"/>
      <c r="H55" s="38"/>
      <c r="I55" s="124"/>
      <c r="J55" s="97">
        <f>J101</f>
        <v>0</v>
      </c>
      <c r="K55" s="38"/>
      <c r="L55" s="42"/>
      <c r="AU55" s="16" t="s">
        <v>83</v>
      </c>
    </row>
    <row r="56" spans="2:12" s="7" customFormat="1" ht="24.95" customHeight="1">
      <c r="B56" s="157"/>
      <c r="C56" s="158"/>
      <c r="D56" s="159" t="s">
        <v>84</v>
      </c>
      <c r="E56" s="160"/>
      <c r="F56" s="160"/>
      <c r="G56" s="160"/>
      <c r="H56" s="160"/>
      <c r="I56" s="161"/>
      <c r="J56" s="162">
        <f>J102</f>
        <v>0</v>
      </c>
      <c r="K56" s="158"/>
      <c r="L56" s="163"/>
    </row>
    <row r="57" spans="2:12" s="8" customFormat="1" ht="19.9" customHeight="1">
      <c r="B57" s="164"/>
      <c r="C57" s="165"/>
      <c r="D57" s="166" t="s">
        <v>85</v>
      </c>
      <c r="E57" s="167"/>
      <c r="F57" s="167"/>
      <c r="G57" s="167"/>
      <c r="H57" s="167"/>
      <c r="I57" s="168"/>
      <c r="J57" s="169">
        <f>J103</f>
        <v>0</v>
      </c>
      <c r="K57" s="165"/>
      <c r="L57" s="170"/>
    </row>
    <row r="58" spans="2:12" s="8" customFormat="1" ht="19.9" customHeight="1">
      <c r="B58" s="164"/>
      <c r="C58" s="165"/>
      <c r="D58" s="166" t="s">
        <v>86</v>
      </c>
      <c r="E58" s="167"/>
      <c r="F58" s="167"/>
      <c r="G58" s="167"/>
      <c r="H58" s="167"/>
      <c r="I58" s="168"/>
      <c r="J58" s="169">
        <f>J138</f>
        <v>0</v>
      </c>
      <c r="K58" s="165"/>
      <c r="L58" s="170"/>
    </row>
    <row r="59" spans="2:12" s="8" customFormat="1" ht="19.9" customHeight="1">
      <c r="B59" s="164"/>
      <c r="C59" s="165"/>
      <c r="D59" s="166" t="s">
        <v>87</v>
      </c>
      <c r="E59" s="167"/>
      <c r="F59" s="167"/>
      <c r="G59" s="167"/>
      <c r="H59" s="167"/>
      <c r="I59" s="168"/>
      <c r="J59" s="169">
        <f>J147</f>
        <v>0</v>
      </c>
      <c r="K59" s="165"/>
      <c r="L59" s="170"/>
    </row>
    <row r="60" spans="2:12" s="8" customFormat="1" ht="19.9" customHeight="1">
      <c r="B60" s="164"/>
      <c r="C60" s="165"/>
      <c r="D60" s="166" t="s">
        <v>88</v>
      </c>
      <c r="E60" s="167"/>
      <c r="F60" s="167"/>
      <c r="G60" s="167"/>
      <c r="H60" s="167"/>
      <c r="I60" s="168"/>
      <c r="J60" s="169">
        <f>J173</f>
        <v>0</v>
      </c>
      <c r="K60" s="165"/>
      <c r="L60" s="170"/>
    </row>
    <row r="61" spans="2:12" s="8" customFormat="1" ht="19.9" customHeight="1">
      <c r="B61" s="164"/>
      <c r="C61" s="165"/>
      <c r="D61" s="166" t="s">
        <v>89</v>
      </c>
      <c r="E61" s="167"/>
      <c r="F61" s="167"/>
      <c r="G61" s="167"/>
      <c r="H61" s="167"/>
      <c r="I61" s="168"/>
      <c r="J61" s="169">
        <f>J182</f>
        <v>0</v>
      </c>
      <c r="K61" s="165"/>
      <c r="L61" s="170"/>
    </row>
    <row r="62" spans="2:12" s="8" customFormat="1" ht="19.9" customHeight="1">
      <c r="B62" s="164"/>
      <c r="C62" s="165"/>
      <c r="D62" s="166" t="s">
        <v>90</v>
      </c>
      <c r="E62" s="167"/>
      <c r="F62" s="167"/>
      <c r="G62" s="167"/>
      <c r="H62" s="167"/>
      <c r="I62" s="168"/>
      <c r="J62" s="169">
        <f>J188</f>
        <v>0</v>
      </c>
      <c r="K62" s="165"/>
      <c r="L62" s="170"/>
    </row>
    <row r="63" spans="2:12" s="8" customFormat="1" ht="19.9" customHeight="1">
      <c r="B63" s="164"/>
      <c r="C63" s="165"/>
      <c r="D63" s="166" t="s">
        <v>91</v>
      </c>
      <c r="E63" s="167"/>
      <c r="F63" s="167"/>
      <c r="G63" s="167"/>
      <c r="H63" s="167"/>
      <c r="I63" s="168"/>
      <c r="J63" s="169">
        <f>J388</f>
        <v>0</v>
      </c>
      <c r="K63" s="165"/>
      <c r="L63" s="170"/>
    </row>
    <row r="64" spans="2:12" s="8" customFormat="1" ht="19.9" customHeight="1">
      <c r="B64" s="164"/>
      <c r="C64" s="165"/>
      <c r="D64" s="166" t="s">
        <v>92</v>
      </c>
      <c r="E64" s="167"/>
      <c r="F64" s="167"/>
      <c r="G64" s="167"/>
      <c r="H64" s="167"/>
      <c r="I64" s="168"/>
      <c r="J64" s="169">
        <f>J390</f>
        <v>0</v>
      </c>
      <c r="K64" s="165"/>
      <c r="L64" s="170"/>
    </row>
    <row r="65" spans="2:12" s="8" customFormat="1" ht="19.9" customHeight="1">
      <c r="B65" s="164"/>
      <c r="C65" s="165"/>
      <c r="D65" s="166" t="s">
        <v>93</v>
      </c>
      <c r="E65" s="167"/>
      <c r="F65" s="167"/>
      <c r="G65" s="167"/>
      <c r="H65" s="167"/>
      <c r="I65" s="168"/>
      <c r="J65" s="169">
        <f>J520</f>
        <v>0</v>
      </c>
      <c r="K65" s="165"/>
      <c r="L65" s="170"/>
    </row>
    <row r="66" spans="2:12" s="8" customFormat="1" ht="19.9" customHeight="1">
      <c r="B66" s="164"/>
      <c r="C66" s="165"/>
      <c r="D66" s="166" t="s">
        <v>94</v>
      </c>
      <c r="E66" s="167"/>
      <c r="F66" s="167"/>
      <c r="G66" s="167"/>
      <c r="H66" s="167"/>
      <c r="I66" s="168"/>
      <c r="J66" s="169">
        <f>J532</f>
        <v>0</v>
      </c>
      <c r="K66" s="165"/>
      <c r="L66" s="170"/>
    </row>
    <row r="67" spans="2:12" s="7" customFormat="1" ht="24.95" customHeight="1">
      <c r="B67" s="157"/>
      <c r="C67" s="158"/>
      <c r="D67" s="159" t="s">
        <v>95</v>
      </c>
      <c r="E67" s="160"/>
      <c r="F67" s="160"/>
      <c r="G67" s="160"/>
      <c r="H67" s="160"/>
      <c r="I67" s="161"/>
      <c r="J67" s="162">
        <f>J534</f>
        <v>0</v>
      </c>
      <c r="K67" s="158"/>
      <c r="L67" s="163"/>
    </row>
    <row r="68" spans="2:12" s="8" customFormat="1" ht="19.9" customHeight="1">
      <c r="B68" s="164"/>
      <c r="C68" s="165"/>
      <c r="D68" s="166" t="s">
        <v>96</v>
      </c>
      <c r="E68" s="167"/>
      <c r="F68" s="167"/>
      <c r="G68" s="167"/>
      <c r="H68" s="167"/>
      <c r="I68" s="168"/>
      <c r="J68" s="169">
        <f>J535</f>
        <v>0</v>
      </c>
      <c r="K68" s="165"/>
      <c r="L68" s="170"/>
    </row>
    <row r="69" spans="2:12" s="8" customFormat="1" ht="19.9" customHeight="1">
      <c r="B69" s="164"/>
      <c r="C69" s="165"/>
      <c r="D69" s="166" t="s">
        <v>97</v>
      </c>
      <c r="E69" s="167"/>
      <c r="F69" s="167"/>
      <c r="G69" s="167"/>
      <c r="H69" s="167"/>
      <c r="I69" s="168"/>
      <c r="J69" s="169">
        <f>J573</f>
        <v>0</v>
      </c>
      <c r="K69" s="165"/>
      <c r="L69" s="170"/>
    </row>
    <row r="70" spans="2:12" s="8" customFormat="1" ht="19.9" customHeight="1">
      <c r="B70" s="164"/>
      <c r="C70" s="165"/>
      <c r="D70" s="166" t="s">
        <v>98</v>
      </c>
      <c r="E70" s="167"/>
      <c r="F70" s="167"/>
      <c r="G70" s="167"/>
      <c r="H70" s="167"/>
      <c r="I70" s="168"/>
      <c r="J70" s="169">
        <f>J590</f>
        <v>0</v>
      </c>
      <c r="K70" s="165"/>
      <c r="L70" s="170"/>
    </row>
    <row r="71" spans="2:12" s="8" customFormat="1" ht="19.9" customHeight="1">
      <c r="B71" s="164"/>
      <c r="C71" s="165"/>
      <c r="D71" s="166" t="s">
        <v>99</v>
      </c>
      <c r="E71" s="167"/>
      <c r="F71" s="167"/>
      <c r="G71" s="167"/>
      <c r="H71" s="167"/>
      <c r="I71" s="168"/>
      <c r="J71" s="169">
        <f>J636</f>
        <v>0</v>
      </c>
      <c r="K71" s="165"/>
      <c r="L71" s="170"/>
    </row>
    <row r="72" spans="2:12" s="8" customFormat="1" ht="19.9" customHeight="1">
      <c r="B72" s="164"/>
      <c r="C72" s="165"/>
      <c r="D72" s="166" t="s">
        <v>100</v>
      </c>
      <c r="E72" s="167"/>
      <c r="F72" s="167"/>
      <c r="G72" s="167"/>
      <c r="H72" s="167"/>
      <c r="I72" s="168"/>
      <c r="J72" s="169">
        <f>J641</f>
        <v>0</v>
      </c>
      <c r="K72" s="165"/>
      <c r="L72" s="170"/>
    </row>
    <row r="73" spans="2:12" s="8" customFormat="1" ht="19.9" customHeight="1">
      <c r="B73" s="164"/>
      <c r="C73" s="165"/>
      <c r="D73" s="166" t="s">
        <v>101</v>
      </c>
      <c r="E73" s="167"/>
      <c r="F73" s="167"/>
      <c r="G73" s="167"/>
      <c r="H73" s="167"/>
      <c r="I73" s="168"/>
      <c r="J73" s="169">
        <f>J645</f>
        <v>0</v>
      </c>
      <c r="K73" s="165"/>
      <c r="L73" s="170"/>
    </row>
    <row r="74" spans="2:12" s="8" customFormat="1" ht="19.9" customHeight="1">
      <c r="B74" s="164"/>
      <c r="C74" s="165"/>
      <c r="D74" s="166" t="s">
        <v>102</v>
      </c>
      <c r="E74" s="167"/>
      <c r="F74" s="167"/>
      <c r="G74" s="167"/>
      <c r="H74" s="167"/>
      <c r="I74" s="168"/>
      <c r="J74" s="169">
        <f>J665</f>
        <v>0</v>
      </c>
      <c r="K74" s="165"/>
      <c r="L74" s="170"/>
    </row>
    <row r="75" spans="2:12" s="8" customFormat="1" ht="19.9" customHeight="1">
      <c r="B75" s="164"/>
      <c r="C75" s="165"/>
      <c r="D75" s="166" t="s">
        <v>103</v>
      </c>
      <c r="E75" s="167"/>
      <c r="F75" s="167"/>
      <c r="G75" s="167"/>
      <c r="H75" s="167"/>
      <c r="I75" s="168"/>
      <c r="J75" s="169">
        <f>J752</f>
        <v>0</v>
      </c>
      <c r="K75" s="165"/>
      <c r="L75" s="170"/>
    </row>
    <row r="76" spans="2:12" s="8" customFormat="1" ht="19.9" customHeight="1">
      <c r="B76" s="164"/>
      <c r="C76" s="165"/>
      <c r="D76" s="166" t="s">
        <v>104</v>
      </c>
      <c r="E76" s="167"/>
      <c r="F76" s="167"/>
      <c r="G76" s="167"/>
      <c r="H76" s="167"/>
      <c r="I76" s="168"/>
      <c r="J76" s="169">
        <f>J809</f>
        <v>0</v>
      </c>
      <c r="K76" s="165"/>
      <c r="L76" s="170"/>
    </row>
    <row r="77" spans="2:12" s="8" customFormat="1" ht="19.9" customHeight="1">
      <c r="B77" s="164"/>
      <c r="C77" s="165"/>
      <c r="D77" s="166" t="s">
        <v>105</v>
      </c>
      <c r="E77" s="167"/>
      <c r="F77" s="167"/>
      <c r="G77" s="167"/>
      <c r="H77" s="167"/>
      <c r="I77" s="168"/>
      <c r="J77" s="169">
        <f>J840</f>
        <v>0</v>
      </c>
      <c r="K77" s="165"/>
      <c r="L77" s="170"/>
    </row>
    <row r="78" spans="2:12" s="8" customFormat="1" ht="19.9" customHeight="1">
      <c r="B78" s="164"/>
      <c r="C78" s="165"/>
      <c r="D78" s="166" t="s">
        <v>106</v>
      </c>
      <c r="E78" s="167"/>
      <c r="F78" s="167"/>
      <c r="G78" s="167"/>
      <c r="H78" s="167"/>
      <c r="I78" s="168"/>
      <c r="J78" s="169">
        <f>J849</f>
        <v>0</v>
      </c>
      <c r="K78" s="165"/>
      <c r="L78" s="170"/>
    </row>
    <row r="79" spans="2:12" s="8" customFormat="1" ht="19.9" customHeight="1">
      <c r="B79" s="164"/>
      <c r="C79" s="165"/>
      <c r="D79" s="166" t="s">
        <v>107</v>
      </c>
      <c r="E79" s="167"/>
      <c r="F79" s="167"/>
      <c r="G79" s="167"/>
      <c r="H79" s="167"/>
      <c r="I79" s="168"/>
      <c r="J79" s="169">
        <f>J857</f>
        <v>0</v>
      </c>
      <c r="K79" s="165"/>
      <c r="L79" s="170"/>
    </row>
    <row r="80" spans="2:12" s="8" customFormat="1" ht="19.9" customHeight="1">
      <c r="B80" s="164"/>
      <c r="C80" s="165"/>
      <c r="D80" s="166" t="s">
        <v>108</v>
      </c>
      <c r="E80" s="167"/>
      <c r="F80" s="167"/>
      <c r="G80" s="167"/>
      <c r="H80" s="167"/>
      <c r="I80" s="168"/>
      <c r="J80" s="169">
        <f>J867</f>
        <v>0</v>
      </c>
      <c r="K80" s="165"/>
      <c r="L80" s="170"/>
    </row>
    <row r="81" spans="2:12" s="8" customFormat="1" ht="19.9" customHeight="1">
      <c r="B81" s="164"/>
      <c r="C81" s="165"/>
      <c r="D81" s="166" t="s">
        <v>109</v>
      </c>
      <c r="E81" s="167"/>
      <c r="F81" s="167"/>
      <c r="G81" s="167"/>
      <c r="H81" s="167"/>
      <c r="I81" s="168"/>
      <c r="J81" s="169">
        <f>J892</f>
        <v>0</v>
      </c>
      <c r="K81" s="165"/>
      <c r="L81" s="170"/>
    </row>
    <row r="82" spans="2:12" s="7" customFormat="1" ht="24.95" customHeight="1">
      <c r="B82" s="157"/>
      <c r="C82" s="158"/>
      <c r="D82" s="159" t="s">
        <v>110</v>
      </c>
      <c r="E82" s="160"/>
      <c r="F82" s="160"/>
      <c r="G82" s="160"/>
      <c r="H82" s="160"/>
      <c r="I82" s="161"/>
      <c r="J82" s="162">
        <f>J910</f>
        <v>0</v>
      </c>
      <c r="K82" s="158"/>
      <c r="L82" s="163"/>
    </row>
    <row r="83" spans="2:12" s="8" customFormat="1" ht="19.9" customHeight="1">
      <c r="B83" s="164"/>
      <c r="C83" s="165"/>
      <c r="D83" s="166" t="s">
        <v>111</v>
      </c>
      <c r="E83" s="167"/>
      <c r="F83" s="167"/>
      <c r="G83" s="167"/>
      <c r="H83" s="167"/>
      <c r="I83" s="168"/>
      <c r="J83" s="169">
        <f>J911</f>
        <v>0</v>
      </c>
      <c r="K83" s="165"/>
      <c r="L83" s="170"/>
    </row>
    <row r="84" spans="2:12" s="1" customFormat="1" ht="21.8" customHeight="1">
      <c r="B84" s="37"/>
      <c r="C84" s="38"/>
      <c r="D84" s="38"/>
      <c r="E84" s="38"/>
      <c r="F84" s="38"/>
      <c r="G84" s="38"/>
      <c r="H84" s="38"/>
      <c r="I84" s="124"/>
      <c r="J84" s="38"/>
      <c r="K84" s="38"/>
      <c r="L84" s="42"/>
    </row>
    <row r="85" spans="2:12" s="1" customFormat="1" ht="6.95" customHeight="1">
      <c r="B85" s="56"/>
      <c r="C85" s="57"/>
      <c r="D85" s="57"/>
      <c r="E85" s="57"/>
      <c r="F85" s="57"/>
      <c r="G85" s="57"/>
      <c r="H85" s="57"/>
      <c r="I85" s="148"/>
      <c r="J85" s="57"/>
      <c r="K85" s="57"/>
      <c r="L85" s="42"/>
    </row>
    <row r="89" spans="2:12" s="1" customFormat="1" ht="6.95" customHeight="1">
      <c r="B89" s="58"/>
      <c r="C89" s="59"/>
      <c r="D89" s="59"/>
      <c r="E89" s="59"/>
      <c r="F89" s="59"/>
      <c r="G89" s="59"/>
      <c r="H89" s="59"/>
      <c r="I89" s="151"/>
      <c r="J89" s="59"/>
      <c r="K89" s="59"/>
      <c r="L89" s="42"/>
    </row>
    <row r="90" spans="2:12" s="1" customFormat="1" ht="24.95" customHeight="1">
      <c r="B90" s="37"/>
      <c r="C90" s="22" t="s">
        <v>112</v>
      </c>
      <c r="D90" s="38"/>
      <c r="E90" s="38"/>
      <c r="F90" s="38"/>
      <c r="G90" s="38"/>
      <c r="H90" s="38"/>
      <c r="I90" s="124"/>
      <c r="J90" s="38"/>
      <c r="K90" s="38"/>
      <c r="L90" s="42"/>
    </row>
    <row r="91" spans="2:12" s="1" customFormat="1" ht="6.95" customHeight="1">
      <c r="B91" s="37"/>
      <c r="C91" s="38"/>
      <c r="D91" s="38"/>
      <c r="E91" s="38"/>
      <c r="F91" s="38"/>
      <c r="G91" s="38"/>
      <c r="H91" s="38"/>
      <c r="I91" s="124"/>
      <c r="J91" s="38"/>
      <c r="K91" s="38"/>
      <c r="L91" s="42"/>
    </row>
    <row r="92" spans="2:12" s="1" customFormat="1" ht="12" customHeight="1">
      <c r="B92" s="37"/>
      <c r="C92" s="31" t="s">
        <v>16</v>
      </c>
      <c r="D92" s="38"/>
      <c r="E92" s="38"/>
      <c r="F92" s="38"/>
      <c r="G92" s="38"/>
      <c r="H92" s="38"/>
      <c r="I92" s="124"/>
      <c r="J92" s="38"/>
      <c r="K92" s="38"/>
      <c r="L92" s="42"/>
    </row>
    <row r="93" spans="2:12" s="1" customFormat="1" ht="16.5" customHeight="1">
      <c r="B93" s="37"/>
      <c r="C93" s="38"/>
      <c r="D93" s="38"/>
      <c r="E93" s="63" t="str">
        <f>E7</f>
        <v>Snižení energetické náročnosti budovy divadla v Klatovech</v>
      </c>
      <c r="F93" s="38"/>
      <c r="G93" s="38"/>
      <c r="H93" s="38"/>
      <c r="I93" s="124"/>
      <c r="J93" s="38"/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24"/>
      <c r="J94" s="38"/>
      <c r="K94" s="38"/>
      <c r="L94" s="42"/>
    </row>
    <row r="95" spans="2:12" s="1" customFormat="1" ht="12" customHeight="1">
      <c r="B95" s="37"/>
      <c r="C95" s="31" t="s">
        <v>20</v>
      </c>
      <c r="D95" s="38"/>
      <c r="E95" s="38"/>
      <c r="F95" s="26" t="str">
        <f>F10</f>
        <v>Klatovy</v>
      </c>
      <c r="G95" s="38"/>
      <c r="H95" s="38"/>
      <c r="I95" s="126" t="s">
        <v>22</v>
      </c>
      <c r="J95" s="66" t="str">
        <f>IF(J10="","",J10)</f>
        <v>19. 6. 2019</v>
      </c>
      <c r="K95" s="38"/>
      <c r="L95" s="42"/>
    </row>
    <row r="96" spans="2:12" s="1" customFormat="1" ht="6.95" customHeight="1">
      <c r="B96" s="37"/>
      <c r="C96" s="38"/>
      <c r="D96" s="38"/>
      <c r="E96" s="38"/>
      <c r="F96" s="38"/>
      <c r="G96" s="38"/>
      <c r="H96" s="38"/>
      <c r="I96" s="124"/>
      <c r="J96" s="38"/>
      <c r="K96" s="38"/>
      <c r="L96" s="42"/>
    </row>
    <row r="97" spans="2:12" s="1" customFormat="1" ht="13.65" customHeight="1">
      <c r="B97" s="37"/>
      <c r="C97" s="31" t="s">
        <v>24</v>
      </c>
      <c r="D97" s="38"/>
      <c r="E97" s="38"/>
      <c r="F97" s="26" t="str">
        <f>E13</f>
        <v>Město Klatovy, náměstí Míru 62, Klatovy</v>
      </c>
      <c r="G97" s="38"/>
      <c r="H97" s="38"/>
      <c r="I97" s="126" t="s">
        <v>30</v>
      </c>
      <c r="J97" s="35" t="str">
        <f>E19</f>
        <v>Energy Benefit Centre a.s.</v>
      </c>
      <c r="K97" s="38"/>
      <c r="L97" s="42"/>
    </row>
    <row r="98" spans="2:12" s="1" customFormat="1" ht="13.65" customHeight="1">
      <c r="B98" s="37"/>
      <c r="C98" s="31" t="s">
        <v>28</v>
      </c>
      <c r="D98" s="38"/>
      <c r="E98" s="38"/>
      <c r="F98" s="26" t="str">
        <f>IF(E16="","",E16)</f>
        <v>Vyplň údaj</v>
      </c>
      <c r="G98" s="38"/>
      <c r="H98" s="38"/>
      <c r="I98" s="126" t="s">
        <v>33</v>
      </c>
      <c r="J98" s="35" t="str">
        <f>E22</f>
        <v>Lenka Jandová</v>
      </c>
      <c r="K98" s="3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24"/>
      <c r="J99" s="38"/>
      <c r="K99" s="38"/>
      <c r="L99" s="42"/>
    </row>
    <row r="100" spans="2:20" s="9" customFormat="1" ht="29.25" customHeight="1">
      <c r="B100" s="171"/>
      <c r="C100" s="172" t="s">
        <v>113</v>
      </c>
      <c r="D100" s="173" t="s">
        <v>55</v>
      </c>
      <c r="E100" s="173" t="s">
        <v>51</v>
      </c>
      <c r="F100" s="173" t="s">
        <v>52</v>
      </c>
      <c r="G100" s="173" t="s">
        <v>114</v>
      </c>
      <c r="H100" s="173" t="s">
        <v>115</v>
      </c>
      <c r="I100" s="174" t="s">
        <v>116</v>
      </c>
      <c r="J100" s="175" t="s">
        <v>81</v>
      </c>
      <c r="K100" s="176" t="s">
        <v>117</v>
      </c>
      <c r="L100" s="177"/>
      <c r="M100" s="87" t="s">
        <v>1</v>
      </c>
      <c r="N100" s="88" t="s">
        <v>40</v>
      </c>
      <c r="O100" s="88" t="s">
        <v>118</v>
      </c>
      <c r="P100" s="88" t="s">
        <v>119</v>
      </c>
      <c r="Q100" s="88" t="s">
        <v>120</v>
      </c>
      <c r="R100" s="88" t="s">
        <v>121</v>
      </c>
      <c r="S100" s="88" t="s">
        <v>122</v>
      </c>
      <c r="T100" s="89" t="s">
        <v>123</v>
      </c>
    </row>
    <row r="101" spans="2:63" s="1" customFormat="1" ht="22.8" customHeight="1">
      <c r="B101" s="37"/>
      <c r="C101" s="94" t="s">
        <v>124</v>
      </c>
      <c r="D101" s="38"/>
      <c r="E101" s="38"/>
      <c r="F101" s="38"/>
      <c r="G101" s="38"/>
      <c r="H101" s="38"/>
      <c r="I101" s="124"/>
      <c r="J101" s="178">
        <f>BK101</f>
        <v>0</v>
      </c>
      <c r="K101" s="38"/>
      <c r="L101" s="42"/>
      <c r="M101" s="90"/>
      <c r="N101" s="91"/>
      <c r="O101" s="91"/>
      <c r="P101" s="179">
        <f>P102+P534+P910</f>
        <v>0</v>
      </c>
      <c r="Q101" s="91"/>
      <c r="R101" s="179">
        <f>R102+R534+R910</f>
        <v>236.78358868000004</v>
      </c>
      <c r="S101" s="91"/>
      <c r="T101" s="180">
        <f>T102+T534+T910</f>
        <v>84.11551825000001</v>
      </c>
      <c r="AT101" s="16" t="s">
        <v>69</v>
      </c>
      <c r="AU101" s="16" t="s">
        <v>83</v>
      </c>
      <c r="BK101" s="181">
        <f>BK102+BK534+BK910</f>
        <v>0</v>
      </c>
    </row>
    <row r="102" spans="2:63" s="10" customFormat="1" ht="25.9" customHeight="1">
      <c r="B102" s="182"/>
      <c r="C102" s="183"/>
      <c r="D102" s="184" t="s">
        <v>69</v>
      </c>
      <c r="E102" s="185" t="s">
        <v>125</v>
      </c>
      <c r="F102" s="185" t="s">
        <v>126</v>
      </c>
      <c r="G102" s="183"/>
      <c r="H102" s="183"/>
      <c r="I102" s="186"/>
      <c r="J102" s="187">
        <f>BK102</f>
        <v>0</v>
      </c>
      <c r="K102" s="183"/>
      <c r="L102" s="188"/>
      <c r="M102" s="189"/>
      <c r="N102" s="190"/>
      <c r="O102" s="190"/>
      <c r="P102" s="191">
        <f>P103+P138+P147+P173+P182+P188+P388+P390+P520+P532</f>
        <v>0</v>
      </c>
      <c r="Q102" s="190"/>
      <c r="R102" s="191">
        <f>R103+R138+R147+R173+R182+R188+R388+R390+R520+R532</f>
        <v>166.26591455000002</v>
      </c>
      <c r="S102" s="190"/>
      <c r="T102" s="192">
        <f>T103+T138+T147+T173+T182+T188+T388+T390+T520+T532</f>
        <v>83.176269</v>
      </c>
      <c r="AR102" s="193" t="s">
        <v>75</v>
      </c>
      <c r="AT102" s="194" t="s">
        <v>69</v>
      </c>
      <c r="AU102" s="194" t="s">
        <v>70</v>
      </c>
      <c r="AY102" s="193" t="s">
        <v>127</v>
      </c>
      <c r="BK102" s="195">
        <f>BK103+BK138+BK147+BK173+BK182+BK188+BK388+BK390+BK520+BK532</f>
        <v>0</v>
      </c>
    </row>
    <row r="103" spans="2:63" s="10" customFormat="1" ht="22.8" customHeight="1">
      <c r="B103" s="182"/>
      <c r="C103" s="183"/>
      <c r="D103" s="184" t="s">
        <v>69</v>
      </c>
      <c r="E103" s="196" t="s">
        <v>75</v>
      </c>
      <c r="F103" s="196" t="s">
        <v>128</v>
      </c>
      <c r="G103" s="183"/>
      <c r="H103" s="183"/>
      <c r="I103" s="186"/>
      <c r="J103" s="197">
        <f>BK103</f>
        <v>0</v>
      </c>
      <c r="K103" s="183"/>
      <c r="L103" s="188"/>
      <c r="M103" s="189"/>
      <c r="N103" s="190"/>
      <c r="O103" s="190"/>
      <c r="P103" s="191">
        <f>SUM(P104:P137)</f>
        <v>0</v>
      </c>
      <c r="Q103" s="190"/>
      <c r="R103" s="191">
        <f>SUM(R104:R137)</f>
        <v>0</v>
      </c>
      <c r="S103" s="190"/>
      <c r="T103" s="192">
        <f>SUM(T104:T137)</f>
        <v>34.730575</v>
      </c>
      <c r="AR103" s="193" t="s">
        <v>75</v>
      </c>
      <c r="AT103" s="194" t="s">
        <v>69</v>
      </c>
      <c r="AU103" s="194" t="s">
        <v>75</v>
      </c>
      <c r="AY103" s="193" t="s">
        <v>127</v>
      </c>
      <c r="BK103" s="195">
        <f>SUM(BK104:BK137)</f>
        <v>0</v>
      </c>
    </row>
    <row r="104" spans="2:65" s="1" customFormat="1" ht="16.5" customHeight="1">
      <c r="B104" s="37"/>
      <c r="C104" s="198" t="s">
        <v>75</v>
      </c>
      <c r="D104" s="198" t="s">
        <v>129</v>
      </c>
      <c r="E104" s="199" t="s">
        <v>130</v>
      </c>
      <c r="F104" s="200" t="s">
        <v>131</v>
      </c>
      <c r="G104" s="201" t="s">
        <v>132</v>
      </c>
      <c r="H104" s="202">
        <v>81.719</v>
      </c>
      <c r="I104" s="203"/>
      <c r="J104" s="204">
        <f>ROUND(I104*H104,2)</f>
        <v>0</v>
      </c>
      <c r="K104" s="200" t="s">
        <v>133</v>
      </c>
      <c r="L104" s="42"/>
      <c r="M104" s="205" t="s">
        <v>1</v>
      </c>
      <c r="N104" s="206" t="s">
        <v>41</v>
      </c>
      <c r="O104" s="78"/>
      <c r="P104" s="207">
        <f>O104*H104</f>
        <v>0</v>
      </c>
      <c r="Q104" s="207">
        <v>0</v>
      </c>
      <c r="R104" s="207">
        <f>Q104*H104</f>
        <v>0</v>
      </c>
      <c r="S104" s="207">
        <v>0.255</v>
      </c>
      <c r="T104" s="208">
        <f>S104*H104</f>
        <v>20.838345</v>
      </c>
      <c r="AR104" s="16" t="s">
        <v>134</v>
      </c>
      <c r="AT104" s="16" t="s">
        <v>129</v>
      </c>
      <c r="AU104" s="16" t="s">
        <v>77</v>
      </c>
      <c r="AY104" s="16" t="s">
        <v>127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6" t="s">
        <v>75</v>
      </c>
      <c r="BK104" s="209">
        <f>ROUND(I104*H104,2)</f>
        <v>0</v>
      </c>
      <c r="BL104" s="16" t="s">
        <v>134</v>
      </c>
      <c r="BM104" s="16" t="s">
        <v>135</v>
      </c>
    </row>
    <row r="105" spans="2:51" s="11" customFormat="1" ht="12">
      <c r="B105" s="210"/>
      <c r="C105" s="211"/>
      <c r="D105" s="212" t="s">
        <v>136</v>
      </c>
      <c r="E105" s="213" t="s">
        <v>1</v>
      </c>
      <c r="F105" s="214" t="s">
        <v>137</v>
      </c>
      <c r="G105" s="211"/>
      <c r="H105" s="215">
        <v>74.87</v>
      </c>
      <c r="I105" s="216"/>
      <c r="J105" s="211"/>
      <c r="K105" s="211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136</v>
      </c>
      <c r="AU105" s="221" t="s">
        <v>77</v>
      </c>
      <c r="AV105" s="11" t="s">
        <v>77</v>
      </c>
      <c r="AW105" s="11" t="s">
        <v>32</v>
      </c>
      <c r="AX105" s="11" t="s">
        <v>70</v>
      </c>
      <c r="AY105" s="221" t="s">
        <v>127</v>
      </c>
    </row>
    <row r="106" spans="2:51" s="11" customFormat="1" ht="12">
      <c r="B106" s="210"/>
      <c r="C106" s="211"/>
      <c r="D106" s="212" t="s">
        <v>136</v>
      </c>
      <c r="E106" s="213" t="s">
        <v>1</v>
      </c>
      <c r="F106" s="214" t="s">
        <v>138</v>
      </c>
      <c r="G106" s="211"/>
      <c r="H106" s="215">
        <v>6.849</v>
      </c>
      <c r="I106" s="216"/>
      <c r="J106" s="211"/>
      <c r="K106" s="211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136</v>
      </c>
      <c r="AU106" s="221" t="s">
        <v>77</v>
      </c>
      <c r="AV106" s="11" t="s">
        <v>77</v>
      </c>
      <c r="AW106" s="11" t="s">
        <v>32</v>
      </c>
      <c r="AX106" s="11" t="s">
        <v>70</v>
      </c>
      <c r="AY106" s="221" t="s">
        <v>127</v>
      </c>
    </row>
    <row r="107" spans="2:51" s="12" customFormat="1" ht="12">
      <c r="B107" s="222"/>
      <c r="C107" s="223"/>
      <c r="D107" s="212" t="s">
        <v>136</v>
      </c>
      <c r="E107" s="224" t="s">
        <v>1</v>
      </c>
      <c r="F107" s="225" t="s">
        <v>139</v>
      </c>
      <c r="G107" s="223"/>
      <c r="H107" s="226">
        <v>81.719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136</v>
      </c>
      <c r="AU107" s="232" t="s">
        <v>77</v>
      </c>
      <c r="AV107" s="12" t="s">
        <v>134</v>
      </c>
      <c r="AW107" s="12" t="s">
        <v>32</v>
      </c>
      <c r="AX107" s="12" t="s">
        <v>75</v>
      </c>
      <c r="AY107" s="232" t="s">
        <v>127</v>
      </c>
    </row>
    <row r="108" spans="2:65" s="1" customFormat="1" ht="16.5" customHeight="1">
      <c r="B108" s="37"/>
      <c r="C108" s="198" t="s">
        <v>77</v>
      </c>
      <c r="D108" s="198" t="s">
        <v>129</v>
      </c>
      <c r="E108" s="199" t="s">
        <v>140</v>
      </c>
      <c r="F108" s="200" t="s">
        <v>141</v>
      </c>
      <c r="G108" s="201" t="s">
        <v>132</v>
      </c>
      <c r="H108" s="202">
        <v>81.719</v>
      </c>
      <c r="I108" s="203"/>
      <c r="J108" s="204">
        <f>ROUND(I108*H108,2)</f>
        <v>0</v>
      </c>
      <c r="K108" s="200" t="s">
        <v>133</v>
      </c>
      <c r="L108" s="42"/>
      <c r="M108" s="205" t="s">
        <v>1</v>
      </c>
      <c r="N108" s="206" t="s">
        <v>41</v>
      </c>
      <c r="O108" s="78"/>
      <c r="P108" s="207">
        <f>O108*H108</f>
        <v>0</v>
      </c>
      <c r="Q108" s="207">
        <v>0</v>
      </c>
      <c r="R108" s="207">
        <f>Q108*H108</f>
        <v>0</v>
      </c>
      <c r="S108" s="207">
        <v>0.17</v>
      </c>
      <c r="T108" s="208">
        <f>S108*H108</f>
        <v>13.89223</v>
      </c>
      <c r="AR108" s="16" t="s">
        <v>134</v>
      </c>
      <c r="AT108" s="16" t="s">
        <v>129</v>
      </c>
      <c r="AU108" s="16" t="s">
        <v>77</v>
      </c>
      <c r="AY108" s="16" t="s">
        <v>127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6" t="s">
        <v>75</v>
      </c>
      <c r="BK108" s="209">
        <f>ROUND(I108*H108,2)</f>
        <v>0</v>
      </c>
      <c r="BL108" s="16" t="s">
        <v>134</v>
      </c>
      <c r="BM108" s="16" t="s">
        <v>142</v>
      </c>
    </row>
    <row r="109" spans="2:65" s="1" customFormat="1" ht="16.5" customHeight="1">
      <c r="B109" s="37"/>
      <c r="C109" s="198" t="s">
        <v>143</v>
      </c>
      <c r="D109" s="198" t="s">
        <v>129</v>
      </c>
      <c r="E109" s="199" t="s">
        <v>144</v>
      </c>
      <c r="F109" s="200" t="s">
        <v>145</v>
      </c>
      <c r="G109" s="201" t="s">
        <v>146</v>
      </c>
      <c r="H109" s="202">
        <v>57.203</v>
      </c>
      <c r="I109" s="203"/>
      <c r="J109" s="204">
        <f>ROUND(I109*H109,2)</f>
        <v>0</v>
      </c>
      <c r="K109" s="200" t="s">
        <v>133</v>
      </c>
      <c r="L109" s="42"/>
      <c r="M109" s="205" t="s">
        <v>1</v>
      </c>
      <c r="N109" s="206" t="s">
        <v>41</v>
      </c>
      <c r="O109" s="78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AR109" s="16" t="s">
        <v>134</v>
      </c>
      <c r="AT109" s="16" t="s">
        <v>129</v>
      </c>
      <c r="AU109" s="16" t="s">
        <v>77</v>
      </c>
      <c r="AY109" s="16" t="s">
        <v>127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6" t="s">
        <v>75</v>
      </c>
      <c r="BK109" s="209">
        <f>ROUND(I109*H109,2)</f>
        <v>0</v>
      </c>
      <c r="BL109" s="16" t="s">
        <v>134</v>
      </c>
      <c r="BM109" s="16" t="s">
        <v>147</v>
      </c>
    </row>
    <row r="110" spans="2:51" s="11" customFormat="1" ht="12">
      <c r="B110" s="210"/>
      <c r="C110" s="211"/>
      <c r="D110" s="212" t="s">
        <v>136</v>
      </c>
      <c r="E110" s="213" t="s">
        <v>1</v>
      </c>
      <c r="F110" s="214" t="s">
        <v>148</v>
      </c>
      <c r="G110" s="211"/>
      <c r="H110" s="215">
        <v>57.203</v>
      </c>
      <c r="I110" s="216"/>
      <c r="J110" s="211"/>
      <c r="K110" s="211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136</v>
      </c>
      <c r="AU110" s="221" t="s">
        <v>77</v>
      </c>
      <c r="AV110" s="11" t="s">
        <v>77</v>
      </c>
      <c r="AW110" s="11" t="s">
        <v>32</v>
      </c>
      <c r="AX110" s="11" t="s">
        <v>75</v>
      </c>
      <c r="AY110" s="221" t="s">
        <v>127</v>
      </c>
    </row>
    <row r="111" spans="2:65" s="1" customFormat="1" ht="16.5" customHeight="1">
      <c r="B111" s="37"/>
      <c r="C111" s="198" t="s">
        <v>134</v>
      </c>
      <c r="D111" s="198" t="s">
        <v>129</v>
      </c>
      <c r="E111" s="199" t="s">
        <v>149</v>
      </c>
      <c r="F111" s="200" t="s">
        <v>150</v>
      </c>
      <c r="G111" s="201" t="s">
        <v>146</v>
      </c>
      <c r="H111" s="202">
        <v>11.044</v>
      </c>
      <c r="I111" s="203"/>
      <c r="J111" s="204">
        <f>ROUND(I111*H111,2)</f>
        <v>0</v>
      </c>
      <c r="K111" s="200" t="s">
        <v>133</v>
      </c>
      <c r="L111" s="42"/>
      <c r="M111" s="205" t="s">
        <v>1</v>
      </c>
      <c r="N111" s="206" t="s">
        <v>41</v>
      </c>
      <c r="O111" s="78"/>
      <c r="P111" s="207">
        <f>O111*H111</f>
        <v>0</v>
      </c>
      <c r="Q111" s="207">
        <v>0</v>
      </c>
      <c r="R111" s="207">
        <f>Q111*H111</f>
        <v>0</v>
      </c>
      <c r="S111" s="207">
        <v>0</v>
      </c>
      <c r="T111" s="208">
        <f>S111*H111</f>
        <v>0</v>
      </c>
      <c r="AR111" s="16" t="s">
        <v>134</v>
      </c>
      <c r="AT111" s="16" t="s">
        <v>129</v>
      </c>
      <c r="AU111" s="16" t="s">
        <v>77</v>
      </c>
      <c r="AY111" s="16" t="s">
        <v>127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6" t="s">
        <v>75</v>
      </c>
      <c r="BK111" s="209">
        <f>ROUND(I111*H111,2)</f>
        <v>0</v>
      </c>
      <c r="BL111" s="16" t="s">
        <v>134</v>
      </c>
      <c r="BM111" s="16" t="s">
        <v>151</v>
      </c>
    </row>
    <row r="112" spans="2:51" s="11" customFormat="1" ht="12">
      <c r="B112" s="210"/>
      <c r="C112" s="211"/>
      <c r="D112" s="212" t="s">
        <v>136</v>
      </c>
      <c r="E112" s="213" t="s">
        <v>1</v>
      </c>
      <c r="F112" s="214" t="s">
        <v>152</v>
      </c>
      <c r="G112" s="211"/>
      <c r="H112" s="215">
        <v>10.118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136</v>
      </c>
      <c r="AU112" s="221" t="s">
        <v>77</v>
      </c>
      <c r="AV112" s="11" t="s">
        <v>77</v>
      </c>
      <c r="AW112" s="11" t="s">
        <v>32</v>
      </c>
      <c r="AX112" s="11" t="s">
        <v>70</v>
      </c>
      <c r="AY112" s="221" t="s">
        <v>127</v>
      </c>
    </row>
    <row r="113" spans="2:51" s="11" customFormat="1" ht="12">
      <c r="B113" s="210"/>
      <c r="C113" s="211"/>
      <c r="D113" s="212" t="s">
        <v>136</v>
      </c>
      <c r="E113" s="213" t="s">
        <v>1</v>
      </c>
      <c r="F113" s="214" t="s">
        <v>153</v>
      </c>
      <c r="G113" s="211"/>
      <c r="H113" s="215">
        <v>0.926</v>
      </c>
      <c r="I113" s="216"/>
      <c r="J113" s="211"/>
      <c r="K113" s="211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136</v>
      </c>
      <c r="AU113" s="221" t="s">
        <v>77</v>
      </c>
      <c r="AV113" s="11" t="s">
        <v>77</v>
      </c>
      <c r="AW113" s="11" t="s">
        <v>32</v>
      </c>
      <c r="AX113" s="11" t="s">
        <v>70</v>
      </c>
      <c r="AY113" s="221" t="s">
        <v>127</v>
      </c>
    </row>
    <row r="114" spans="2:51" s="12" customFormat="1" ht="12">
      <c r="B114" s="222"/>
      <c r="C114" s="223"/>
      <c r="D114" s="212" t="s">
        <v>136</v>
      </c>
      <c r="E114" s="224" t="s">
        <v>1</v>
      </c>
      <c r="F114" s="225" t="s">
        <v>139</v>
      </c>
      <c r="G114" s="223"/>
      <c r="H114" s="226">
        <v>11.044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136</v>
      </c>
      <c r="AU114" s="232" t="s">
        <v>77</v>
      </c>
      <c r="AV114" s="12" t="s">
        <v>134</v>
      </c>
      <c r="AW114" s="12" t="s">
        <v>32</v>
      </c>
      <c r="AX114" s="12" t="s">
        <v>75</v>
      </c>
      <c r="AY114" s="232" t="s">
        <v>127</v>
      </c>
    </row>
    <row r="115" spans="2:65" s="1" customFormat="1" ht="16.5" customHeight="1">
      <c r="B115" s="37"/>
      <c r="C115" s="198" t="s">
        <v>154</v>
      </c>
      <c r="D115" s="198" t="s">
        <v>129</v>
      </c>
      <c r="E115" s="199" t="s">
        <v>155</v>
      </c>
      <c r="F115" s="200" t="s">
        <v>156</v>
      </c>
      <c r="G115" s="201" t="s">
        <v>146</v>
      </c>
      <c r="H115" s="202">
        <v>11.044</v>
      </c>
      <c r="I115" s="203"/>
      <c r="J115" s="204">
        <f>ROUND(I115*H115,2)</f>
        <v>0</v>
      </c>
      <c r="K115" s="200" t="s">
        <v>133</v>
      </c>
      <c r="L115" s="42"/>
      <c r="M115" s="205" t="s">
        <v>1</v>
      </c>
      <c r="N115" s="206" t="s">
        <v>41</v>
      </c>
      <c r="O115" s="78"/>
      <c r="P115" s="207">
        <f>O115*H115</f>
        <v>0</v>
      </c>
      <c r="Q115" s="207">
        <v>0</v>
      </c>
      <c r="R115" s="207">
        <f>Q115*H115</f>
        <v>0</v>
      </c>
      <c r="S115" s="207">
        <v>0</v>
      </c>
      <c r="T115" s="208">
        <f>S115*H115</f>
        <v>0</v>
      </c>
      <c r="AR115" s="16" t="s">
        <v>134</v>
      </c>
      <c r="AT115" s="16" t="s">
        <v>129</v>
      </c>
      <c r="AU115" s="16" t="s">
        <v>77</v>
      </c>
      <c r="AY115" s="16" t="s">
        <v>127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6" t="s">
        <v>75</v>
      </c>
      <c r="BK115" s="209">
        <f>ROUND(I115*H115,2)</f>
        <v>0</v>
      </c>
      <c r="BL115" s="16" t="s">
        <v>134</v>
      </c>
      <c r="BM115" s="16" t="s">
        <v>157</v>
      </c>
    </row>
    <row r="116" spans="2:65" s="1" customFormat="1" ht="16.5" customHeight="1">
      <c r="B116" s="37"/>
      <c r="C116" s="198" t="s">
        <v>158</v>
      </c>
      <c r="D116" s="198" t="s">
        <v>129</v>
      </c>
      <c r="E116" s="199" t="s">
        <v>159</v>
      </c>
      <c r="F116" s="200" t="s">
        <v>160</v>
      </c>
      <c r="G116" s="201" t="s">
        <v>146</v>
      </c>
      <c r="H116" s="202">
        <v>57.203</v>
      </c>
      <c r="I116" s="203"/>
      <c r="J116" s="204">
        <f>ROUND(I116*H116,2)</f>
        <v>0</v>
      </c>
      <c r="K116" s="200" t="s">
        <v>133</v>
      </c>
      <c r="L116" s="42"/>
      <c r="M116" s="205" t="s">
        <v>1</v>
      </c>
      <c r="N116" s="206" t="s">
        <v>41</v>
      </c>
      <c r="O116" s="78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AR116" s="16" t="s">
        <v>134</v>
      </c>
      <c r="AT116" s="16" t="s">
        <v>129</v>
      </c>
      <c r="AU116" s="16" t="s">
        <v>77</v>
      </c>
      <c r="AY116" s="16" t="s">
        <v>127</v>
      </c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16" t="s">
        <v>75</v>
      </c>
      <c r="BK116" s="209">
        <f>ROUND(I116*H116,2)</f>
        <v>0</v>
      </c>
      <c r="BL116" s="16" t="s">
        <v>134</v>
      </c>
      <c r="BM116" s="16" t="s">
        <v>161</v>
      </c>
    </row>
    <row r="117" spans="2:51" s="11" customFormat="1" ht="12">
      <c r="B117" s="210"/>
      <c r="C117" s="211"/>
      <c r="D117" s="212" t="s">
        <v>136</v>
      </c>
      <c r="E117" s="213" t="s">
        <v>1</v>
      </c>
      <c r="F117" s="214" t="s">
        <v>162</v>
      </c>
      <c r="G117" s="211"/>
      <c r="H117" s="215">
        <v>52.409</v>
      </c>
      <c r="I117" s="216"/>
      <c r="J117" s="211"/>
      <c r="K117" s="211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136</v>
      </c>
      <c r="AU117" s="221" t="s">
        <v>77</v>
      </c>
      <c r="AV117" s="11" t="s">
        <v>77</v>
      </c>
      <c r="AW117" s="11" t="s">
        <v>32</v>
      </c>
      <c r="AX117" s="11" t="s">
        <v>70</v>
      </c>
      <c r="AY117" s="221" t="s">
        <v>127</v>
      </c>
    </row>
    <row r="118" spans="2:51" s="11" customFormat="1" ht="12">
      <c r="B118" s="210"/>
      <c r="C118" s="211"/>
      <c r="D118" s="212" t="s">
        <v>136</v>
      </c>
      <c r="E118" s="213" t="s">
        <v>1</v>
      </c>
      <c r="F118" s="214" t="s">
        <v>163</v>
      </c>
      <c r="G118" s="211"/>
      <c r="H118" s="215">
        <v>4.794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136</v>
      </c>
      <c r="AU118" s="221" t="s">
        <v>77</v>
      </c>
      <c r="AV118" s="11" t="s">
        <v>77</v>
      </c>
      <c r="AW118" s="11" t="s">
        <v>32</v>
      </c>
      <c r="AX118" s="11" t="s">
        <v>70</v>
      </c>
      <c r="AY118" s="221" t="s">
        <v>127</v>
      </c>
    </row>
    <row r="119" spans="2:51" s="12" customFormat="1" ht="12">
      <c r="B119" s="222"/>
      <c r="C119" s="223"/>
      <c r="D119" s="212" t="s">
        <v>136</v>
      </c>
      <c r="E119" s="224" t="s">
        <v>1</v>
      </c>
      <c r="F119" s="225" t="s">
        <v>139</v>
      </c>
      <c r="G119" s="223"/>
      <c r="H119" s="226">
        <v>57.203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136</v>
      </c>
      <c r="AU119" s="232" t="s">
        <v>77</v>
      </c>
      <c r="AV119" s="12" t="s">
        <v>134</v>
      </c>
      <c r="AW119" s="12" t="s">
        <v>32</v>
      </c>
      <c r="AX119" s="12" t="s">
        <v>75</v>
      </c>
      <c r="AY119" s="232" t="s">
        <v>127</v>
      </c>
    </row>
    <row r="120" spans="2:65" s="1" customFormat="1" ht="16.5" customHeight="1">
      <c r="B120" s="37"/>
      <c r="C120" s="198" t="s">
        <v>164</v>
      </c>
      <c r="D120" s="198" t="s">
        <v>129</v>
      </c>
      <c r="E120" s="199" t="s">
        <v>165</v>
      </c>
      <c r="F120" s="200" t="s">
        <v>166</v>
      </c>
      <c r="G120" s="201" t="s">
        <v>146</v>
      </c>
      <c r="H120" s="202">
        <v>57.203</v>
      </c>
      <c r="I120" s="203"/>
      <c r="J120" s="204">
        <f>ROUND(I120*H120,2)</f>
        <v>0</v>
      </c>
      <c r="K120" s="200" t="s">
        <v>133</v>
      </c>
      <c r="L120" s="42"/>
      <c r="M120" s="205" t="s">
        <v>1</v>
      </c>
      <c r="N120" s="206" t="s">
        <v>41</v>
      </c>
      <c r="O120" s="78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AR120" s="16" t="s">
        <v>134</v>
      </c>
      <c r="AT120" s="16" t="s">
        <v>129</v>
      </c>
      <c r="AU120" s="16" t="s">
        <v>77</v>
      </c>
      <c r="AY120" s="16" t="s">
        <v>127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6" t="s">
        <v>75</v>
      </c>
      <c r="BK120" s="209">
        <f>ROUND(I120*H120,2)</f>
        <v>0</v>
      </c>
      <c r="BL120" s="16" t="s">
        <v>134</v>
      </c>
      <c r="BM120" s="16" t="s">
        <v>167</v>
      </c>
    </row>
    <row r="121" spans="2:65" s="1" customFormat="1" ht="16.5" customHeight="1">
      <c r="B121" s="37"/>
      <c r="C121" s="198" t="s">
        <v>168</v>
      </c>
      <c r="D121" s="198" t="s">
        <v>129</v>
      </c>
      <c r="E121" s="199" t="s">
        <v>169</v>
      </c>
      <c r="F121" s="200" t="s">
        <v>170</v>
      </c>
      <c r="G121" s="201" t="s">
        <v>146</v>
      </c>
      <c r="H121" s="202">
        <v>57.203</v>
      </c>
      <c r="I121" s="203"/>
      <c r="J121" s="204">
        <f>ROUND(I121*H121,2)</f>
        <v>0</v>
      </c>
      <c r="K121" s="200" t="s">
        <v>133</v>
      </c>
      <c r="L121" s="42"/>
      <c r="M121" s="205" t="s">
        <v>1</v>
      </c>
      <c r="N121" s="206" t="s">
        <v>41</v>
      </c>
      <c r="O121" s="78"/>
      <c r="P121" s="207">
        <f>O121*H121</f>
        <v>0</v>
      </c>
      <c r="Q121" s="207">
        <v>0</v>
      </c>
      <c r="R121" s="207">
        <f>Q121*H121</f>
        <v>0</v>
      </c>
      <c r="S121" s="207">
        <v>0</v>
      </c>
      <c r="T121" s="208">
        <f>S121*H121</f>
        <v>0</v>
      </c>
      <c r="AR121" s="16" t="s">
        <v>134</v>
      </c>
      <c r="AT121" s="16" t="s">
        <v>129</v>
      </c>
      <c r="AU121" s="16" t="s">
        <v>77</v>
      </c>
      <c r="AY121" s="16" t="s">
        <v>127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6" t="s">
        <v>75</v>
      </c>
      <c r="BK121" s="209">
        <f>ROUND(I121*H121,2)</f>
        <v>0</v>
      </c>
      <c r="BL121" s="16" t="s">
        <v>134</v>
      </c>
      <c r="BM121" s="16" t="s">
        <v>171</v>
      </c>
    </row>
    <row r="122" spans="2:51" s="13" customFormat="1" ht="12">
      <c r="B122" s="233"/>
      <c r="C122" s="234"/>
      <c r="D122" s="212" t="s">
        <v>136</v>
      </c>
      <c r="E122" s="235" t="s">
        <v>1</v>
      </c>
      <c r="F122" s="236" t="s">
        <v>172</v>
      </c>
      <c r="G122" s="234"/>
      <c r="H122" s="235" t="s">
        <v>1</v>
      </c>
      <c r="I122" s="237"/>
      <c r="J122" s="234"/>
      <c r="K122" s="234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136</v>
      </c>
      <c r="AU122" s="242" t="s">
        <v>77</v>
      </c>
      <c r="AV122" s="13" t="s">
        <v>75</v>
      </c>
      <c r="AW122" s="13" t="s">
        <v>32</v>
      </c>
      <c r="AX122" s="13" t="s">
        <v>70</v>
      </c>
      <c r="AY122" s="242" t="s">
        <v>127</v>
      </c>
    </row>
    <row r="123" spans="2:51" s="11" customFormat="1" ht="12">
      <c r="B123" s="210"/>
      <c r="C123" s="211"/>
      <c r="D123" s="212" t="s">
        <v>136</v>
      </c>
      <c r="E123" s="213" t="s">
        <v>1</v>
      </c>
      <c r="F123" s="214" t="s">
        <v>148</v>
      </c>
      <c r="G123" s="211"/>
      <c r="H123" s="215">
        <v>57.203</v>
      </c>
      <c r="I123" s="216"/>
      <c r="J123" s="211"/>
      <c r="K123" s="211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136</v>
      </c>
      <c r="AU123" s="221" t="s">
        <v>77</v>
      </c>
      <c r="AV123" s="11" t="s">
        <v>77</v>
      </c>
      <c r="AW123" s="11" t="s">
        <v>32</v>
      </c>
      <c r="AX123" s="11" t="s">
        <v>75</v>
      </c>
      <c r="AY123" s="221" t="s">
        <v>127</v>
      </c>
    </row>
    <row r="124" spans="2:65" s="1" customFormat="1" ht="16.5" customHeight="1">
      <c r="B124" s="37"/>
      <c r="C124" s="198" t="s">
        <v>173</v>
      </c>
      <c r="D124" s="198" t="s">
        <v>129</v>
      </c>
      <c r="E124" s="199" t="s">
        <v>174</v>
      </c>
      <c r="F124" s="200" t="s">
        <v>175</v>
      </c>
      <c r="G124" s="201" t="s">
        <v>146</v>
      </c>
      <c r="H124" s="202">
        <v>35.56</v>
      </c>
      <c r="I124" s="203"/>
      <c r="J124" s="204">
        <f>ROUND(I124*H124,2)</f>
        <v>0</v>
      </c>
      <c r="K124" s="200" t="s">
        <v>133</v>
      </c>
      <c r="L124" s="42"/>
      <c r="M124" s="205" t="s">
        <v>1</v>
      </c>
      <c r="N124" s="206" t="s">
        <v>41</v>
      </c>
      <c r="O124" s="78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AR124" s="16" t="s">
        <v>134</v>
      </c>
      <c r="AT124" s="16" t="s">
        <v>129</v>
      </c>
      <c r="AU124" s="16" t="s">
        <v>77</v>
      </c>
      <c r="AY124" s="16" t="s">
        <v>127</v>
      </c>
      <c r="BE124" s="209">
        <f>IF(N124="základní",J124,0)</f>
        <v>0</v>
      </c>
      <c r="BF124" s="209">
        <f>IF(N124="snížená",J124,0)</f>
        <v>0</v>
      </c>
      <c r="BG124" s="209">
        <f>IF(N124="zákl. přenesená",J124,0)</f>
        <v>0</v>
      </c>
      <c r="BH124" s="209">
        <f>IF(N124="sníž. přenesená",J124,0)</f>
        <v>0</v>
      </c>
      <c r="BI124" s="209">
        <f>IF(N124="nulová",J124,0)</f>
        <v>0</v>
      </c>
      <c r="BJ124" s="16" t="s">
        <v>75</v>
      </c>
      <c r="BK124" s="209">
        <f>ROUND(I124*H124,2)</f>
        <v>0</v>
      </c>
      <c r="BL124" s="16" t="s">
        <v>134</v>
      </c>
      <c r="BM124" s="16" t="s">
        <v>176</v>
      </c>
    </row>
    <row r="125" spans="2:51" s="11" customFormat="1" ht="12">
      <c r="B125" s="210"/>
      <c r="C125" s="211"/>
      <c r="D125" s="212" t="s">
        <v>136</v>
      </c>
      <c r="E125" s="213" t="s">
        <v>1</v>
      </c>
      <c r="F125" s="214" t="s">
        <v>177</v>
      </c>
      <c r="G125" s="211"/>
      <c r="H125" s="215">
        <v>11.044</v>
      </c>
      <c r="I125" s="216"/>
      <c r="J125" s="211"/>
      <c r="K125" s="211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136</v>
      </c>
      <c r="AU125" s="221" t="s">
        <v>77</v>
      </c>
      <c r="AV125" s="11" t="s">
        <v>77</v>
      </c>
      <c r="AW125" s="11" t="s">
        <v>32</v>
      </c>
      <c r="AX125" s="11" t="s">
        <v>70</v>
      </c>
      <c r="AY125" s="221" t="s">
        <v>127</v>
      </c>
    </row>
    <row r="126" spans="2:51" s="11" customFormat="1" ht="12">
      <c r="B126" s="210"/>
      <c r="C126" s="211"/>
      <c r="D126" s="212" t="s">
        <v>136</v>
      </c>
      <c r="E126" s="213" t="s">
        <v>1</v>
      </c>
      <c r="F126" s="214" t="s">
        <v>178</v>
      </c>
      <c r="G126" s="211"/>
      <c r="H126" s="215">
        <v>24.516</v>
      </c>
      <c r="I126" s="216"/>
      <c r="J126" s="211"/>
      <c r="K126" s="211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136</v>
      </c>
      <c r="AU126" s="221" t="s">
        <v>77</v>
      </c>
      <c r="AV126" s="11" t="s">
        <v>77</v>
      </c>
      <c r="AW126" s="11" t="s">
        <v>32</v>
      </c>
      <c r="AX126" s="11" t="s">
        <v>70</v>
      </c>
      <c r="AY126" s="221" t="s">
        <v>127</v>
      </c>
    </row>
    <row r="127" spans="2:51" s="12" customFormat="1" ht="12">
      <c r="B127" s="222"/>
      <c r="C127" s="223"/>
      <c r="D127" s="212" t="s">
        <v>136</v>
      </c>
      <c r="E127" s="224" t="s">
        <v>1</v>
      </c>
      <c r="F127" s="225" t="s">
        <v>139</v>
      </c>
      <c r="G127" s="223"/>
      <c r="H127" s="226">
        <v>35.56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136</v>
      </c>
      <c r="AU127" s="232" t="s">
        <v>77</v>
      </c>
      <c r="AV127" s="12" t="s">
        <v>134</v>
      </c>
      <c r="AW127" s="12" t="s">
        <v>32</v>
      </c>
      <c r="AX127" s="12" t="s">
        <v>75</v>
      </c>
      <c r="AY127" s="232" t="s">
        <v>127</v>
      </c>
    </row>
    <row r="128" spans="2:65" s="1" customFormat="1" ht="16.5" customHeight="1">
      <c r="B128" s="37"/>
      <c r="C128" s="198" t="s">
        <v>179</v>
      </c>
      <c r="D128" s="198" t="s">
        <v>129</v>
      </c>
      <c r="E128" s="199" t="s">
        <v>180</v>
      </c>
      <c r="F128" s="200" t="s">
        <v>181</v>
      </c>
      <c r="G128" s="201" t="s">
        <v>146</v>
      </c>
      <c r="H128" s="202">
        <v>35.56</v>
      </c>
      <c r="I128" s="203"/>
      <c r="J128" s="204">
        <f>ROUND(I128*H128,2)</f>
        <v>0</v>
      </c>
      <c r="K128" s="200" t="s">
        <v>133</v>
      </c>
      <c r="L128" s="42"/>
      <c r="M128" s="205" t="s">
        <v>1</v>
      </c>
      <c r="N128" s="206" t="s">
        <v>41</v>
      </c>
      <c r="O128" s="78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AR128" s="16" t="s">
        <v>134</v>
      </c>
      <c r="AT128" s="16" t="s">
        <v>129</v>
      </c>
      <c r="AU128" s="16" t="s">
        <v>77</v>
      </c>
      <c r="AY128" s="16" t="s">
        <v>127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6" t="s">
        <v>75</v>
      </c>
      <c r="BK128" s="209">
        <f>ROUND(I128*H128,2)</f>
        <v>0</v>
      </c>
      <c r="BL128" s="16" t="s">
        <v>134</v>
      </c>
      <c r="BM128" s="16" t="s">
        <v>182</v>
      </c>
    </row>
    <row r="129" spans="2:51" s="11" customFormat="1" ht="12">
      <c r="B129" s="210"/>
      <c r="C129" s="211"/>
      <c r="D129" s="212" t="s">
        <v>136</v>
      </c>
      <c r="E129" s="213" t="s">
        <v>1</v>
      </c>
      <c r="F129" s="214" t="s">
        <v>183</v>
      </c>
      <c r="G129" s="211"/>
      <c r="H129" s="215">
        <v>35.56</v>
      </c>
      <c r="I129" s="216"/>
      <c r="J129" s="211"/>
      <c r="K129" s="211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136</v>
      </c>
      <c r="AU129" s="221" t="s">
        <v>77</v>
      </c>
      <c r="AV129" s="11" t="s">
        <v>77</v>
      </c>
      <c r="AW129" s="11" t="s">
        <v>32</v>
      </c>
      <c r="AX129" s="11" t="s">
        <v>75</v>
      </c>
      <c r="AY129" s="221" t="s">
        <v>127</v>
      </c>
    </row>
    <row r="130" spans="2:65" s="1" customFormat="1" ht="16.5" customHeight="1">
      <c r="B130" s="37"/>
      <c r="C130" s="198" t="s">
        <v>184</v>
      </c>
      <c r="D130" s="198" t="s">
        <v>129</v>
      </c>
      <c r="E130" s="199" t="s">
        <v>180</v>
      </c>
      <c r="F130" s="200" t="s">
        <v>181</v>
      </c>
      <c r="G130" s="201" t="s">
        <v>146</v>
      </c>
      <c r="H130" s="202">
        <v>57.203</v>
      </c>
      <c r="I130" s="203"/>
      <c r="J130" s="204">
        <f>ROUND(I130*H130,2)</f>
        <v>0</v>
      </c>
      <c r="K130" s="200" t="s">
        <v>133</v>
      </c>
      <c r="L130" s="42"/>
      <c r="M130" s="205" t="s">
        <v>1</v>
      </c>
      <c r="N130" s="206" t="s">
        <v>41</v>
      </c>
      <c r="O130" s="78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AR130" s="16" t="s">
        <v>134</v>
      </c>
      <c r="AT130" s="16" t="s">
        <v>129</v>
      </c>
      <c r="AU130" s="16" t="s">
        <v>77</v>
      </c>
      <c r="AY130" s="16" t="s">
        <v>127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6" t="s">
        <v>75</v>
      </c>
      <c r="BK130" s="209">
        <f>ROUND(I130*H130,2)</f>
        <v>0</v>
      </c>
      <c r="BL130" s="16" t="s">
        <v>134</v>
      </c>
      <c r="BM130" s="16" t="s">
        <v>185</v>
      </c>
    </row>
    <row r="131" spans="2:65" s="1" customFormat="1" ht="16.5" customHeight="1">
      <c r="B131" s="37"/>
      <c r="C131" s="198" t="s">
        <v>186</v>
      </c>
      <c r="D131" s="198" t="s">
        <v>129</v>
      </c>
      <c r="E131" s="199" t="s">
        <v>187</v>
      </c>
      <c r="F131" s="200" t="s">
        <v>188</v>
      </c>
      <c r="G131" s="201" t="s">
        <v>146</v>
      </c>
      <c r="H131" s="202">
        <v>35.56</v>
      </c>
      <c r="I131" s="203"/>
      <c r="J131" s="204">
        <f>ROUND(I131*H131,2)</f>
        <v>0</v>
      </c>
      <c r="K131" s="200" t="s">
        <v>133</v>
      </c>
      <c r="L131" s="42"/>
      <c r="M131" s="205" t="s">
        <v>1</v>
      </c>
      <c r="N131" s="206" t="s">
        <v>41</v>
      </c>
      <c r="O131" s="78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AR131" s="16" t="s">
        <v>134</v>
      </c>
      <c r="AT131" s="16" t="s">
        <v>129</v>
      </c>
      <c r="AU131" s="16" t="s">
        <v>77</v>
      </c>
      <c r="AY131" s="16" t="s">
        <v>127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6" t="s">
        <v>75</v>
      </c>
      <c r="BK131" s="209">
        <f>ROUND(I131*H131,2)</f>
        <v>0</v>
      </c>
      <c r="BL131" s="16" t="s">
        <v>134</v>
      </c>
      <c r="BM131" s="16" t="s">
        <v>189</v>
      </c>
    </row>
    <row r="132" spans="2:65" s="1" customFormat="1" ht="16.5" customHeight="1">
      <c r="B132" s="37"/>
      <c r="C132" s="198" t="s">
        <v>190</v>
      </c>
      <c r="D132" s="198" t="s">
        <v>129</v>
      </c>
      <c r="E132" s="199" t="s">
        <v>191</v>
      </c>
      <c r="F132" s="200" t="s">
        <v>192</v>
      </c>
      <c r="G132" s="201" t="s">
        <v>146</v>
      </c>
      <c r="H132" s="202">
        <v>57.203</v>
      </c>
      <c r="I132" s="203"/>
      <c r="J132" s="204">
        <f>ROUND(I132*H132,2)</f>
        <v>0</v>
      </c>
      <c r="K132" s="200" t="s">
        <v>1</v>
      </c>
      <c r="L132" s="42"/>
      <c r="M132" s="205" t="s">
        <v>1</v>
      </c>
      <c r="N132" s="206" t="s">
        <v>41</v>
      </c>
      <c r="O132" s="78"/>
      <c r="P132" s="207">
        <f>O132*H132</f>
        <v>0</v>
      </c>
      <c r="Q132" s="207">
        <v>0</v>
      </c>
      <c r="R132" s="207">
        <f>Q132*H132</f>
        <v>0</v>
      </c>
      <c r="S132" s="207">
        <v>0</v>
      </c>
      <c r="T132" s="208">
        <f>S132*H132</f>
        <v>0</v>
      </c>
      <c r="AR132" s="16" t="s">
        <v>134</v>
      </c>
      <c r="AT132" s="16" t="s">
        <v>129</v>
      </c>
      <c r="AU132" s="16" t="s">
        <v>77</v>
      </c>
      <c r="AY132" s="16" t="s">
        <v>127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6" t="s">
        <v>75</v>
      </c>
      <c r="BK132" s="209">
        <f>ROUND(I132*H132,2)</f>
        <v>0</v>
      </c>
      <c r="BL132" s="16" t="s">
        <v>134</v>
      </c>
      <c r="BM132" s="16" t="s">
        <v>193</v>
      </c>
    </row>
    <row r="133" spans="2:65" s="1" customFormat="1" ht="16.5" customHeight="1">
      <c r="B133" s="37"/>
      <c r="C133" s="198" t="s">
        <v>194</v>
      </c>
      <c r="D133" s="198" t="s">
        <v>129</v>
      </c>
      <c r="E133" s="199" t="s">
        <v>195</v>
      </c>
      <c r="F133" s="200" t="s">
        <v>196</v>
      </c>
      <c r="G133" s="201" t="s">
        <v>197</v>
      </c>
      <c r="H133" s="202">
        <v>85.344</v>
      </c>
      <c r="I133" s="203"/>
      <c r="J133" s="204">
        <f>ROUND(I133*H133,2)</f>
        <v>0</v>
      </c>
      <c r="K133" s="200" t="s">
        <v>133</v>
      </c>
      <c r="L133" s="42"/>
      <c r="M133" s="205" t="s">
        <v>1</v>
      </c>
      <c r="N133" s="206" t="s">
        <v>41</v>
      </c>
      <c r="O133" s="78"/>
      <c r="P133" s="207">
        <f>O133*H133</f>
        <v>0</v>
      </c>
      <c r="Q133" s="207">
        <v>0</v>
      </c>
      <c r="R133" s="207">
        <f>Q133*H133</f>
        <v>0</v>
      </c>
      <c r="S133" s="207">
        <v>0</v>
      </c>
      <c r="T133" s="208">
        <f>S133*H133</f>
        <v>0</v>
      </c>
      <c r="AR133" s="16" t="s">
        <v>134</v>
      </c>
      <c r="AT133" s="16" t="s">
        <v>129</v>
      </c>
      <c r="AU133" s="16" t="s">
        <v>77</v>
      </c>
      <c r="AY133" s="16" t="s">
        <v>127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6" t="s">
        <v>75</v>
      </c>
      <c r="BK133" s="209">
        <f>ROUND(I133*H133,2)</f>
        <v>0</v>
      </c>
      <c r="BL133" s="16" t="s">
        <v>134</v>
      </c>
      <c r="BM133" s="16" t="s">
        <v>198</v>
      </c>
    </row>
    <row r="134" spans="2:51" s="11" customFormat="1" ht="12">
      <c r="B134" s="210"/>
      <c r="C134" s="211"/>
      <c r="D134" s="212" t="s">
        <v>136</v>
      </c>
      <c r="E134" s="213" t="s">
        <v>1</v>
      </c>
      <c r="F134" s="214" t="s">
        <v>199</v>
      </c>
      <c r="G134" s="211"/>
      <c r="H134" s="215">
        <v>53.34</v>
      </c>
      <c r="I134" s="216"/>
      <c r="J134" s="211"/>
      <c r="K134" s="211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136</v>
      </c>
      <c r="AU134" s="221" t="s">
        <v>77</v>
      </c>
      <c r="AV134" s="11" t="s">
        <v>77</v>
      </c>
      <c r="AW134" s="11" t="s">
        <v>32</v>
      </c>
      <c r="AX134" s="11" t="s">
        <v>75</v>
      </c>
      <c r="AY134" s="221" t="s">
        <v>127</v>
      </c>
    </row>
    <row r="135" spans="2:51" s="11" customFormat="1" ht="12">
      <c r="B135" s="210"/>
      <c r="C135" s="211"/>
      <c r="D135" s="212" t="s">
        <v>136</v>
      </c>
      <c r="E135" s="211"/>
      <c r="F135" s="214" t="s">
        <v>200</v>
      </c>
      <c r="G135" s="211"/>
      <c r="H135" s="215">
        <v>85.344</v>
      </c>
      <c r="I135" s="216"/>
      <c r="J135" s="211"/>
      <c r="K135" s="211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136</v>
      </c>
      <c r="AU135" s="221" t="s">
        <v>77</v>
      </c>
      <c r="AV135" s="11" t="s">
        <v>77</v>
      </c>
      <c r="AW135" s="11" t="s">
        <v>4</v>
      </c>
      <c r="AX135" s="11" t="s">
        <v>75</v>
      </c>
      <c r="AY135" s="221" t="s">
        <v>127</v>
      </c>
    </row>
    <row r="136" spans="2:65" s="1" customFormat="1" ht="16.5" customHeight="1">
      <c r="B136" s="37"/>
      <c r="C136" s="198" t="s">
        <v>8</v>
      </c>
      <c r="D136" s="198" t="s">
        <v>129</v>
      </c>
      <c r="E136" s="199" t="s">
        <v>201</v>
      </c>
      <c r="F136" s="200" t="s">
        <v>202</v>
      </c>
      <c r="G136" s="201" t="s">
        <v>146</v>
      </c>
      <c r="H136" s="202">
        <v>57.203</v>
      </c>
      <c r="I136" s="203"/>
      <c r="J136" s="204">
        <f>ROUND(I136*H136,2)</f>
        <v>0</v>
      </c>
      <c r="K136" s="200" t="s">
        <v>133</v>
      </c>
      <c r="L136" s="42"/>
      <c r="M136" s="205" t="s">
        <v>1</v>
      </c>
      <c r="N136" s="206" t="s">
        <v>41</v>
      </c>
      <c r="O136" s="78"/>
      <c r="P136" s="207">
        <f>O136*H136</f>
        <v>0</v>
      </c>
      <c r="Q136" s="207">
        <v>0</v>
      </c>
      <c r="R136" s="207">
        <f>Q136*H136</f>
        <v>0</v>
      </c>
      <c r="S136" s="207">
        <v>0</v>
      </c>
      <c r="T136" s="208">
        <f>S136*H136</f>
        <v>0</v>
      </c>
      <c r="AR136" s="16" t="s">
        <v>134</v>
      </c>
      <c r="AT136" s="16" t="s">
        <v>129</v>
      </c>
      <c r="AU136" s="16" t="s">
        <v>77</v>
      </c>
      <c r="AY136" s="16" t="s">
        <v>127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6" t="s">
        <v>75</v>
      </c>
      <c r="BK136" s="209">
        <f>ROUND(I136*H136,2)</f>
        <v>0</v>
      </c>
      <c r="BL136" s="16" t="s">
        <v>134</v>
      </c>
      <c r="BM136" s="16" t="s">
        <v>203</v>
      </c>
    </row>
    <row r="137" spans="2:51" s="11" customFormat="1" ht="12">
      <c r="B137" s="210"/>
      <c r="C137" s="211"/>
      <c r="D137" s="212" t="s">
        <v>136</v>
      </c>
      <c r="E137" s="213" t="s">
        <v>1</v>
      </c>
      <c r="F137" s="214" t="s">
        <v>204</v>
      </c>
      <c r="G137" s="211"/>
      <c r="H137" s="215">
        <v>57.203</v>
      </c>
      <c r="I137" s="216"/>
      <c r="J137" s="211"/>
      <c r="K137" s="211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136</v>
      </c>
      <c r="AU137" s="221" t="s">
        <v>77</v>
      </c>
      <c r="AV137" s="11" t="s">
        <v>77</v>
      </c>
      <c r="AW137" s="11" t="s">
        <v>32</v>
      </c>
      <c r="AX137" s="11" t="s">
        <v>75</v>
      </c>
      <c r="AY137" s="221" t="s">
        <v>127</v>
      </c>
    </row>
    <row r="138" spans="2:63" s="10" customFormat="1" ht="22.8" customHeight="1">
      <c r="B138" s="182"/>
      <c r="C138" s="183"/>
      <c r="D138" s="184" t="s">
        <v>69</v>
      </c>
      <c r="E138" s="196" t="s">
        <v>77</v>
      </c>
      <c r="F138" s="196" t="s">
        <v>205</v>
      </c>
      <c r="G138" s="183"/>
      <c r="H138" s="183"/>
      <c r="I138" s="186"/>
      <c r="J138" s="197">
        <f>BK138</f>
        <v>0</v>
      </c>
      <c r="K138" s="183"/>
      <c r="L138" s="188"/>
      <c r="M138" s="189"/>
      <c r="N138" s="190"/>
      <c r="O138" s="190"/>
      <c r="P138" s="191">
        <f>SUM(P139:P146)</f>
        <v>0</v>
      </c>
      <c r="Q138" s="190"/>
      <c r="R138" s="191">
        <f>SUM(R139:R146)</f>
        <v>24.941992220000003</v>
      </c>
      <c r="S138" s="190"/>
      <c r="T138" s="192">
        <f>SUM(T139:T146)</f>
        <v>0</v>
      </c>
      <c r="AR138" s="193" t="s">
        <v>75</v>
      </c>
      <c r="AT138" s="194" t="s">
        <v>69</v>
      </c>
      <c r="AU138" s="194" t="s">
        <v>75</v>
      </c>
      <c r="AY138" s="193" t="s">
        <v>127</v>
      </c>
      <c r="BK138" s="195">
        <f>SUM(BK139:BK146)</f>
        <v>0</v>
      </c>
    </row>
    <row r="139" spans="2:65" s="1" customFormat="1" ht="16.5" customHeight="1">
      <c r="B139" s="37"/>
      <c r="C139" s="198" t="s">
        <v>206</v>
      </c>
      <c r="D139" s="198" t="s">
        <v>129</v>
      </c>
      <c r="E139" s="199" t="s">
        <v>207</v>
      </c>
      <c r="F139" s="200" t="s">
        <v>208</v>
      </c>
      <c r="G139" s="201" t="s">
        <v>146</v>
      </c>
      <c r="H139" s="202">
        <v>3.313</v>
      </c>
      <c r="I139" s="203"/>
      <c r="J139" s="204">
        <f>ROUND(I139*H139,2)</f>
        <v>0</v>
      </c>
      <c r="K139" s="200" t="s">
        <v>1</v>
      </c>
      <c r="L139" s="42"/>
      <c r="M139" s="205" t="s">
        <v>1</v>
      </c>
      <c r="N139" s="206" t="s">
        <v>41</v>
      </c>
      <c r="O139" s="78"/>
      <c r="P139" s="207">
        <f>O139*H139</f>
        <v>0</v>
      </c>
      <c r="Q139" s="207">
        <v>2.16</v>
      </c>
      <c r="R139" s="207">
        <f>Q139*H139</f>
        <v>7.156080000000001</v>
      </c>
      <c r="S139" s="207">
        <v>0</v>
      </c>
      <c r="T139" s="208">
        <f>S139*H139</f>
        <v>0</v>
      </c>
      <c r="AR139" s="16" t="s">
        <v>134</v>
      </c>
      <c r="AT139" s="16" t="s">
        <v>129</v>
      </c>
      <c r="AU139" s="16" t="s">
        <v>77</v>
      </c>
      <c r="AY139" s="16" t="s">
        <v>127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6" t="s">
        <v>75</v>
      </c>
      <c r="BK139" s="209">
        <f>ROUND(I139*H139,2)</f>
        <v>0</v>
      </c>
      <c r="BL139" s="16" t="s">
        <v>134</v>
      </c>
      <c r="BM139" s="16" t="s">
        <v>209</v>
      </c>
    </row>
    <row r="140" spans="2:51" s="11" customFormat="1" ht="12">
      <c r="B140" s="210"/>
      <c r="C140" s="211"/>
      <c r="D140" s="212" t="s">
        <v>136</v>
      </c>
      <c r="E140" s="213" t="s">
        <v>1</v>
      </c>
      <c r="F140" s="214" t="s">
        <v>210</v>
      </c>
      <c r="G140" s="211"/>
      <c r="H140" s="215">
        <v>3.035</v>
      </c>
      <c r="I140" s="216"/>
      <c r="J140" s="211"/>
      <c r="K140" s="211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136</v>
      </c>
      <c r="AU140" s="221" t="s">
        <v>77</v>
      </c>
      <c r="AV140" s="11" t="s">
        <v>77</v>
      </c>
      <c r="AW140" s="11" t="s">
        <v>32</v>
      </c>
      <c r="AX140" s="11" t="s">
        <v>70</v>
      </c>
      <c r="AY140" s="221" t="s">
        <v>127</v>
      </c>
    </row>
    <row r="141" spans="2:51" s="11" customFormat="1" ht="12">
      <c r="B141" s="210"/>
      <c r="C141" s="211"/>
      <c r="D141" s="212" t="s">
        <v>136</v>
      </c>
      <c r="E141" s="213" t="s">
        <v>1</v>
      </c>
      <c r="F141" s="214" t="s">
        <v>211</v>
      </c>
      <c r="G141" s="211"/>
      <c r="H141" s="215">
        <v>0.278</v>
      </c>
      <c r="I141" s="216"/>
      <c r="J141" s="211"/>
      <c r="K141" s="211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136</v>
      </c>
      <c r="AU141" s="221" t="s">
        <v>77</v>
      </c>
      <c r="AV141" s="11" t="s">
        <v>77</v>
      </c>
      <c r="AW141" s="11" t="s">
        <v>32</v>
      </c>
      <c r="AX141" s="11" t="s">
        <v>70</v>
      </c>
      <c r="AY141" s="221" t="s">
        <v>127</v>
      </c>
    </row>
    <row r="142" spans="2:51" s="12" customFormat="1" ht="12">
      <c r="B142" s="222"/>
      <c r="C142" s="223"/>
      <c r="D142" s="212" t="s">
        <v>136</v>
      </c>
      <c r="E142" s="224" t="s">
        <v>1</v>
      </c>
      <c r="F142" s="225" t="s">
        <v>139</v>
      </c>
      <c r="G142" s="223"/>
      <c r="H142" s="226">
        <v>3.313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136</v>
      </c>
      <c r="AU142" s="232" t="s">
        <v>77</v>
      </c>
      <c r="AV142" s="12" t="s">
        <v>134</v>
      </c>
      <c r="AW142" s="12" t="s">
        <v>32</v>
      </c>
      <c r="AX142" s="12" t="s">
        <v>75</v>
      </c>
      <c r="AY142" s="232" t="s">
        <v>127</v>
      </c>
    </row>
    <row r="143" spans="2:65" s="1" customFormat="1" ht="16.5" customHeight="1">
      <c r="B143" s="37"/>
      <c r="C143" s="198" t="s">
        <v>212</v>
      </c>
      <c r="D143" s="198" t="s">
        <v>129</v>
      </c>
      <c r="E143" s="199" t="s">
        <v>213</v>
      </c>
      <c r="F143" s="200" t="s">
        <v>214</v>
      </c>
      <c r="G143" s="201" t="s">
        <v>132</v>
      </c>
      <c r="H143" s="202">
        <v>50.39</v>
      </c>
      <c r="I143" s="203"/>
      <c r="J143" s="204">
        <f>ROUND(I143*H143,2)</f>
        <v>0</v>
      </c>
      <c r="K143" s="200" t="s">
        <v>133</v>
      </c>
      <c r="L143" s="42"/>
      <c r="M143" s="205" t="s">
        <v>1</v>
      </c>
      <c r="N143" s="206" t="s">
        <v>41</v>
      </c>
      <c r="O143" s="78"/>
      <c r="P143" s="207">
        <f>O143*H143</f>
        <v>0</v>
      </c>
      <c r="Q143" s="207">
        <v>0.34662</v>
      </c>
      <c r="R143" s="207">
        <f>Q143*H143</f>
        <v>17.4661818</v>
      </c>
      <c r="S143" s="207">
        <v>0</v>
      </c>
      <c r="T143" s="208">
        <f>S143*H143</f>
        <v>0</v>
      </c>
      <c r="AR143" s="16" t="s">
        <v>134</v>
      </c>
      <c r="AT143" s="16" t="s">
        <v>129</v>
      </c>
      <c r="AU143" s="16" t="s">
        <v>77</v>
      </c>
      <c r="AY143" s="16" t="s">
        <v>127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6" t="s">
        <v>75</v>
      </c>
      <c r="BK143" s="209">
        <f>ROUND(I143*H143,2)</f>
        <v>0</v>
      </c>
      <c r="BL143" s="16" t="s">
        <v>134</v>
      </c>
      <c r="BM143" s="16" t="s">
        <v>215</v>
      </c>
    </row>
    <row r="144" spans="2:51" s="11" customFormat="1" ht="12">
      <c r="B144" s="210"/>
      <c r="C144" s="211"/>
      <c r="D144" s="212" t="s">
        <v>136</v>
      </c>
      <c r="E144" s="213" t="s">
        <v>1</v>
      </c>
      <c r="F144" s="214" t="s">
        <v>216</v>
      </c>
      <c r="G144" s="211"/>
      <c r="H144" s="215">
        <v>50.39</v>
      </c>
      <c r="I144" s="216"/>
      <c r="J144" s="211"/>
      <c r="K144" s="211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136</v>
      </c>
      <c r="AU144" s="221" t="s">
        <v>77</v>
      </c>
      <c r="AV144" s="11" t="s">
        <v>77</v>
      </c>
      <c r="AW144" s="11" t="s">
        <v>32</v>
      </c>
      <c r="AX144" s="11" t="s">
        <v>75</v>
      </c>
      <c r="AY144" s="221" t="s">
        <v>127</v>
      </c>
    </row>
    <row r="145" spans="2:65" s="1" customFormat="1" ht="16.5" customHeight="1">
      <c r="B145" s="37"/>
      <c r="C145" s="198" t="s">
        <v>217</v>
      </c>
      <c r="D145" s="198" t="s">
        <v>129</v>
      </c>
      <c r="E145" s="199" t="s">
        <v>218</v>
      </c>
      <c r="F145" s="200" t="s">
        <v>219</v>
      </c>
      <c r="G145" s="201" t="s">
        <v>197</v>
      </c>
      <c r="H145" s="202">
        <v>0.302</v>
      </c>
      <c r="I145" s="203"/>
      <c r="J145" s="204">
        <f>ROUND(I145*H145,2)</f>
        <v>0</v>
      </c>
      <c r="K145" s="200" t="s">
        <v>133</v>
      </c>
      <c r="L145" s="42"/>
      <c r="M145" s="205" t="s">
        <v>1</v>
      </c>
      <c r="N145" s="206" t="s">
        <v>41</v>
      </c>
      <c r="O145" s="78"/>
      <c r="P145" s="207">
        <f>O145*H145</f>
        <v>0</v>
      </c>
      <c r="Q145" s="207">
        <v>1.05871</v>
      </c>
      <c r="R145" s="207">
        <f>Q145*H145</f>
        <v>0.31973042</v>
      </c>
      <c r="S145" s="207">
        <v>0</v>
      </c>
      <c r="T145" s="208">
        <f>S145*H145</f>
        <v>0</v>
      </c>
      <c r="AR145" s="16" t="s">
        <v>134</v>
      </c>
      <c r="AT145" s="16" t="s">
        <v>129</v>
      </c>
      <c r="AU145" s="16" t="s">
        <v>77</v>
      </c>
      <c r="AY145" s="16" t="s">
        <v>127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6" t="s">
        <v>75</v>
      </c>
      <c r="BK145" s="209">
        <f>ROUND(I145*H145,2)</f>
        <v>0</v>
      </c>
      <c r="BL145" s="16" t="s">
        <v>134</v>
      </c>
      <c r="BM145" s="16" t="s">
        <v>220</v>
      </c>
    </row>
    <row r="146" spans="2:51" s="11" customFormat="1" ht="12">
      <c r="B146" s="210"/>
      <c r="C146" s="211"/>
      <c r="D146" s="212" t="s">
        <v>136</v>
      </c>
      <c r="E146" s="213" t="s">
        <v>1</v>
      </c>
      <c r="F146" s="214" t="s">
        <v>221</v>
      </c>
      <c r="G146" s="211"/>
      <c r="H146" s="215">
        <v>0.302</v>
      </c>
      <c r="I146" s="216"/>
      <c r="J146" s="211"/>
      <c r="K146" s="211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136</v>
      </c>
      <c r="AU146" s="221" t="s">
        <v>77</v>
      </c>
      <c r="AV146" s="11" t="s">
        <v>77</v>
      </c>
      <c r="AW146" s="11" t="s">
        <v>32</v>
      </c>
      <c r="AX146" s="11" t="s">
        <v>75</v>
      </c>
      <c r="AY146" s="221" t="s">
        <v>127</v>
      </c>
    </row>
    <row r="147" spans="2:63" s="10" customFormat="1" ht="22.8" customHeight="1">
      <c r="B147" s="182"/>
      <c r="C147" s="183"/>
      <c r="D147" s="184" t="s">
        <v>69</v>
      </c>
      <c r="E147" s="196" t="s">
        <v>143</v>
      </c>
      <c r="F147" s="196" t="s">
        <v>222</v>
      </c>
      <c r="G147" s="183"/>
      <c r="H147" s="183"/>
      <c r="I147" s="186"/>
      <c r="J147" s="197">
        <f>BK147</f>
        <v>0</v>
      </c>
      <c r="K147" s="183"/>
      <c r="L147" s="188"/>
      <c r="M147" s="189"/>
      <c r="N147" s="190"/>
      <c r="O147" s="190"/>
      <c r="P147" s="191">
        <f>SUM(P148:P172)</f>
        <v>0</v>
      </c>
      <c r="Q147" s="190"/>
      <c r="R147" s="191">
        <f>SUM(R148:R172)</f>
        <v>8.962194689999999</v>
      </c>
      <c r="S147" s="190"/>
      <c r="T147" s="192">
        <f>SUM(T148:T172)</f>
        <v>0</v>
      </c>
      <c r="AR147" s="193" t="s">
        <v>75</v>
      </c>
      <c r="AT147" s="194" t="s">
        <v>69</v>
      </c>
      <c r="AU147" s="194" t="s">
        <v>75</v>
      </c>
      <c r="AY147" s="193" t="s">
        <v>127</v>
      </c>
      <c r="BK147" s="195">
        <f>SUM(BK148:BK172)</f>
        <v>0</v>
      </c>
    </row>
    <row r="148" spans="2:65" s="1" customFormat="1" ht="16.5" customHeight="1">
      <c r="B148" s="37"/>
      <c r="C148" s="198" t="s">
        <v>223</v>
      </c>
      <c r="D148" s="198" t="s">
        <v>129</v>
      </c>
      <c r="E148" s="199" t="s">
        <v>224</v>
      </c>
      <c r="F148" s="200" t="s">
        <v>225</v>
      </c>
      <c r="G148" s="201" t="s">
        <v>226</v>
      </c>
      <c r="H148" s="202">
        <v>2</v>
      </c>
      <c r="I148" s="203"/>
      <c r="J148" s="204">
        <f>ROUND(I148*H148,2)</f>
        <v>0</v>
      </c>
      <c r="K148" s="200" t="s">
        <v>133</v>
      </c>
      <c r="L148" s="42"/>
      <c r="M148" s="205" t="s">
        <v>1</v>
      </c>
      <c r="N148" s="206" t="s">
        <v>41</v>
      </c>
      <c r="O148" s="78"/>
      <c r="P148" s="207">
        <f>O148*H148</f>
        <v>0</v>
      </c>
      <c r="Q148" s="207">
        <v>0.18142</v>
      </c>
      <c r="R148" s="207">
        <f>Q148*H148</f>
        <v>0.36284</v>
      </c>
      <c r="S148" s="207">
        <v>0</v>
      </c>
      <c r="T148" s="208">
        <f>S148*H148</f>
        <v>0</v>
      </c>
      <c r="AR148" s="16" t="s">
        <v>134</v>
      </c>
      <c r="AT148" s="16" t="s">
        <v>129</v>
      </c>
      <c r="AU148" s="16" t="s">
        <v>77</v>
      </c>
      <c r="AY148" s="16" t="s">
        <v>127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6" t="s">
        <v>75</v>
      </c>
      <c r="BK148" s="209">
        <f>ROUND(I148*H148,2)</f>
        <v>0</v>
      </c>
      <c r="BL148" s="16" t="s">
        <v>134</v>
      </c>
      <c r="BM148" s="16" t="s">
        <v>227</v>
      </c>
    </row>
    <row r="149" spans="2:51" s="11" customFormat="1" ht="12">
      <c r="B149" s="210"/>
      <c r="C149" s="211"/>
      <c r="D149" s="212" t="s">
        <v>136</v>
      </c>
      <c r="E149" s="213" t="s">
        <v>1</v>
      </c>
      <c r="F149" s="214" t="s">
        <v>228</v>
      </c>
      <c r="G149" s="211"/>
      <c r="H149" s="215">
        <v>2</v>
      </c>
      <c r="I149" s="216"/>
      <c r="J149" s="211"/>
      <c r="K149" s="211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136</v>
      </c>
      <c r="AU149" s="221" t="s">
        <v>77</v>
      </c>
      <c r="AV149" s="11" t="s">
        <v>77</v>
      </c>
      <c r="AW149" s="11" t="s">
        <v>32</v>
      </c>
      <c r="AX149" s="11" t="s">
        <v>75</v>
      </c>
      <c r="AY149" s="221" t="s">
        <v>127</v>
      </c>
    </row>
    <row r="150" spans="2:65" s="1" customFormat="1" ht="16.5" customHeight="1">
      <c r="B150" s="37"/>
      <c r="C150" s="198" t="s">
        <v>229</v>
      </c>
      <c r="D150" s="198" t="s">
        <v>129</v>
      </c>
      <c r="E150" s="199" t="s">
        <v>230</v>
      </c>
      <c r="F150" s="200" t="s">
        <v>231</v>
      </c>
      <c r="G150" s="201" t="s">
        <v>146</v>
      </c>
      <c r="H150" s="202">
        <v>0.336</v>
      </c>
      <c r="I150" s="203"/>
      <c r="J150" s="204">
        <f>ROUND(I150*H150,2)</f>
        <v>0</v>
      </c>
      <c r="K150" s="200" t="s">
        <v>133</v>
      </c>
      <c r="L150" s="42"/>
      <c r="M150" s="205" t="s">
        <v>1</v>
      </c>
      <c r="N150" s="206" t="s">
        <v>41</v>
      </c>
      <c r="O150" s="78"/>
      <c r="P150" s="207">
        <f>O150*H150</f>
        <v>0</v>
      </c>
      <c r="Q150" s="207">
        <v>1.8775</v>
      </c>
      <c r="R150" s="207">
        <f>Q150*H150</f>
        <v>0.6308400000000001</v>
      </c>
      <c r="S150" s="207">
        <v>0</v>
      </c>
      <c r="T150" s="208">
        <f>S150*H150</f>
        <v>0</v>
      </c>
      <c r="AR150" s="16" t="s">
        <v>134</v>
      </c>
      <c r="AT150" s="16" t="s">
        <v>129</v>
      </c>
      <c r="AU150" s="16" t="s">
        <v>77</v>
      </c>
      <c r="AY150" s="16" t="s">
        <v>127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6" t="s">
        <v>75</v>
      </c>
      <c r="BK150" s="209">
        <f>ROUND(I150*H150,2)</f>
        <v>0</v>
      </c>
      <c r="BL150" s="16" t="s">
        <v>134</v>
      </c>
      <c r="BM150" s="16" t="s">
        <v>232</v>
      </c>
    </row>
    <row r="151" spans="2:51" s="11" customFormat="1" ht="12">
      <c r="B151" s="210"/>
      <c r="C151" s="211"/>
      <c r="D151" s="212" t="s">
        <v>136</v>
      </c>
      <c r="E151" s="213" t="s">
        <v>1</v>
      </c>
      <c r="F151" s="214" t="s">
        <v>233</v>
      </c>
      <c r="G151" s="211"/>
      <c r="H151" s="215">
        <v>0.336</v>
      </c>
      <c r="I151" s="216"/>
      <c r="J151" s="211"/>
      <c r="K151" s="211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136</v>
      </c>
      <c r="AU151" s="221" t="s">
        <v>77</v>
      </c>
      <c r="AV151" s="11" t="s">
        <v>77</v>
      </c>
      <c r="AW151" s="11" t="s">
        <v>32</v>
      </c>
      <c r="AX151" s="11" t="s">
        <v>75</v>
      </c>
      <c r="AY151" s="221" t="s">
        <v>127</v>
      </c>
    </row>
    <row r="152" spans="2:65" s="1" customFormat="1" ht="16.5" customHeight="1">
      <c r="B152" s="37"/>
      <c r="C152" s="198" t="s">
        <v>7</v>
      </c>
      <c r="D152" s="198" t="s">
        <v>129</v>
      </c>
      <c r="E152" s="199" t="s">
        <v>234</v>
      </c>
      <c r="F152" s="200" t="s">
        <v>235</v>
      </c>
      <c r="G152" s="201" t="s">
        <v>146</v>
      </c>
      <c r="H152" s="202">
        <v>3.4</v>
      </c>
      <c r="I152" s="203"/>
      <c r="J152" s="204">
        <f>ROUND(I152*H152,2)</f>
        <v>0</v>
      </c>
      <c r="K152" s="200" t="s">
        <v>133</v>
      </c>
      <c r="L152" s="42"/>
      <c r="M152" s="205" t="s">
        <v>1</v>
      </c>
      <c r="N152" s="206" t="s">
        <v>41</v>
      </c>
      <c r="O152" s="78"/>
      <c r="P152" s="207">
        <f>O152*H152</f>
        <v>0</v>
      </c>
      <c r="Q152" s="207">
        <v>1.8775</v>
      </c>
      <c r="R152" s="207">
        <f>Q152*H152</f>
        <v>6.3835</v>
      </c>
      <c r="S152" s="207">
        <v>0</v>
      </c>
      <c r="T152" s="208">
        <f>S152*H152</f>
        <v>0</v>
      </c>
      <c r="AR152" s="16" t="s">
        <v>134</v>
      </c>
      <c r="AT152" s="16" t="s">
        <v>129</v>
      </c>
      <c r="AU152" s="16" t="s">
        <v>77</v>
      </c>
      <c r="AY152" s="16" t="s">
        <v>127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6" t="s">
        <v>75</v>
      </c>
      <c r="BK152" s="209">
        <f>ROUND(I152*H152,2)</f>
        <v>0</v>
      </c>
      <c r="BL152" s="16" t="s">
        <v>134</v>
      </c>
      <c r="BM152" s="16" t="s">
        <v>236</v>
      </c>
    </row>
    <row r="153" spans="2:51" s="13" customFormat="1" ht="12">
      <c r="B153" s="233"/>
      <c r="C153" s="234"/>
      <c r="D153" s="212" t="s">
        <v>136</v>
      </c>
      <c r="E153" s="235" t="s">
        <v>1</v>
      </c>
      <c r="F153" s="236" t="s">
        <v>237</v>
      </c>
      <c r="G153" s="234"/>
      <c r="H153" s="235" t="s">
        <v>1</v>
      </c>
      <c r="I153" s="237"/>
      <c r="J153" s="234"/>
      <c r="K153" s="234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136</v>
      </c>
      <c r="AU153" s="242" t="s">
        <v>77</v>
      </c>
      <c r="AV153" s="13" t="s">
        <v>75</v>
      </c>
      <c r="AW153" s="13" t="s">
        <v>32</v>
      </c>
      <c r="AX153" s="13" t="s">
        <v>70</v>
      </c>
      <c r="AY153" s="242" t="s">
        <v>127</v>
      </c>
    </row>
    <row r="154" spans="2:51" s="11" customFormat="1" ht="12">
      <c r="B154" s="210"/>
      <c r="C154" s="211"/>
      <c r="D154" s="212" t="s">
        <v>136</v>
      </c>
      <c r="E154" s="213" t="s">
        <v>1</v>
      </c>
      <c r="F154" s="214" t="s">
        <v>238</v>
      </c>
      <c r="G154" s="211"/>
      <c r="H154" s="215">
        <v>0.375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136</v>
      </c>
      <c r="AU154" s="221" t="s">
        <v>77</v>
      </c>
      <c r="AV154" s="11" t="s">
        <v>77</v>
      </c>
      <c r="AW154" s="11" t="s">
        <v>32</v>
      </c>
      <c r="AX154" s="11" t="s">
        <v>70</v>
      </c>
      <c r="AY154" s="221" t="s">
        <v>127</v>
      </c>
    </row>
    <row r="155" spans="2:51" s="11" customFormat="1" ht="12">
      <c r="B155" s="210"/>
      <c r="C155" s="211"/>
      <c r="D155" s="212" t="s">
        <v>136</v>
      </c>
      <c r="E155" s="213" t="s">
        <v>1</v>
      </c>
      <c r="F155" s="214" t="s">
        <v>239</v>
      </c>
      <c r="G155" s="211"/>
      <c r="H155" s="215">
        <v>0.525</v>
      </c>
      <c r="I155" s="216"/>
      <c r="J155" s="211"/>
      <c r="K155" s="211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136</v>
      </c>
      <c r="AU155" s="221" t="s">
        <v>77</v>
      </c>
      <c r="AV155" s="11" t="s">
        <v>77</v>
      </c>
      <c r="AW155" s="11" t="s">
        <v>32</v>
      </c>
      <c r="AX155" s="11" t="s">
        <v>70</v>
      </c>
      <c r="AY155" s="221" t="s">
        <v>127</v>
      </c>
    </row>
    <row r="156" spans="2:51" s="13" customFormat="1" ht="12">
      <c r="B156" s="233"/>
      <c r="C156" s="234"/>
      <c r="D156" s="212" t="s">
        <v>136</v>
      </c>
      <c r="E156" s="235" t="s">
        <v>1</v>
      </c>
      <c r="F156" s="236" t="s">
        <v>240</v>
      </c>
      <c r="G156" s="234"/>
      <c r="H156" s="235" t="s">
        <v>1</v>
      </c>
      <c r="I156" s="237"/>
      <c r="J156" s="234"/>
      <c r="K156" s="234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136</v>
      </c>
      <c r="AU156" s="242" t="s">
        <v>77</v>
      </c>
      <c r="AV156" s="13" t="s">
        <v>75</v>
      </c>
      <c r="AW156" s="13" t="s">
        <v>32</v>
      </c>
      <c r="AX156" s="13" t="s">
        <v>70</v>
      </c>
      <c r="AY156" s="242" t="s">
        <v>127</v>
      </c>
    </row>
    <row r="157" spans="2:51" s="11" customFormat="1" ht="12">
      <c r="B157" s="210"/>
      <c r="C157" s="211"/>
      <c r="D157" s="212" t="s">
        <v>136</v>
      </c>
      <c r="E157" s="213" t="s">
        <v>1</v>
      </c>
      <c r="F157" s="214" t="s">
        <v>241</v>
      </c>
      <c r="G157" s="211"/>
      <c r="H157" s="215">
        <v>2.5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136</v>
      </c>
      <c r="AU157" s="221" t="s">
        <v>77</v>
      </c>
      <c r="AV157" s="11" t="s">
        <v>77</v>
      </c>
      <c r="AW157" s="11" t="s">
        <v>32</v>
      </c>
      <c r="AX157" s="11" t="s">
        <v>70</v>
      </c>
      <c r="AY157" s="221" t="s">
        <v>127</v>
      </c>
    </row>
    <row r="158" spans="2:51" s="12" customFormat="1" ht="12">
      <c r="B158" s="222"/>
      <c r="C158" s="223"/>
      <c r="D158" s="212" t="s">
        <v>136</v>
      </c>
      <c r="E158" s="224" t="s">
        <v>1</v>
      </c>
      <c r="F158" s="225" t="s">
        <v>139</v>
      </c>
      <c r="G158" s="223"/>
      <c r="H158" s="226">
        <v>3.4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136</v>
      </c>
      <c r="AU158" s="232" t="s">
        <v>77</v>
      </c>
      <c r="AV158" s="12" t="s">
        <v>134</v>
      </c>
      <c r="AW158" s="12" t="s">
        <v>32</v>
      </c>
      <c r="AX158" s="12" t="s">
        <v>75</v>
      </c>
      <c r="AY158" s="232" t="s">
        <v>127</v>
      </c>
    </row>
    <row r="159" spans="2:65" s="1" customFormat="1" ht="16.5" customHeight="1">
      <c r="B159" s="37"/>
      <c r="C159" s="198" t="s">
        <v>242</v>
      </c>
      <c r="D159" s="198" t="s">
        <v>129</v>
      </c>
      <c r="E159" s="199" t="s">
        <v>243</v>
      </c>
      <c r="F159" s="200" t="s">
        <v>244</v>
      </c>
      <c r="G159" s="201" t="s">
        <v>226</v>
      </c>
      <c r="H159" s="202">
        <v>8</v>
      </c>
      <c r="I159" s="203"/>
      <c r="J159" s="204">
        <f>ROUND(I159*H159,2)</f>
        <v>0</v>
      </c>
      <c r="K159" s="200" t="s">
        <v>133</v>
      </c>
      <c r="L159" s="42"/>
      <c r="M159" s="205" t="s">
        <v>1</v>
      </c>
      <c r="N159" s="206" t="s">
        <v>41</v>
      </c>
      <c r="O159" s="78"/>
      <c r="P159" s="207">
        <f>O159*H159</f>
        <v>0</v>
      </c>
      <c r="Q159" s="207">
        <v>0.04645</v>
      </c>
      <c r="R159" s="207">
        <f>Q159*H159</f>
        <v>0.3716</v>
      </c>
      <c r="S159" s="207">
        <v>0</v>
      </c>
      <c r="T159" s="208">
        <f>S159*H159</f>
        <v>0</v>
      </c>
      <c r="AR159" s="16" t="s">
        <v>134</v>
      </c>
      <c r="AT159" s="16" t="s">
        <v>129</v>
      </c>
      <c r="AU159" s="16" t="s">
        <v>77</v>
      </c>
      <c r="AY159" s="16" t="s">
        <v>127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6" t="s">
        <v>75</v>
      </c>
      <c r="BK159" s="209">
        <f>ROUND(I159*H159,2)</f>
        <v>0</v>
      </c>
      <c r="BL159" s="16" t="s">
        <v>134</v>
      </c>
      <c r="BM159" s="16" t="s">
        <v>245</v>
      </c>
    </row>
    <row r="160" spans="2:51" s="13" customFormat="1" ht="12">
      <c r="B160" s="233"/>
      <c r="C160" s="234"/>
      <c r="D160" s="212" t="s">
        <v>136</v>
      </c>
      <c r="E160" s="235" t="s">
        <v>1</v>
      </c>
      <c r="F160" s="236" t="s">
        <v>237</v>
      </c>
      <c r="G160" s="234"/>
      <c r="H160" s="235" t="s">
        <v>1</v>
      </c>
      <c r="I160" s="237"/>
      <c r="J160" s="234"/>
      <c r="K160" s="234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136</v>
      </c>
      <c r="AU160" s="242" t="s">
        <v>77</v>
      </c>
      <c r="AV160" s="13" t="s">
        <v>75</v>
      </c>
      <c r="AW160" s="13" t="s">
        <v>32</v>
      </c>
      <c r="AX160" s="13" t="s">
        <v>70</v>
      </c>
      <c r="AY160" s="242" t="s">
        <v>127</v>
      </c>
    </row>
    <row r="161" spans="2:51" s="11" customFormat="1" ht="12">
      <c r="B161" s="210"/>
      <c r="C161" s="211"/>
      <c r="D161" s="212" t="s">
        <v>136</v>
      </c>
      <c r="E161" s="213" t="s">
        <v>1</v>
      </c>
      <c r="F161" s="214" t="s">
        <v>246</v>
      </c>
      <c r="G161" s="211"/>
      <c r="H161" s="215">
        <v>8</v>
      </c>
      <c r="I161" s="216"/>
      <c r="J161" s="211"/>
      <c r="K161" s="211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136</v>
      </c>
      <c r="AU161" s="221" t="s">
        <v>77</v>
      </c>
      <c r="AV161" s="11" t="s">
        <v>77</v>
      </c>
      <c r="AW161" s="11" t="s">
        <v>32</v>
      </c>
      <c r="AX161" s="11" t="s">
        <v>75</v>
      </c>
      <c r="AY161" s="221" t="s">
        <v>127</v>
      </c>
    </row>
    <row r="162" spans="2:65" s="1" customFormat="1" ht="16.5" customHeight="1">
      <c r="B162" s="37"/>
      <c r="C162" s="198" t="s">
        <v>247</v>
      </c>
      <c r="D162" s="198" t="s">
        <v>129</v>
      </c>
      <c r="E162" s="199" t="s">
        <v>248</v>
      </c>
      <c r="F162" s="200" t="s">
        <v>249</v>
      </c>
      <c r="G162" s="201" t="s">
        <v>146</v>
      </c>
      <c r="H162" s="202">
        <v>0.1</v>
      </c>
      <c r="I162" s="203"/>
      <c r="J162" s="204">
        <f>ROUND(I162*H162,2)</f>
        <v>0</v>
      </c>
      <c r="K162" s="200" t="s">
        <v>133</v>
      </c>
      <c r="L162" s="42"/>
      <c r="M162" s="205" t="s">
        <v>1</v>
      </c>
      <c r="N162" s="206" t="s">
        <v>41</v>
      </c>
      <c r="O162" s="78"/>
      <c r="P162" s="207">
        <f>O162*H162</f>
        <v>0</v>
      </c>
      <c r="Q162" s="207">
        <v>1.94302</v>
      </c>
      <c r="R162" s="207">
        <f>Q162*H162</f>
        <v>0.194302</v>
      </c>
      <c r="S162" s="207">
        <v>0</v>
      </c>
      <c r="T162" s="208">
        <f>S162*H162</f>
        <v>0</v>
      </c>
      <c r="AR162" s="16" t="s">
        <v>134</v>
      </c>
      <c r="AT162" s="16" t="s">
        <v>129</v>
      </c>
      <c r="AU162" s="16" t="s">
        <v>77</v>
      </c>
      <c r="AY162" s="16" t="s">
        <v>127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6" t="s">
        <v>75</v>
      </c>
      <c r="BK162" s="209">
        <f>ROUND(I162*H162,2)</f>
        <v>0</v>
      </c>
      <c r="BL162" s="16" t="s">
        <v>134</v>
      </c>
      <c r="BM162" s="16" t="s">
        <v>250</v>
      </c>
    </row>
    <row r="163" spans="2:65" s="1" customFormat="1" ht="16.5" customHeight="1">
      <c r="B163" s="37"/>
      <c r="C163" s="198" t="s">
        <v>251</v>
      </c>
      <c r="D163" s="198" t="s">
        <v>129</v>
      </c>
      <c r="E163" s="199" t="s">
        <v>252</v>
      </c>
      <c r="F163" s="200" t="s">
        <v>253</v>
      </c>
      <c r="G163" s="201" t="s">
        <v>197</v>
      </c>
      <c r="H163" s="202">
        <v>0.121</v>
      </c>
      <c r="I163" s="203"/>
      <c r="J163" s="204">
        <f>ROUND(I163*H163,2)</f>
        <v>0</v>
      </c>
      <c r="K163" s="200" t="s">
        <v>133</v>
      </c>
      <c r="L163" s="42"/>
      <c r="M163" s="205" t="s">
        <v>1</v>
      </c>
      <c r="N163" s="206" t="s">
        <v>41</v>
      </c>
      <c r="O163" s="78"/>
      <c r="P163" s="207">
        <f>O163*H163</f>
        <v>0</v>
      </c>
      <c r="Q163" s="207">
        <v>0.01709</v>
      </c>
      <c r="R163" s="207">
        <f>Q163*H163</f>
        <v>0.00206789</v>
      </c>
      <c r="S163" s="207">
        <v>0</v>
      </c>
      <c r="T163" s="208">
        <f>S163*H163</f>
        <v>0</v>
      </c>
      <c r="AR163" s="16" t="s">
        <v>134</v>
      </c>
      <c r="AT163" s="16" t="s">
        <v>129</v>
      </c>
      <c r="AU163" s="16" t="s">
        <v>77</v>
      </c>
      <c r="AY163" s="16" t="s">
        <v>127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6" t="s">
        <v>75</v>
      </c>
      <c r="BK163" s="209">
        <f>ROUND(I163*H163,2)</f>
        <v>0</v>
      </c>
      <c r="BL163" s="16" t="s">
        <v>134</v>
      </c>
      <c r="BM163" s="16" t="s">
        <v>254</v>
      </c>
    </row>
    <row r="164" spans="2:51" s="11" customFormat="1" ht="12">
      <c r="B164" s="210"/>
      <c r="C164" s="211"/>
      <c r="D164" s="212" t="s">
        <v>136</v>
      </c>
      <c r="E164" s="213" t="s">
        <v>1</v>
      </c>
      <c r="F164" s="214" t="s">
        <v>255</v>
      </c>
      <c r="G164" s="211"/>
      <c r="H164" s="215">
        <v>0.121</v>
      </c>
      <c r="I164" s="216"/>
      <c r="J164" s="211"/>
      <c r="K164" s="211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136</v>
      </c>
      <c r="AU164" s="221" t="s">
        <v>77</v>
      </c>
      <c r="AV164" s="11" t="s">
        <v>77</v>
      </c>
      <c r="AW164" s="11" t="s">
        <v>32</v>
      </c>
      <c r="AX164" s="11" t="s">
        <v>75</v>
      </c>
      <c r="AY164" s="221" t="s">
        <v>127</v>
      </c>
    </row>
    <row r="165" spans="2:65" s="1" customFormat="1" ht="16.5" customHeight="1">
      <c r="B165" s="37"/>
      <c r="C165" s="243" t="s">
        <v>256</v>
      </c>
      <c r="D165" s="243" t="s">
        <v>257</v>
      </c>
      <c r="E165" s="244" t="s">
        <v>258</v>
      </c>
      <c r="F165" s="245" t="s">
        <v>259</v>
      </c>
      <c r="G165" s="246" t="s">
        <v>197</v>
      </c>
      <c r="H165" s="247">
        <v>0.131</v>
      </c>
      <c r="I165" s="248"/>
      <c r="J165" s="249">
        <f>ROUND(I165*H165,2)</f>
        <v>0</v>
      </c>
      <c r="K165" s="245" t="s">
        <v>133</v>
      </c>
      <c r="L165" s="250"/>
      <c r="M165" s="251" t="s">
        <v>1</v>
      </c>
      <c r="N165" s="252" t="s">
        <v>41</v>
      </c>
      <c r="O165" s="78"/>
      <c r="P165" s="207">
        <f>O165*H165</f>
        <v>0</v>
      </c>
      <c r="Q165" s="207">
        <v>1</v>
      </c>
      <c r="R165" s="207">
        <f>Q165*H165</f>
        <v>0.131</v>
      </c>
      <c r="S165" s="207">
        <v>0</v>
      </c>
      <c r="T165" s="208">
        <f>S165*H165</f>
        <v>0</v>
      </c>
      <c r="AR165" s="16" t="s">
        <v>168</v>
      </c>
      <c r="AT165" s="16" t="s">
        <v>257</v>
      </c>
      <c r="AU165" s="16" t="s">
        <v>77</v>
      </c>
      <c r="AY165" s="16" t="s">
        <v>127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6" t="s">
        <v>75</v>
      </c>
      <c r="BK165" s="209">
        <f>ROUND(I165*H165,2)</f>
        <v>0</v>
      </c>
      <c r="BL165" s="16" t="s">
        <v>134</v>
      </c>
      <c r="BM165" s="16" t="s">
        <v>260</v>
      </c>
    </row>
    <row r="166" spans="2:51" s="11" customFormat="1" ht="12">
      <c r="B166" s="210"/>
      <c r="C166" s="211"/>
      <c r="D166" s="212" t="s">
        <v>136</v>
      </c>
      <c r="E166" s="213" t="s">
        <v>1</v>
      </c>
      <c r="F166" s="214" t="s">
        <v>261</v>
      </c>
      <c r="G166" s="211"/>
      <c r="H166" s="215">
        <v>0.131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136</v>
      </c>
      <c r="AU166" s="221" t="s">
        <v>77</v>
      </c>
      <c r="AV166" s="11" t="s">
        <v>77</v>
      </c>
      <c r="AW166" s="11" t="s">
        <v>32</v>
      </c>
      <c r="AX166" s="11" t="s">
        <v>75</v>
      </c>
      <c r="AY166" s="221" t="s">
        <v>127</v>
      </c>
    </row>
    <row r="167" spans="2:65" s="1" customFormat="1" ht="16.5" customHeight="1">
      <c r="B167" s="37"/>
      <c r="C167" s="198" t="s">
        <v>262</v>
      </c>
      <c r="D167" s="198" t="s">
        <v>129</v>
      </c>
      <c r="E167" s="199" t="s">
        <v>263</v>
      </c>
      <c r="F167" s="200" t="s">
        <v>264</v>
      </c>
      <c r="G167" s="201" t="s">
        <v>132</v>
      </c>
      <c r="H167" s="202">
        <v>0.36</v>
      </c>
      <c r="I167" s="203"/>
      <c r="J167" s="204">
        <f>ROUND(I167*H167,2)</f>
        <v>0</v>
      </c>
      <c r="K167" s="200" t="s">
        <v>133</v>
      </c>
      <c r="L167" s="42"/>
      <c r="M167" s="205" t="s">
        <v>1</v>
      </c>
      <c r="N167" s="206" t="s">
        <v>41</v>
      </c>
      <c r="O167" s="78"/>
      <c r="P167" s="207">
        <f>O167*H167</f>
        <v>0</v>
      </c>
      <c r="Q167" s="207">
        <v>0.17818</v>
      </c>
      <c r="R167" s="207">
        <f>Q167*H167</f>
        <v>0.0641448</v>
      </c>
      <c r="S167" s="207">
        <v>0</v>
      </c>
      <c r="T167" s="208">
        <f>S167*H167</f>
        <v>0</v>
      </c>
      <c r="AR167" s="16" t="s">
        <v>134</v>
      </c>
      <c r="AT167" s="16" t="s">
        <v>129</v>
      </c>
      <c r="AU167" s="16" t="s">
        <v>77</v>
      </c>
      <c r="AY167" s="16" t="s">
        <v>127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6" t="s">
        <v>75</v>
      </c>
      <c r="BK167" s="209">
        <f>ROUND(I167*H167,2)</f>
        <v>0</v>
      </c>
      <c r="BL167" s="16" t="s">
        <v>134</v>
      </c>
      <c r="BM167" s="16" t="s">
        <v>265</v>
      </c>
    </row>
    <row r="168" spans="2:51" s="11" customFormat="1" ht="12">
      <c r="B168" s="210"/>
      <c r="C168" s="211"/>
      <c r="D168" s="212" t="s">
        <v>136</v>
      </c>
      <c r="E168" s="213" t="s">
        <v>1</v>
      </c>
      <c r="F168" s="214" t="s">
        <v>266</v>
      </c>
      <c r="G168" s="211"/>
      <c r="H168" s="215">
        <v>0.36</v>
      </c>
      <c r="I168" s="216"/>
      <c r="J168" s="211"/>
      <c r="K168" s="211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136</v>
      </c>
      <c r="AU168" s="221" t="s">
        <v>77</v>
      </c>
      <c r="AV168" s="11" t="s">
        <v>77</v>
      </c>
      <c r="AW168" s="11" t="s">
        <v>32</v>
      </c>
      <c r="AX168" s="11" t="s">
        <v>75</v>
      </c>
      <c r="AY168" s="221" t="s">
        <v>127</v>
      </c>
    </row>
    <row r="169" spans="2:65" s="1" customFormat="1" ht="16.5" customHeight="1">
      <c r="B169" s="37"/>
      <c r="C169" s="198" t="s">
        <v>267</v>
      </c>
      <c r="D169" s="198" t="s">
        <v>129</v>
      </c>
      <c r="E169" s="199" t="s">
        <v>268</v>
      </c>
      <c r="F169" s="200" t="s">
        <v>269</v>
      </c>
      <c r="G169" s="201" t="s">
        <v>270</v>
      </c>
      <c r="H169" s="202">
        <v>10</v>
      </c>
      <c r="I169" s="203"/>
      <c r="J169" s="204">
        <f>ROUND(I169*H169,2)</f>
        <v>0</v>
      </c>
      <c r="K169" s="200" t="s">
        <v>1</v>
      </c>
      <c r="L169" s="42"/>
      <c r="M169" s="205" t="s">
        <v>1</v>
      </c>
      <c r="N169" s="206" t="s">
        <v>41</v>
      </c>
      <c r="O169" s="78"/>
      <c r="P169" s="207">
        <f>O169*H169</f>
        <v>0</v>
      </c>
      <c r="Q169" s="207">
        <v>0.08219</v>
      </c>
      <c r="R169" s="207">
        <f>Q169*H169</f>
        <v>0.8219</v>
      </c>
      <c r="S169" s="207">
        <v>0</v>
      </c>
      <c r="T169" s="208">
        <f>S169*H169</f>
        <v>0</v>
      </c>
      <c r="AR169" s="16" t="s">
        <v>134</v>
      </c>
      <c r="AT169" s="16" t="s">
        <v>129</v>
      </c>
      <c r="AU169" s="16" t="s">
        <v>77</v>
      </c>
      <c r="AY169" s="16" t="s">
        <v>127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6" t="s">
        <v>75</v>
      </c>
      <c r="BK169" s="209">
        <f>ROUND(I169*H169,2)</f>
        <v>0</v>
      </c>
      <c r="BL169" s="16" t="s">
        <v>134</v>
      </c>
      <c r="BM169" s="16" t="s">
        <v>271</v>
      </c>
    </row>
    <row r="170" spans="2:51" s="13" customFormat="1" ht="12">
      <c r="B170" s="233"/>
      <c r="C170" s="234"/>
      <c r="D170" s="212" t="s">
        <v>136</v>
      </c>
      <c r="E170" s="235" t="s">
        <v>1</v>
      </c>
      <c r="F170" s="236" t="s">
        <v>272</v>
      </c>
      <c r="G170" s="234"/>
      <c r="H170" s="235" t="s">
        <v>1</v>
      </c>
      <c r="I170" s="237"/>
      <c r="J170" s="234"/>
      <c r="K170" s="234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136</v>
      </c>
      <c r="AU170" s="242" t="s">
        <v>77</v>
      </c>
      <c r="AV170" s="13" t="s">
        <v>75</v>
      </c>
      <c r="AW170" s="13" t="s">
        <v>32</v>
      </c>
      <c r="AX170" s="13" t="s">
        <v>70</v>
      </c>
      <c r="AY170" s="242" t="s">
        <v>127</v>
      </c>
    </row>
    <row r="171" spans="2:51" s="11" customFormat="1" ht="12">
      <c r="B171" s="210"/>
      <c r="C171" s="211"/>
      <c r="D171" s="212" t="s">
        <v>136</v>
      </c>
      <c r="E171" s="213" t="s">
        <v>1</v>
      </c>
      <c r="F171" s="214" t="s">
        <v>179</v>
      </c>
      <c r="G171" s="211"/>
      <c r="H171" s="215">
        <v>10</v>
      </c>
      <c r="I171" s="216"/>
      <c r="J171" s="211"/>
      <c r="K171" s="211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136</v>
      </c>
      <c r="AU171" s="221" t="s">
        <v>77</v>
      </c>
      <c r="AV171" s="11" t="s">
        <v>77</v>
      </c>
      <c r="AW171" s="11" t="s">
        <v>32</v>
      </c>
      <c r="AX171" s="11" t="s">
        <v>75</v>
      </c>
      <c r="AY171" s="221" t="s">
        <v>127</v>
      </c>
    </row>
    <row r="172" spans="2:51" s="13" customFormat="1" ht="12">
      <c r="B172" s="233"/>
      <c r="C172" s="234"/>
      <c r="D172" s="212" t="s">
        <v>136</v>
      </c>
      <c r="E172" s="235" t="s">
        <v>1</v>
      </c>
      <c r="F172" s="236" t="s">
        <v>273</v>
      </c>
      <c r="G172" s="234"/>
      <c r="H172" s="235" t="s">
        <v>1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136</v>
      </c>
      <c r="AU172" s="242" t="s">
        <v>77</v>
      </c>
      <c r="AV172" s="13" t="s">
        <v>75</v>
      </c>
      <c r="AW172" s="13" t="s">
        <v>32</v>
      </c>
      <c r="AX172" s="13" t="s">
        <v>70</v>
      </c>
      <c r="AY172" s="242" t="s">
        <v>127</v>
      </c>
    </row>
    <row r="173" spans="2:63" s="10" customFormat="1" ht="22.8" customHeight="1">
      <c r="B173" s="182"/>
      <c r="C173" s="183"/>
      <c r="D173" s="184" t="s">
        <v>69</v>
      </c>
      <c r="E173" s="196" t="s">
        <v>134</v>
      </c>
      <c r="F173" s="196" t="s">
        <v>274</v>
      </c>
      <c r="G173" s="183"/>
      <c r="H173" s="183"/>
      <c r="I173" s="186"/>
      <c r="J173" s="197">
        <f>BK173</f>
        <v>0</v>
      </c>
      <c r="K173" s="183"/>
      <c r="L173" s="188"/>
      <c r="M173" s="189"/>
      <c r="N173" s="190"/>
      <c r="O173" s="190"/>
      <c r="P173" s="191">
        <f>SUM(P174:P181)</f>
        <v>0</v>
      </c>
      <c r="Q173" s="190"/>
      <c r="R173" s="191">
        <f>SUM(R174:R181)</f>
        <v>1.6662917400000001</v>
      </c>
      <c r="S173" s="190"/>
      <c r="T173" s="192">
        <f>SUM(T174:T181)</f>
        <v>0</v>
      </c>
      <c r="AR173" s="193" t="s">
        <v>75</v>
      </c>
      <c r="AT173" s="194" t="s">
        <v>69</v>
      </c>
      <c r="AU173" s="194" t="s">
        <v>75</v>
      </c>
      <c r="AY173" s="193" t="s">
        <v>127</v>
      </c>
      <c r="BK173" s="195">
        <f>SUM(BK174:BK181)</f>
        <v>0</v>
      </c>
    </row>
    <row r="174" spans="2:65" s="1" customFormat="1" ht="16.5" customHeight="1">
      <c r="B174" s="37"/>
      <c r="C174" s="198" t="s">
        <v>275</v>
      </c>
      <c r="D174" s="198" t="s">
        <v>129</v>
      </c>
      <c r="E174" s="199" t="s">
        <v>276</v>
      </c>
      <c r="F174" s="200" t="s">
        <v>277</v>
      </c>
      <c r="G174" s="201" t="s">
        <v>197</v>
      </c>
      <c r="H174" s="202">
        <v>0.04</v>
      </c>
      <c r="I174" s="203"/>
      <c r="J174" s="204">
        <f>ROUND(I174*H174,2)</f>
        <v>0</v>
      </c>
      <c r="K174" s="200" t="s">
        <v>133</v>
      </c>
      <c r="L174" s="42"/>
      <c r="M174" s="205" t="s">
        <v>1</v>
      </c>
      <c r="N174" s="206" t="s">
        <v>41</v>
      </c>
      <c r="O174" s="78"/>
      <c r="P174" s="207">
        <f>O174*H174</f>
        <v>0</v>
      </c>
      <c r="Q174" s="207">
        <v>1.05306</v>
      </c>
      <c r="R174" s="207">
        <f>Q174*H174</f>
        <v>0.042122400000000004</v>
      </c>
      <c r="S174" s="207">
        <v>0</v>
      </c>
      <c r="T174" s="208">
        <f>S174*H174</f>
        <v>0</v>
      </c>
      <c r="AR174" s="16" t="s">
        <v>134</v>
      </c>
      <c r="AT174" s="16" t="s">
        <v>129</v>
      </c>
      <c r="AU174" s="16" t="s">
        <v>77</v>
      </c>
      <c r="AY174" s="16" t="s">
        <v>127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6" t="s">
        <v>75</v>
      </c>
      <c r="BK174" s="209">
        <f>ROUND(I174*H174,2)</f>
        <v>0</v>
      </c>
      <c r="BL174" s="16" t="s">
        <v>134</v>
      </c>
      <c r="BM174" s="16" t="s">
        <v>278</v>
      </c>
    </row>
    <row r="175" spans="2:51" s="11" customFormat="1" ht="12">
      <c r="B175" s="210"/>
      <c r="C175" s="211"/>
      <c r="D175" s="212" t="s">
        <v>136</v>
      </c>
      <c r="E175" s="213" t="s">
        <v>1</v>
      </c>
      <c r="F175" s="214" t="s">
        <v>279</v>
      </c>
      <c r="G175" s="211"/>
      <c r="H175" s="215">
        <v>0.04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136</v>
      </c>
      <c r="AU175" s="221" t="s">
        <v>77</v>
      </c>
      <c r="AV175" s="11" t="s">
        <v>77</v>
      </c>
      <c r="AW175" s="11" t="s">
        <v>32</v>
      </c>
      <c r="AX175" s="11" t="s">
        <v>75</v>
      </c>
      <c r="AY175" s="221" t="s">
        <v>127</v>
      </c>
    </row>
    <row r="176" spans="2:65" s="1" customFormat="1" ht="16.5" customHeight="1">
      <c r="B176" s="37"/>
      <c r="C176" s="198" t="s">
        <v>280</v>
      </c>
      <c r="D176" s="198" t="s">
        <v>129</v>
      </c>
      <c r="E176" s="199" t="s">
        <v>281</v>
      </c>
      <c r="F176" s="200" t="s">
        <v>282</v>
      </c>
      <c r="G176" s="201" t="s">
        <v>146</v>
      </c>
      <c r="H176" s="202">
        <v>0.678</v>
      </c>
      <c r="I176" s="203"/>
      <c r="J176" s="204">
        <f>ROUND(I176*H176,2)</f>
        <v>0</v>
      </c>
      <c r="K176" s="200" t="s">
        <v>133</v>
      </c>
      <c r="L176" s="42"/>
      <c r="M176" s="205" t="s">
        <v>1</v>
      </c>
      <c r="N176" s="206" t="s">
        <v>41</v>
      </c>
      <c r="O176" s="78"/>
      <c r="P176" s="207">
        <f>O176*H176</f>
        <v>0</v>
      </c>
      <c r="Q176" s="207">
        <v>2.39553</v>
      </c>
      <c r="R176" s="207">
        <f>Q176*H176</f>
        <v>1.6241693400000001</v>
      </c>
      <c r="S176" s="207">
        <v>0</v>
      </c>
      <c r="T176" s="208">
        <f>S176*H176</f>
        <v>0</v>
      </c>
      <c r="AR176" s="16" t="s">
        <v>134</v>
      </c>
      <c r="AT176" s="16" t="s">
        <v>129</v>
      </c>
      <c r="AU176" s="16" t="s">
        <v>77</v>
      </c>
      <c r="AY176" s="16" t="s">
        <v>127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6" t="s">
        <v>75</v>
      </c>
      <c r="BK176" s="209">
        <f>ROUND(I176*H176,2)</f>
        <v>0</v>
      </c>
      <c r="BL176" s="16" t="s">
        <v>134</v>
      </c>
      <c r="BM176" s="16" t="s">
        <v>283</v>
      </c>
    </row>
    <row r="177" spans="2:51" s="13" customFormat="1" ht="12">
      <c r="B177" s="233"/>
      <c r="C177" s="234"/>
      <c r="D177" s="212" t="s">
        <v>136</v>
      </c>
      <c r="E177" s="235" t="s">
        <v>1</v>
      </c>
      <c r="F177" s="236" t="s">
        <v>284</v>
      </c>
      <c r="G177" s="234"/>
      <c r="H177" s="235" t="s">
        <v>1</v>
      </c>
      <c r="I177" s="237"/>
      <c r="J177" s="234"/>
      <c r="K177" s="234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136</v>
      </c>
      <c r="AU177" s="242" t="s">
        <v>77</v>
      </c>
      <c r="AV177" s="13" t="s">
        <v>75</v>
      </c>
      <c r="AW177" s="13" t="s">
        <v>32</v>
      </c>
      <c r="AX177" s="13" t="s">
        <v>70</v>
      </c>
      <c r="AY177" s="242" t="s">
        <v>127</v>
      </c>
    </row>
    <row r="178" spans="2:51" s="11" customFormat="1" ht="12">
      <c r="B178" s="210"/>
      <c r="C178" s="211"/>
      <c r="D178" s="212" t="s">
        <v>136</v>
      </c>
      <c r="E178" s="213" t="s">
        <v>1</v>
      </c>
      <c r="F178" s="214" t="s">
        <v>285</v>
      </c>
      <c r="G178" s="211"/>
      <c r="H178" s="215">
        <v>0.03</v>
      </c>
      <c r="I178" s="216"/>
      <c r="J178" s="211"/>
      <c r="K178" s="211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136</v>
      </c>
      <c r="AU178" s="221" t="s">
        <v>77</v>
      </c>
      <c r="AV178" s="11" t="s">
        <v>77</v>
      </c>
      <c r="AW178" s="11" t="s">
        <v>32</v>
      </c>
      <c r="AX178" s="11" t="s">
        <v>70</v>
      </c>
      <c r="AY178" s="221" t="s">
        <v>127</v>
      </c>
    </row>
    <row r="179" spans="2:51" s="13" customFormat="1" ht="12">
      <c r="B179" s="233"/>
      <c r="C179" s="234"/>
      <c r="D179" s="212" t="s">
        <v>136</v>
      </c>
      <c r="E179" s="235" t="s">
        <v>1</v>
      </c>
      <c r="F179" s="236" t="s">
        <v>286</v>
      </c>
      <c r="G179" s="234"/>
      <c r="H179" s="235" t="s">
        <v>1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136</v>
      </c>
      <c r="AU179" s="242" t="s">
        <v>77</v>
      </c>
      <c r="AV179" s="13" t="s">
        <v>75</v>
      </c>
      <c r="AW179" s="13" t="s">
        <v>32</v>
      </c>
      <c r="AX179" s="13" t="s">
        <v>70</v>
      </c>
      <c r="AY179" s="242" t="s">
        <v>127</v>
      </c>
    </row>
    <row r="180" spans="2:51" s="11" customFormat="1" ht="12">
      <c r="B180" s="210"/>
      <c r="C180" s="211"/>
      <c r="D180" s="212" t="s">
        <v>136</v>
      </c>
      <c r="E180" s="213" t="s">
        <v>1</v>
      </c>
      <c r="F180" s="214" t="s">
        <v>287</v>
      </c>
      <c r="G180" s="211"/>
      <c r="H180" s="215">
        <v>0.648</v>
      </c>
      <c r="I180" s="216"/>
      <c r="J180" s="211"/>
      <c r="K180" s="211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136</v>
      </c>
      <c r="AU180" s="221" t="s">
        <v>77</v>
      </c>
      <c r="AV180" s="11" t="s">
        <v>77</v>
      </c>
      <c r="AW180" s="11" t="s">
        <v>32</v>
      </c>
      <c r="AX180" s="11" t="s">
        <v>70</v>
      </c>
      <c r="AY180" s="221" t="s">
        <v>127</v>
      </c>
    </row>
    <row r="181" spans="2:51" s="12" customFormat="1" ht="12">
      <c r="B181" s="222"/>
      <c r="C181" s="223"/>
      <c r="D181" s="212" t="s">
        <v>136</v>
      </c>
      <c r="E181" s="224" t="s">
        <v>1</v>
      </c>
      <c r="F181" s="225" t="s">
        <v>139</v>
      </c>
      <c r="G181" s="223"/>
      <c r="H181" s="226">
        <v>0.678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136</v>
      </c>
      <c r="AU181" s="232" t="s">
        <v>77</v>
      </c>
      <c r="AV181" s="12" t="s">
        <v>134</v>
      </c>
      <c r="AW181" s="12" t="s">
        <v>32</v>
      </c>
      <c r="AX181" s="12" t="s">
        <v>75</v>
      </c>
      <c r="AY181" s="232" t="s">
        <v>127</v>
      </c>
    </row>
    <row r="182" spans="2:63" s="10" customFormat="1" ht="22.8" customHeight="1">
      <c r="B182" s="182"/>
      <c r="C182" s="183"/>
      <c r="D182" s="184" t="s">
        <v>69</v>
      </c>
      <c r="E182" s="196" t="s">
        <v>154</v>
      </c>
      <c r="F182" s="196" t="s">
        <v>288</v>
      </c>
      <c r="G182" s="183"/>
      <c r="H182" s="183"/>
      <c r="I182" s="186"/>
      <c r="J182" s="197">
        <f>BK182</f>
        <v>0</v>
      </c>
      <c r="K182" s="183"/>
      <c r="L182" s="188"/>
      <c r="M182" s="189"/>
      <c r="N182" s="190"/>
      <c r="O182" s="190"/>
      <c r="P182" s="191">
        <f>SUM(P183:P187)</f>
        <v>0</v>
      </c>
      <c r="Q182" s="190"/>
      <c r="R182" s="191">
        <f>SUM(R183:R187)</f>
        <v>66.01015663</v>
      </c>
      <c r="S182" s="190"/>
      <c r="T182" s="192">
        <f>SUM(T183:T187)</f>
        <v>0</v>
      </c>
      <c r="AR182" s="193" t="s">
        <v>75</v>
      </c>
      <c r="AT182" s="194" t="s">
        <v>69</v>
      </c>
      <c r="AU182" s="194" t="s">
        <v>75</v>
      </c>
      <c r="AY182" s="193" t="s">
        <v>127</v>
      </c>
      <c r="BK182" s="195">
        <f>SUM(BK183:BK187)</f>
        <v>0</v>
      </c>
    </row>
    <row r="183" spans="2:65" s="1" customFormat="1" ht="16.5" customHeight="1">
      <c r="B183" s="37"/>
      <c r="C183" s="198" t="s">
        <v>289</v>
      </c>
      <c r="D183" s="198" t="s">
        <v>129</v>
      </c>
      <c r="E183" s="199" t="s">
        <v>290</v>
      </c>
      <c r="F183" s="200" t="s">
        <v>291</v>
      </c>
      <c r="G183" s="201" t="s">
        <v>132</v>
      </c>
      <c r="H183" s="202">
        <v>81.719</v>
      </c>
      <c r="I183" s="203"/>
      <c r="J183" s="204">
        <f>ROUND(I183*H183,2)</f>
        <v>0</v>
      </c>
      <c r="K183" s="200" t="s">
        <v>133</v>
      </c>
      <c r="L183" s="42"/>
      <c r="M183" s="205" t="s">
        <v>1</v>
      </c>
      <c r="N183" s="206" t="s">
        <v>41</v>
      </c>
      <c r="O183" s="78"/>
      <c r="P183" s="207">
        <f>O183*H183</f>
        <v>0</v>
      </c>
      <c r="Q183" s="207">
        <v>0.18907</v>
      </c>
      <c r="R183" s="207">
        <f>Q183*H183</f>
        <v>15.450611329999997</v>
      </c>
      <c r="S183" s="207">
        <v>0</v>
      </c>
      <c r="T183" s="208">
        <f>S183*H183</f>
        <v>0</v>
      </c>
      <c r="AR183" s="16" t="s">
        <v>134</v>
      </c>
      <c r="AT183" s="16" t="s">
        <v>129</v>
      </c>
      <c r="AU183" s="16" t="s">
        <v>77</v>
      </c>
      <c r="AY183" s="16" t="s">
        <v>127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6" t="s">
        <v>75</v>
      </c>
      <c r="BK183" s="209">
        <f>ROUND(I183*H183,2)</f>
        <v>0</v>
      </c>
      <c r="BL183" s="16" t="s">
        <v>134</v>
      </c>
      <c r="BM183" s="16" t="s">
        <v>292</v>
      </c>
    </row>
    <row r="184" spans="2:65" s="1" customFormat="1" ht="16.5" customHeight="1">
      <c r="B184" s="37"/>
      <c r="C184" s="198" t="s">
        <v>293</v>
      </c>
      <c r="D184" s="198" t="s">
        <v>129</v>
      </c>
      <c r="E184" s="199" t="s">
        <v>294</v>
      </c>
      <c r="F184" s="200" t="s">
        <v>295</v>
      </c>
      <c r="G184" s="201" t="s">
        <v>132</v>
      </c>
      <c r="H184" s="202">
        <v>81.719</v>
      </c>
      <c r="I184" s="203"/>
      <c r="J184" s="204">
        <f>ROUND(I184*H184,2)</f>
        <v>0</v>
      </c>
      <c r="K184" s="200" t="s">
        <v>133</v>
      </c>
      <c r="L184" s="42"/>
      <c r="M184" s="205" t="s">
        <v>1</v>
      </c>
      <c r="N184" s="206" t="s">
        <v>41</v>
      </c>
      <c r="O184" s="78"/>
      <c r="P184" s="207">
        <f>O184*H184</f>
        <v>0</v>
      </c>
      <c r="Q184" s="207">
        <v>0.4726</v>
      </c>
      <c r="R184" s="207">
        <f>Q184*H184</f>
        <v>38.6203994</v>
      </c>
      <c r="S184" s="207">
        <v>0</v>
      </c>
      <c r="T184" s="208">
        <f>S184*H184</f>
        <v>0</v>
      </c>
      <c r="AR184" s="16" t="s">
        <v>134</v>
      </c>
      <c r="AT184" s="16" t="s">
        <v>129</v>
      </c>
      <c r="AU184" s="16" t="s">
        <v>77</v>
      </c>
      <c r="AY184" s="16" t="s">
        <v>127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6" t="s">
        <v>75</v>
      </c>
      <c r="BK184" s="209">
        <f>ROUND(I184*H184,2)</f>
        <v>0</v>
      </c>
      <c r="BL184" s="16" t="s">
        <v>134</v>
      </c>
      <c r="BM184" s="16" t="s">
        <v>296</v>
      </c>
    </row>
    <row r="185" spans="2:65" s="1" customFormat="1" ht="16.5" customHeight="1">
      <c r="B185" s="37"/>
      <c r="C185" s="198" t="s">
        <v>297</v>
      </c>
      <c r="D185" s="198" t="s">
        <v>129</v>
      </c>
      <c r="E185" s="199" t="s">
        <v>298</v>
      </c>
      <c r="F185" s="200" t="s">
        <v>299</v>
      </c>
      <c r="G185" s="201" t="s">
        <v>132</v>
      </c>
      <c r="H185" s="202">
        <v>81.719</v>
      </c>
      <c r="I185" s="203"/>
      <c r="J185" s="204">
        <f>ROUND(I185*H185,2)</f>
        <v>0</v>
      </c>
      <c r="K185" s="200" t="s">
        <v>1</v>
      </c>
      <c r="L185" s="42"/>
      <c r="M185" s="205" t="s">
        <v>1</v>
      </c>
      <c r="N185" s="206" t="s">
        <v>41</v>
      </c>
      <c r="O185" s="78"/>
      <c r="P185" s="207">
        <f>O185*H185</f>
        <v>0</v>
      </c>
      <c r="Q185" s="207">
        <v>0.1461</v>
      </c>
      <c r="R185" s="207">
        <f>Q185*H185</f>
        <v>11.9391459</v>
      </c>
      <c r="S185" s="207">
        <v>0</v>
      </c>
      <c r="T185" s="208">
        <f>S185*H185</f>
        <v>0</v>
      </c>
      <c r="AR185" s="16" t="s">
        <v>134</v>
      </c>
      <c r="AT185" s="16" t="s">
        <v>129</v>
      </c>
      <c r="AU185" s="16" t="s">
        <v>77</v>
      </c>
      <c r="AY185" s="16" t="s">
        <v>127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6" t="s">
        <v>75</v>
      </c>
      <c r="BK185" s="209">
        <f>ROUND(I185*H185,2)</f>
        <v>0</v>
      </c>
      <c r="BL185" s="16" t="s">
        <v>134</v>
      </c>
      <c r="BM185" s="16" t="s">
        <v>300</v>
      </c>
    </row>
    <row r="186" spans="2:51" s="13" customFormat="1" ht="12">
      <c r="B186" s="233"/>
      <c r="C186" s="234"/>
      <c r="D186" s="212" t="s">
        <v>136</v>
      </c>
      <c r="E186" s="235" t="s">
        <v>1</v>
      </c>
      <c r="F186" s="236" t="s">
        <v>301</v>
      </c>
      <c r="G186" s="234"/>
      <c r="H186" s="235" t="s">
        <v>1</v>
      </c>
      <c r="I186" s="237"/>
      <c r="J186" s="234"/>
      <c r="K186" s="234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136</v>
      </c>
      <c r="AU186" s="242" t="s">
        <v>77</v>
      </c>
      <c r="AV186" s="13" t="s">
        <v>75</v>
      </c>
      <c r="AW186" s="13" t="s">
        <v>32</v>
      </c>
      <c r="AX186" s="13" t="s">
        <v>70</v>
      </c>
      <c r="AY186" s="242" t="s">
        <v>127</v>
      </c>
    </row>
    <row r="187" spans="2:51" s="11" customFormat="1" ht="12">
      <c r="B187" s="210"/>
      <c r="C187" s="211"/>
      <c r="D187" s="212" t="s">
        <v>136</v>
      </c>
      <c r="E187" s="213" t="s">
        <v>1</v>
      </c>
      <c r="F187" s="214" t="s">
        <v>302</v>
      </c>
      <c r="G187" s="211"/>
      <c r="H187" s="215">
        <v>81.719</v>
      </c>
      <c r="I187" s="216"/>
      <c r="J187" s="211"/>
      <c r="K187" s="211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136</v>
      </c>
      <c r="AU187" s="221" t="s">
        <v>77</v>
      </c>
      <c r="AV187" s="11" t="s">
        <v>77</v>
      </c>
      <c r="AW187" s="11" t="s">
        <v>32</v>
      </c>
      <c r="AX187" s="11" t="s">
        <v>75</v>
      </c>
      <c r="AY187" s="221" t="s">
        <v>127</v>
      </c>
    </row>
    <row r="188" spans="2:63" s="10" customFormat="1" ht="22.8" customHeight="1">
      <c r="B188" s="182"/>
      <c r="C188" s="183"/>
      <c r="D188" s="184" t="s">
        <v>69</v>
      </c>
      <c r="E188" s="196" t="s">
        <v>158</v>
      </c>
      <c r="F188" s="196" t="s">
        <v>303</v>
      </c>
      <c r="G188" s="183"/>
      <c r="H188" s="183"/>
      <c r="I188" s="186"/>
      <c r="J188" s="197">
        <f>BK188</f>
        <v>0</v>
      </c>
      <c r="K188" s="183"/>
      <c r="L188" s="188"/>
      <c r="M188" s="189"/>
      <c r="N188" s="190"/>
      <c r="O188" s="190"/>
      <c r="P188" s="191">
        <f>SUM(P189:P387)</f>
        <v>0</v>
      </c>
      <c r="Q188" s="190"/>
      <c r="R188" s="191">
        <f>SUM(R189:R387)</f>
        <v>64.64586863000001</v>
      </c>
      <c r="S188" s="190"/>
      <c r="T188" s="192">
        <f>SUM(T189:T387)</f>
        <v>0</v>
      </c>
      <c r="AR188" s="193" t="s">
        <v>75</v>
      </c>
      <c r="AT188" s="194" t="s">
        <v>69</v>
      </c>
      <c r="AU188" s="194" t="s">
        <v>75</v>
      </c>
      <c r="AY188" s="193" t="s">
        <v>127</v>
      </c>
      <c r="BK188" s="195">
        <f>SUM(BK189:BK387)</f>
        <v>0</v>
      </c>
    </row>
    <row r="189" spans="2:65" s="1" customFormat="1" ht="16.5" customHeight="1">
      <c r="B189" s="37"/>
      <c r="C189" s="198" t="s">
        <v>304</v>
      </c>
      <c r="D189" s="198" t="s">
        <v>129</v>
      </c>
      <c r="E189" s="199" t="s">
        <v>305</v>
      </c>
      <c r="F189" s="200" t="s">
        <v>306</v>
      </c>
      <c r="G189" s="201" t="s">
        <v>132</v>
      </c>
      <c r="H189" s="202">
        <v>293.213</v>
      </c>
      <c r="I189" s="203"/>
      <c r="J189" s="204">
        <f>ROUND(I189*H189,2)</f>
        <v>0</v>
      </c>
      <c r="K189" s="200" t="s">
        <v>1</v>
      </c>
      <c r="L189" s="42"/>
      <c r="M189" s="205" t="s">
        <v>1</v>
      </c>
      <c r="N189" s="206" t="s">
        <v>41</v>
      </c>
      <c r="O189" s="78"/>
      <c r="P189" s="207">
        <f>O189*H189</f>
        <v>0</v>
      </c>
      <c r="Q189" s="207">
        <v>0.00026</v>
      </c>
      <c r="R189" s="207">
        <f>Q189*H189</f>
        <v>0.07623538</v>
      </c>
      <c r="S189" s="207">
        <v>0</v>
      </c>
      <c r="T189" s="208">
        <f>S189*H189</f>
        <v>0</v>
      </c>
      <c r="AR189" s="16" t="s">
        <v>134</v>
      </c>
      <c r="AT189" s="16" t="s">
        <v>129</v>
      </c>
      <c r="AU189" s="16" t="s">
        <v>77</v>
      </c>
      <c r="AY189" s="16" t="s">
        <v>127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6" t="s">
        <v>75</v>
      </c>
      <c r="BK189" s="209">
        <f>ROUND(I189*H189,2)</f>
        <v>0</v>
      </c>
      <c r="BL189" s="16" t="s">
        <v>134</v>
      </c>
      <c r="BM189" s="16" t="s">
        <v>307</v>
      </c>
    </row>
    <row r="190" spans="2:51" s="13" customFormat="1" ht="12">
      <c r="B190" s="233"/>
      <c r="C190" s="234"/>
      <c r="D190" s="212" t="s">
        <v>136</v>
      </c>
      <c r="E190" s="235" t="s">
        <v>1</v>
      </c>
      <c r="F190" s="236" t="s">
        <v>308</v>
      </c>
      <c r="G190" s="234"/>
      <c r="H190" s="235" t="s">
        <v>1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136</v>
      </c>
      <c r="AU190" s="242" t="s">
        <v>77</v>
      </c>
      <c r="AV190" s="13" t="s">
        <v>75</v>
      </c>
      <c r="AW190" s="13" t="s">
        <v>32</v>
      </c>
      <c r="AX190" s="13" t="s">
        <v>70</v>
      </c>
      <c r="AY190" s="242" t="s">
        <v>127</v>
      </c>
    </row>
    <row r="191" spans="2:51" s="11" customFormat="1" ht="12">
      <c r="B191" s="210"/>
      <c r="C191" s="211"/>
      <c r="D191" s="212" t="s">
        <v>136</v>
      </c>
      <c r="E191" s="213" t="s">
        <v>1</v>
      </c>
      <c r="F191" s="214" t="s">
        <v>309</v>
      </c>
      <c r="G191" s="211"/>
      <c r="H191" s="215">
        <v>124.44</v>
      </c>
      <c r="I191" s="216"/>
      <c r="J191" s="211"/>
      <c r="K191" s="211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136</v>
      </c>
      <c r="AU191" s="221" t="s">
        <v>77</v>
      </c>
      <c r="AV191" s="11" t="s">
        <v>77</v>
      </c>
      <c r="AW191" s="11" t="s">
        <v>32</v>
      </c>
      <c r="AX191" s="11" t="s">
        <v>70</v>
      </c>
      <c r="AY191" s="221" t="s">
        <v>127</v>
      </c>
    </row>
    <row r="192" spans="2:51" s="13" customFormat="1" ht="12">
      <c r="B192" s="233"/>
      <c r="C192" s="234"/>
      <c r="D192" s="212" t="s">
        <v>136</v>
      </c>
      <c r="E192" s="235" t="s">
        <v>1</v>
      </c>
      <c r="F192" s="236" t="s">
        <v>310</v>
      </c>
      <c r="G192" s="234"/>
      <c r="H192" s="235" t="s">
        <v>1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136</v>
      </c>
      <c r="AU192" s="242" t="s">
        <v>77</v>
      </c>
      <c r="AV192" s="13" t="s">
        <v>75</v>
      </c>
      <c r="AW192" s="13" t="s">
        <v>32</v>
      </c>
      <c r="AX192" s="13" t="s">
        <v>70</v>
      </c>
      <c r="AY192" s="242" t="s">
        <v>127</v>
      </c>
    </row>
    <row r="193" spans="2:51" s="11" customFormat="1" ht="12">
      <c r="B193" s="210"/>
      <c r="C193" s="211"/>
      <c r="D193" s="212" t="s">
        <v>136</v>
      </c>
      <c r="E193" s="213" t="s">
        <v>1</v>
      </c>
      <c r="F193" s="214" t="s">
        <v>311</v>
      </c>
      <c r="G193" s="211"/>
      <c r="H193" s="215">
        <v>85.51</v>
      </c>
      <c r="I193" s="216"/>
      <c r="J193" s="211"/>
      <c r="K193" s="211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136</v>
      </c>
      <c r="AU193" s="221" t="s">
        <v>77</v>
      </c>
      <c r="AV193" s="11" t="s">
        <v>77</v>
      </c>
      <c r="AW193" s="11" t="s">
        <v>32</v>
      </c>
      <c r="AX193" s="11" t="s">
        <v>70</v>
      </c>
      <c r="AY193" s="221" t="s">
        <v>127</v>
      </c>
    </row>
    <row r="194" spans="2:51" s="14" customFormat="1" ht="12">
      <c r="B194" s="253"/>
      <c r="C194" s="254"/>
      <c r="D194" s="212" t="s">
        <v>136</v>
      </c>
      <c r="E194" s="255" t="s">
        <v>1</v>
      </c>
      <c r="F194" s="256" t="s">
        <v>312</v>
      </c>
      <c r="G194" s="254"/>
      <c r="H194" s="257">
        <v>209.95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AT194" s="263" t="s">
        <v>136</v>
      </c>
      <c r="AU194" s="263" t="s">
        <v>77</v>
      </c>
      <c r="AV194" s="14" t="s">
        <v>143</v>
      </c>
      <c r="AW194" s="14" t="s">
        <v>32</v>
      </c>
      <c r="AX194" s="14" t="s">
        <v>70</v>
      </c>
      <c r="AY194" s="263" t="s">
        <v>127</v>
      </c>
    </row>
    <row r="195" spans="2:51" s="11" customFormat="1" ht="12">
      <c r="B195" s="210"/>
      <c r="C195" s="211"/>
      <c r="D195" s="212" t="s">
        <v>136</v>
      </c>
      <c r="E195" s="213" t="s">
        <v>1</v>
      </c>
      <c r="F195" s="214" t="s">
        <v>313</v>
      </c>
      <c r="G195" s="211"/>
      <c r="H195" s="215">
        <v>83.263</v>
      </c>
      <c r="I195" s="216"/>
      <c r="J195" s="211"/>
      <c r="K195" s="211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136</v>
      </c>
      <c r="AU195" s="221" t="s">
        <v>77</v>
      </c>
      <c r="AV195" s="11" t="s">
        <v>77</v>
      </c>
      <c r="AW195" s="11" t="s">
        <v>32</v>
      </c>
      <c r="AX195" s="11" t="s">
        <v>70</v>
      </c>
      <c r="AY195" s="221" t="s">
        <v>127</v>
      </c>
    </row>
    <row r="196" spans="2:51" s="12" customFormat="1" ht="12">
      <c r="B196" s="222"/>
      <c r="C196" s="223"/>
      <c r="D196" s="212" t="s">
        <v>136</v>
      </c>
      <c r="E196" s="224" t="s">
        <v>1</v>
      </c>
      <c r="F196" s="225" t="s">
        <v>139</v>
      </c>
      <c r="G196" s="223"/>
      <c r="H196" s="226">
        <v>293.213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136</v>
      </c>
      <c r="AU196" s="232" t="s">
        <v>77</v>
      </c>
      <c r="AV196" s="12" t="s">
        <v>134</v>
      </c>
      <c r="AW196" s="12" t="s">
        <v>32</v>
      </c>
      <c r="AX196" s="12" t="s">
        <v>75</v>
      </c>
      <c r="AY196" s="232" t="s">
        <v>127</v>
      </c>
    </row>
    <row r="197" spans="2:65" s="1" customFormat="1" ht="16.5" customHeight="1">
      <c r="B197" s="37"/>
      <c r="C197" s="198" t="s">
        <v>314</v>
      </c>
      <c r="D197" s="198" t="s">
        <v>129</v>
      </c>
      <c r="E197" s="199" t="s">
        <v>315</v>
      </c>
      <c r="F197" s="200" t="s">
        <v>316</v>
      </c>
      <c r="G197" s="201" t="s">
        <v>132</v>
      </c>
      <c r="H197" s="202">
        <v>100.371</v>
      </c>
      <c r="I197" s="203"/>
      <c r="J197" s="204">
        <f>ROUND(I197*H197,2)</f>
        <v>0</v>
      </c>
      <c r="K197" s="200" t="s">
        <v>133</v>
      </c>
      <c r="L197" s="42"/>
      <c r="M197" s="205" t="s">
        <v>1</v>
      </c>
      <c r="N197" s="206" t="s">
        <v>41</v>
      </c>
      <c r="O197" s="78"/>
      <c r="P197" s="207">
        <f>O197*H197</f>
        <v>0</v>
      </c>
      <c r="Q197" s="207">
        <v>0.00489</v>
      </c>
      <c r="R197" s="207">
        <f>Q197*H197</f>
        <v>0.49081419</v>
      </c>
      <c r="S197" s="207">
        <v>0</v>
      </c>
      <c r="T197" s="208">
        <f>S197*H197</f>
        <v>0</v>
      </c>
      <c r="AR197" s="16" t="s">
        <v>134</v>
      </c>
      <c r="AT197" s="16" t="s">
        <v>129</v>
      </c>
      <c r="AU197" s="16" t="s">
        <v>77</v>
      </c>
      <c r="AY197" s="16" t="s">
        <v>127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6" t="s">
        <v>75</v>
      </c>
      <c r="BK197" s="209">
        <f>ROUND(I197*H197,2)</f>
        <v>0</v>
      </c>
      <c r="BL197" s="16" t="s">
        <v>134</v>
      </c>
      <c r="BM197" s="16" t="s">
        <v>317</v>
      </c>
    </row>
    <row r="198" spans="2:51" s="13" customFormat="1" ht="12">
      <c r="B198" s="233"/>
      <c r="C198" s="234"/>
      <c r="D198" s="212" t="s">
        <v>136</v>
      </c>
      <c r="E198" s="235" t="s">
        <v>1</v>
      </c>
      <c r="F198" s="236" t="s">
        <v>318</v>
      </c>
      <c r="G198" s="234"/>
      <c r="H198" s="235" t="s">
        <v>1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136</v>
      </c>
      <c r="AU198" s="242" t="s">
        <v>77</v>
      </c>
      <c r="AV198" s="13" t="s">
        <v>75</v>
      </c>
      <c r="AW198" s="13" t="s">
        <v>32</v>
      </c>
      <c r="AX198" s="13" t="s">
        <v>70</v>
      </c>
      <c r="AY198" s="242" t="s">
        <v>127</v>
      </c>
    </row>
    <row r="199" spans="2:51" s="11" customFormat="1" ht="12">
      <c r="B199" s="210"/>
      <c r="C199" s="211"/>
      <c r="D199" s="212" t="s">
        <v>136</v>
      </c>
      <c r="E199" s="213" t="s">
        <v>1</v>
      </c>
      <c r="F199" s="214" t="s">
        <v>319</v>
      </c>
      <c r="G199" s="211"/>
      <c r="H199" s="215">
        <v>80.371</v>
      </c>
      <c r="I199" s="216"/>
      <c r="J199" s="211"/>
      <c r="K199" s="211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136</v>
      </c>
      <c r="AU199" s="221" t="s">
        <v>77</v>
      </c>
      <c r="AV199" s="11" t="s">
        <v>77</v>
      </c>
      <c r="AW199" s="11" t="s">
        <v>32</v>
      </c>
      <c r="AX199" s="11" t="s">
        <v>70</v>
      </c>
      <c r="AY199" s="221" t="s">
        <v>127</v>
      </c>
    </row>
    <row r="200" spans="2:51" s="13" customFormat="1" ht="12">
      <c r="B200" s="233"/>
      <c r="C200" s="234"/>
      <c r="D200" s="212" t="s">
        <v>136</v>
      </c>
      <c r="E200" s="235" t="s">
        <v>1</v>
      </c>
      <c r="F200" s="236" t="s">
        <v>320</v>
      </c>
      <c r="G200" s="234"/>
      <c r="H200" s="235" t="s">
        <v>1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136</v>
      </c>
      <c r="AU200" s="242" t="s">
        <v>77</v>
      </c>
      <c r="AV200" s="13" t="s">
        <v>75</v>
      </c>
      <c r="AW200" s="13" t="s">
        <v>32</v>
      </c>
      <c r="AX200" s="13" t="s">
        <v>70</v>
      </c>
      <c r="AY200" s="242" t="s">
        <v>127</v>
      </c>
    </row>
    <row r="201" spans="2:51" s="11" customFormat="1" ht="12">
      <c r="B201" s="210"/>
      <c r="C201" s="211"/>
      <c r="D201" s="212" t="s">
        <v>136</v>
      </c>
      <c r="E201" s="213" t="s">
        <v>1</v>
      </c>
      <c r="F201" s="214" t="s">
        <v>229</v>
      </c>
      <c r="G201" s="211"/>
      <c r="H201" s="215">
        <v>20</v>
      </c>
      <c r="I201" s="216"/>
      <c r="J201" s="211"/>
      <c r="K201" s="211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136</v>
      </c>
      <c r="AU201" s="221" t="s">
        <v>77</v>
      </c>
      <c r="AV201" s="11" t="s">
        <v>77</v>
      </c>
      <c r="AW201" s="11" t="s">
        <v>32</v>
      </c>
      <c r="AX201" s="11" t="s">
        <v>70</v>
      </c>
      <c r="AY201" s="221" t="s">
        <v>127</v>
      </c>
    </row>
    <row r="202" spans="2:51" s="12" customFormat="1" ht="12">
      <c r="B202" s="222"/>
      <c r="C202" s="223"/>
      <c r="D202" s="212" t="s">
        <v>136</v>
      </c>
      <c r="E202" s="224" t="s">
        <v>1</v>
      </c>
      <c r="F202" s="225" t="s">
        <v>139</v>
      </c>
      <c r="G202" s="223"/>
      <c r="H202" s="226">
        <v>100.371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136</v>
      </c>
      <c r="AU202" s="232" t="s">
        <v>77</v>
      </c>
      <c r="AV202" s="12" t="s">
        <v>134</v>
      </c>
      <c r="AW202" s="12" t="s">
        <v>32</v>
      </c>
      <c r="AX202" s="12" t="s">
        <v>75</v>
      </c>
      <c r="AY202" s="232" t="s">
        <v>127</v>
      </c>
    </row>
    <row r="203" spans="2:65" s="1" customFormat="1" ht="16.5" customHeight="1">
      <c r="B203" s="37"/>
      <c r="C203" s="198" t="s">
        <v>321</v>
      </c>
      <c r="D203" s="198" t="s">
        <v>129</v>
      </c>
      <c r="E203" s="199" t="s">
        <v>322</v>
      </c>
      <c r="F203" s="200" t="s">
        <v>323</v>
      </c>
      <c r="G203" s="201" t="s">
        <v>132</v>
      </c>
      <c r="H203" s="202">
        <v>100.371</v>
      </c>
      <c r="I203" s="203"/>
      <c r="J203" s="204">
        <f>ROUND(I203*H203,2)</f>
        <v>0</v>
      </c>
      <c r="K203" s="200" t="s">
        <v>133</v>
      </c>
      <c r="L203" s="42"/>
      <c r="M203" s="205" t="s">
        <v>1</v>
      </c>
      <c r="N203" s="206" t="s">
        <v>41</v>
      </c>
      <c r="O203" s="78"/>
      <c r="P203" s="207">
        <f>O203*H203</f>
        <v>0</v>
      </c>
      <c r="Q203" s="207">
        <v>0.003</v>
      </c>
      <c r="R203" s="207">
        <f>Q203*H203</f>
        <v>0.30111299999999996</v>
      </c>
      <c r="S203" s="207">
        <v>0</v>
      </c>
      <c r="T203" s="208">
        <f>S203*H203</f>
        <v>0</v>
      </c>
      <c r="AR203" s="16" t="s">
        <v>134</v>
      </c>
      <c r="AT203" s="16" t="s">
        <v>129</v>
      </c>
      <c r="AU203" s="16" t="s">
        <v>77</v>
      </c>
      <c r="AY203" s="16" t="s">
        <v>127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6" t="s">
        <v>75</v>
      </c>
      <c r="BK203" s="209">
        <f>ROUND(I203*H203,2)</f>
        <v>0</v>
      </c>
      <c r="BL203" s="16" t="s">
        <v>134</v>
      </c>
      <c r="BM203" s="16" t="s">
        <v>324</v>
      </c>
    </row>
    <row r="204" spans="2:65" s="1" customFormat="1" ht="16.5" customHeight="1">
      <c r="B204" s="37"/>
      <c r="C204" s="198" t="s">
        <v>325</v>
      </c>
      <c r="D204" s="198" t="s">
        <v>129</v>
      </c>
      <c r="E204" s="199" t="s">
        <v>326</v>
      </c>
      <c r="F204" s="200" t="s">
        <v>327</v>
      </c>
      <c r="G204" s="201" t="s">
        <v>226</v>
      </c>
      <c r="H204" s="202">
        <v>1</v>
      </c>
      <c r="I204" s="203"/>
      <c r="J204" s="204">
        <f>ROUND(I204*H204,2)</f>
        <v>0</v>
      </c>
      <c r="K204" s="200" t="s">
        <v>133</v>
      </c>
      <c r="L204" s="42"/>
      <c r="M204" s="205" t="s">
        <v>1</v>
      </c>
      <c r="N204" s="206" t="s">
        <v>41</v>
      </c>
      <c r="O204" s="78"/>
      <c r="P204" s="207">
        <f>O204*H204</f>
        <v>0</v>
      </c>
      <c r="Q204" s="207">
        <v>0.0415</v>
      </c>
      <c r="R204" s="207">
        <f>Q204*H204</f>
        <v>0.0415</v>
      </c>
      <c r="S204" s="207">
        <v>0</v>
      </c>
      <c r="T204" s="208">
        <f>S204*H204</f>
        <v>0</v>
      </c>
      <c r="AR204" s="16" t="s">
        <v>134</v>
      </c>
      <c r="AT204" s="16" t="s">
        <v>129</v>
      </c>
      <c r="AU204" s="16" t="s">
        <v>77</v>
      </c>
      <c r="AY204" s="16" t="s">
        <v>127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6" t="s">
        <v>75</v>
      </c>
      <c r="BK204" s="209">
        <f>ROUND(I204*H204,2)</f>
        <v>0</v>
      </c>
      <c r="BL204" s="16" t="s">
        <v>134</v>
      </c>
      <c r="BM204" s="16" t="s">
        <v>328</v>
      </c>
    </row>
    <row r="205" spans="2:65" s="1" customFormat="1" ht="16.5" customHeight="1">
      <c r="B205" s="37"/>
      <c r="C205" s="198" t="s">
        <v>329</v>
      </c>
      <c r="D205" s="198" t="s">
        <v>129</v>
      </c>
      <c r="E205" s="199" t="s">
        <v>330</v>
      </c>
      <c r="F205" s="200" t="s">
        <v>331</v>
      </c>
      <c r="G205" s="201" t="s">
        <v>226</v>
      </c>
      <c r="H205" s="202">
        <v>4</v>
      </c>
      <c r="I205" s="203"/>
      <c r="J205" s="204">
        <f>ROUND(I205*H205,2)</f>
        <v>0</v>
      </c>
      <c r="K205" s="200" t="s">
        <v>133</v>
      </c>
      <c r="L205" s="42"/>
      <c r="M205" s="205" t="s">
        <v>1</v>
      </c>
      <c r="N205" s="206" t="s">
        <v>41</v>
      </c>
      <c r="O205" s="78"/>
      <c r="P205" s="207">
        <f>O205*H205</f>
        <v>0</v>
      </c>
      <c r="Q205" s="207">
        <v>0.1575</v>
      </c>
      <c r="R205" s="207">
        <f>Q205*H205</f>
        <v>0.63</v>
      </c>
      <c r="S205" s="207">
        <v>0</v>
      </c>
      <c r="T205" s="208">
        <f>S205*H205</f>
        <v>0</v>
      </c>
      <c r="AR205" s="16" t="s">
        <v>134</v>
      </c>
      <c r="AT205" s="16" t="s">
        <v>129</v>
      </c>
      <c r="AU205" s="16" t="s">
        <v>77</v>
      </c>
      <c r="AY205" s="16" t="s">
        <v>127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6" t="s">
        <v>75</v>
      </c>
      <c r="BK205" s="209">
        <f>ROUND(I205*H205,2)</f>
        <v>0</v>
      </c>
      <c r="BL205" s="16" t="s">
        <v>134</v>
      </c>
      <c r="BM205" s="16" t="s">
        <v>332</v>
      </c>
    </row>
    <row r="206" spans="2:51" s="13" customFormat="1" ht="12">
      <c r="B206" s="233"/>
      <c r="C206" s="234"/>
      <c r="D206" s="212" t="s">
        <v>136</v>
      </c>
      <c r="E206" s="235" t="s">
        <v>1</v>
      </c>
      <c r="F206" s="236" t="s">
        <v>237</v>
      </c>
      <c r="G206" s="234"/>
      <c r="H206" s="235" t="s">
        <v>1</v>
      </c>
      <c r="I206" s="237"/>
      <c r="J206" s="234"/>
      <c r="K206" s="234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136</v>
      </c>
      <c r="AU206" s="242" t="s">
        <v>77</v>
      </c>
      <c r="AV206" s="13" t="s">
        <v>75</v>
      </c>
      <c r="AW206" s="13" t="s">
        <v>32</v>
      </c>
      <c r="AX206" s="13" t="s">
        <v>70</v>
      </c>
      <c r="AY206" s="242" t="s">
        <v>127</v>
      </c>
    </row>
    <row r="207" spans="2:51" s="11" customFormat="1" ht="12">
      <c r="B207" s="210"/>
      <c r="C207" s="211"/>
      <c r="D207" s="212" t="s">
        <v>136</v>
      </c>
      <c r="E207" s="213" t="s">
        <v>1</v>
      </c>
      <c r="F207" s="214" t="s">
        <v>333</v>
      </c>
      <c r="G207" s="211"/>
      <c r="H207" s="215">
        <v>4</v>
      </c>
      <c r="I207" s="216"/>
      <c r="J207" s="211"/>
      <c r="K207" s="211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136</v>
      </c>
      <c r="AU207" s="221" t="s">
        <v>77</v>
      </c>
      <c r="AV207" s="11" t="s">
        <v>77</v>
      </c>
      <c r="AW207" s="11" t="s">
        <v>32</v>
      </c>
      <c r="AX207" s="11" t="s">
        <v>75</v>
      </c>
      <c r="AY207" s="221" t="s">
        <v>127</v>
      </c>
    </row>
    <row r="208" spans="2:65" s="1" customFormat="1" ht="16.5" customHeight="1">
      <c r="B208" s="37"/>
      <c r="C208" s="198" t="s">
        <v>334</v>
      </c>
      <c r="D208" s="198" t="s">
        <v>129</v>
      </c>
      <c r="E208" s="199" t="s">
        <v>335</v>
      </c>
      <c r="F208" s="200" t="s">
        <v>336</v>
      </c>
      <c r="G208" s="201" t="s">
        <v>132</v>
      </c>
      <c r="H208" s="202">
        <v>83.263</v>
      </c>
      <c r="I208" s="203"/>
      <c r="J208" s="204">
        <f>ROUND(I208*H208,2)</f>
        <v>0</v>
      </c>
      <c r="K208" s="200" t="s">
        <v>133</v>
      </c>
      <c r="L208" s="42"/>
      <c r="M208" s="205" t="s">
        <v>1</v>
      </c>
      <c r="N208" s="206" t="s">
        <v>41</v>
      </c>
      <c r="O208" s="78"/>
      <c r="P208" s="207">
        <f>O208*H208</f>
        <v>0</v>
      </c>
      <c r="Q208" s="207">
        <v>0.03358</v>
      </c>
      <c r="R208" s="207">
        <f>Q208*H208</f>
        <v>2.79597154</v>
      </c>
      <c r="S208" s="207">
        <v>0</v>
      </c>
      <c r="T208" s="208">
        <f>S208*H208</f>
        <v>0</v>
      </c>
      <c r="AR208" s="16" t="s">
        <v>134</v>
      </c>
      <c r="AT208" s="16" t="s">
        <v>129</v>
      </c>
      <c r="AU208" s="16" t="s">
        <v>77</v>
      </c>
      <c r="AY208" s="16" t="s">
        <v>127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6" t="s">
        <v>75</v>
      </c>
      <c r="BK208" s="209">
        <f>ROUND(I208*H208,2)</f>
        <v>0</v>
      </c>
      <c r="BL208" s="16" t="s">
        <v>134</v>
      </c>
      <c r="BM208" s="16" t="s">
        <v>337</v>
      </c>
    </row>
    <row r="209" spans="2:51" s="13" customFormat="1" ht="12">
      <c r="B209" s="233"/>
      <c r="C209" s="234"/>
      <c r="D209" s="212" t="s">
        <v>136</v>
      </c>
      <c r="E209" s="235" t="s">
        <v>1</v>
      </c>
      <c r="F209" s="236" t="s">
        <v>338</v>
      </c>
      <c r="G209" s="234"/>
      <c r="H209" s="235" t="s">
        <v>1</v>
      </c>
      <c r="I209" s="237"/>
      <c r="J209" s="234"/>
      <c r="K209" s="234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136</v>
      </c>
      <c r="AU209" s="242" t="s">
        <v>77</v>
      </c>
      <c r="AV209" s="13" t="s">
        <v>75</v>
      </c>
      <c r="AW209" s="13" t="s">
        <v>32</v>
      </c>
      <c r="AX209" s="13" t="s">
        <v>70</v>
      </c>
      <c r="AY209" s="242" t="s">
        <v>127</v>
      </c>
    </row>
    <row r="210" spans="2:51" s="11" customFormat="1" ht="12">
      <c r="B210" s="210"/>
      <c r="C210" s="211"/>
      <c r="D210" s="212" t="s">
        <v>136</v>
      </c>
      <c r="E210" s="213" t="s">
        <v>1</v>
      </c>
      <c r="F210" s="214" t="s">
        <v>339</v>
      </c>
      <c r="G210" s="211"/>
      <c r="H210" s="215">
        <v>2.892</v>
      </c>
      <c r="I210" s="216"/>
      <c r="J210" s="211"/>
      <c r="K210" s="211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136</v>
      </c>
      <c r="AU210" s="221" t="s">
        <v>77</v>
      </c>
      <c r="AV210" s="11" t="s">
        <v>77</v>
      </c>
      <c r="AW210" s="11" t="s">
        <v>32</v>
      </c>
      <c r="AX210" s="11" t="s">
        <v>70</v>
      </c>
      <c r="AY210" s="221" t="s">
        <v>127</v>
      </c>
    </row>
    <row r="211" spans="2:51" s="13" customFormat="1" ht="12">
      <c r="B211" s="233"/>
      <c r="C211" s="234"/>
      <c r="D211" s="212" t="s">
        <v>136</v>
      </c>
      <c r="E211" s="235" t="s">
        <v>1</v>
      </c>
      <c r="F211" s="236" t="s">
        <v>340</v>
      </c>
      <c r="G211" s="234"/>
      <c r="H211" s="235" t="s">
        <v>1</v>
      </c>
      <c r="I211" s="237"/>
      <c r="J211" s="234"/>
      <c r="K211" s="234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136</v>
      </c>
      <c r="AU211" s="242" t="s">
        <v>77</v>
      </c>
      <c r="AV211" s="13" t="s">
        <v>75</v>
      </c>
      <c r="AW211" s="13" t="s">
        <v>32</v>
      </c>
      <c r="AX211" s="13" t="s">
        <v>70</v>
      </c>
      <c r="AY211" s="242" t="s">
        <v>127</v>
      </c>
    </row>
    <row r="212" spans="2:51" s="11" customFormat="1" ht="12">
      <c r="B212" s="210"/>
      <c r="C212" s="211"/>
      <c r="D212" s="212" t="s">
        <v>136</v>
      </c>
      <c r="E212" s="213" t="s">
        <v>1</v>
      </c>
      <c r="F212" s="214" t="s">
        <v>319</v>
      </c>
      <c r="G212" s="211"/>
      <c r="H212" s="215">
        <v>80.371</v>
      </c>
      <c r="I212" s="216"/>
      <c r="J212" s="211"/>
      <c r="K212" s="211"/>
      <c r="L212" s="217"/>
      <c r="M212" s="218"/>
      <c r="N212" s="219"/>
      <c r="O212" s="219"/>
      <c r="P212" s="219"/>
      <c r="Q212" s="219"/>
      <c r="R212" s="219"/>
      <c r="S212" s="219"/>
      <c r="T212" s="220"/>
      <c r="AT212" s="221" t="s">
        <v>136</v>
      </c>
      <c r="AU212" s="221" t="s">
        <v>77</v>
      </c>
      <c r="AV212" s="11" t="s">
        <v>77</v>
      </c>
      <c r="AW212" s="11" t="s">
        <v>32</v>
      </c>
      <c r="AX212" s="11" t="s">
        <v>70</v>
      </c>
      <c r="AY212" s="221" t="s">
        <v>127</v>
      </c>
    </row>
    <row r="213" spans="2:51" s="12" customFormat="1" ht="12">
      <c r="B213" s="222"/>
      <c r="C213" s="223"/>
      <c r="D213" s="212" t="s">
        <v>136</v>
      </c>
      <c r="E213" s="224" t="s">
        <v>1</v>
      </c>
      <c r="F213" s="225" t="s">
        <v>139</v>
      </c>
      <c r="G213" s="223"/>
      <c r="H213" s="226">
        <v>83.263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136</v>
      </c>
      <c r="AU213" s="232" t="s">
        <v>77</v>
      </c>
      <c r="AV213" s="12" t="s">
        <v>134</v>
      </c>
      <c r="AW213" s="12" t="s">
        <v>32</v>
      </c>
      <c r="AX213" s="12" t="s">
        <v>75</v>
      </c>
      <c r="AY213" s="232" t="s">
        <v>127</v>
      </c>
    </row>
    <row r="214" spans="2:65" s="1" customFormat="1" ht="16.5" customHeight="1">
      <c r="B214" s="37"/>
      <c r="C214" s="198" t="s">
        <v>341</v>
      </c>
      <c r="D214" s="198" t="s">
        <v>129</v>
      </c>
      <c r="E214" s="199" t="s">
        <v>342</v>
      </c>
      <c r="F214" s="200" t="s">
        <v>343</v>
      </c>
      <c r="G214" s="201" t="s">
        <v>132</v>
      </c>
      <c r="H214" s="202">
        <v>209.95</v>
      </c>
      <c r="I214" s="203"/>
      <c r="J214" s="204">
        <f>ROUND(I214*H214,2)</f>
        <v>0</v>
      </c>
      <c r="K214" s="200" t="s">
        <v>133</v>
      </c>
      <c r="L214" s="42"/>
      <c r="M214" s="205" t="s">
        <v>1</v>
      </c>
      <c r="N214" s="206" t="s">
        <v>41</v>
      </c>
      <c r="O214" s="78"/>
      <c r="P214" s="207">
        <f>O214*H214</f>
        <v>0</v>
      </c>
      <c r="Q214" s="207">
        <v>0.0156</v>
      </c>
      <c r="R214" s="207">
        <f>Q214*H214</f>
        <v>3.2752199999999996</v>
      </c>
      <c r="S214" s="207">
        <v>0</v>
      </c>
      <c r="T214" s="208">
        <f>S214*H214</f>
        <v>0</v>
      </c>
      <c r="AR214" s="16" t="s">
        <v>134</v>
      </c>
      <c r="AT214" s="16" t="s">
        <v>129</v>
      </c>
      <c r="AU214" s="16" t="s">
        <v>77</v>
      </c>
      <c r="AY214" s="16" t="s">
        <v>127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6" t="s">
        <v>75</v>
      </c>
      <c r="BK214" s="209">
        <f>ROUND(I214*H214,2)</f>
        <v>0</v>
      </c>
      <c r="BL214" s="16" t="s">
        <v>134</v>
      </c>
      <c r="BM214" s="16" t="s">
        <v>344</v>
      </c>
    </row>
    <row r="215" spans="2:51" s="13" customFormat="1" ht="12">
      <c r="B215" s="233"/>
      <c r="C215" s="234"/>
      <c r="D215" s="212" t="s">
        <v>136</v>
      </c>
      <c r="E215" s="235" t="s">
        <v>1</v>
      </c>
      <c r="F215" s="236" t="s">
        <v>308</v>
      </c>
      <c r="G215" s="234"/>
      <c r="H215" s="235" t="s">
        <v>1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136</v>
      </c>
      <c r="AU215" s="242" t="s">
        <v>77</v>
      </c>
      <c r="AV215" s="13" t="s">
        <v>75</v>
      </c>
      <c r="AW215" s="13" t="s">
        <v>32</v>
      </c>
      <c r="AX215" s="13" t="s">
        <v>70</v>
      </c>
      <c r="AY215" s="242" t="s">
        <v>127</v>
      </c>
    </row>
    <row r="216" spans="2:51" s="11" customFormat="1" ht="12">
      <c r="B216" s="210"/>
      <c r="C216" s="211"/>
      <c r="D216" s="212" t="s">
        <v>136</v>
      </c>
      <c r="E216" s="213" t="s">
        <v>1</v>
      </c>
      <c r="F216" s="214" t="s">
        <v>309</v>
      </c>
      <c r="G216" s="211"/>
      <c r="H216" s="215">
        <v>124.44</v>
      </c>
      <c r="I216" s="216"/>
      <c r="J216" s="211"/>
      <c r="K216" s="211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136</v>
      </c>
      <c r="AU216" s="221" t="s">
        <v>77</v>
      </c>
      <c r="AV216" s="11" t="s">
        <v>77</v>
      </c>
      <c r="AW216" s="11" t="s">
        <v>32</v>
      </c>
      <c r="AX216" s="11" t="s">
        <v>70</v>
      </c>
      <c r="AY216" s="221" t="s">
        <v>127</v>
      </c>
    </row>
    <row r="217" spans="2:51" s="13" customFormat="1" ht="12">
      <c r="B217" s="233"/>
      <c r="C217" s="234"/>
      <c r="D217" s="212" t="s">
        <v>136</v>
      </c>
      <c r="E217" s="235" t="s">
        <v>1</v>
      </c>
      <c r="F217" s="236" t="s">
        <v>310</v>
      </c>
      <c r="G217" s="234"/>
      <c r="H217" s="235" t="s">
        <v>1</v>
      </c>
      <c r="I217" s="237"/>
      <c r="J217" s="234"/>
      <c r="K217" s="234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136</v>
      </c>
      <c r="AU217" s="242" t="s">
        <v>77</v>
      </c>
      <c r="AV217" s="13" t="s">
        <v>75</v>
      </c>
      <c r="AW217" s="13" t="s">
        <v>32</v>
      </c>
      <c r="AX217" s="13" t="s">
        <v>70</v>
      </c>
      <c r="AY217" s="242" t="s">
        <v>127</v>
      </c>
    </row>
    <row r="218" spans="2:51" s="11" customFormat="1" ht="12">
      <c r="B218" s="210"/>
      <c r="C218" s="211"/>
      <c r="D218" s="212" t="s">
        <v>136</v>
      </c>
      <c r="E218" s="213" t="s">
        <v>1</v>
      </c>
      <c r="F218" s="214" t="s">
        <v>311</v>
      </c>
      <c r="G218" s="211"/>
      <c r="H218" s="215">
        <v>85.51</v>
      </c>
      <c r="I218" s="216"/>
      <c r="J218" s="211"/>
      <c r="K218" s="211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136</v>
      </c>
      <c r="AU218" s="221" t="s">
        <v>77</v>
      </c>
      <c r="AV218" s="11" t="s">
        <v>77</v>
      </c>
      <c r="AW218" s="11" t="s">
        <v>32</v>
      </c>
      <c r="AX218" s="11" t="s">
        <v>70</v>
      </c>
      <c r="AY218" s="221" t="s">
        <v>127</v>
      </c>
    </row>
    <row r="219" spans="2:51" s="12" customFormat="1" ht="12">
      <c r="B219" s="222"/>
      <c r="C219" s="223"/>
      <c r="D219" s="212" t="s">
        <v>136</v>
      </c>
      <c r="E219" s="224" t="s">
        <v>1</v>
      </c>
      <c r="F219" s="225" t="s">
        <v>139</v>
      </c>
      <c r="G219" s="223"/>
      <c r="H219" s="226">
        <v>209.95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136</v>
      </c>
      <c r="AU219" s="232" t="s">
        <v>77</v>
      </c>
      <c r="AV219" s="12" t="s">
        <v>134</v>
      </c>
      <c r="AW219" s="12" t="s">
        <v>32</v>
      </c>
      <c r="AX219" s="12" t="s">
        <v>75</v>
      </c>
      <c r="AY219" s="232" t="s">
        <v>127</v>
      </c>
    </row>
    <row r="220" spans="2:65" s="1" customFormat="1" ht="16.5" customHeight="1">
      <c r="B220" s="37"/>
      <c r="C220" s="198" t="s">
        <v>345</v>
      </c>
      <c r="D220" s="198" t="s">
        <v>129</v>
      </c>
      <c r="E220" s="199" t="s">
        <v>346</v>
      </c>
      <c r="F220" s="200" t="s">
        <v>347</v>
      </c>
      <c r="G220" s="201" t="s">
        <v>132</v>
      </c>
      <c r="H220" s="202">
        <v>79.136</v>
      </c>
      <c r="I220" s="203"/>
      <c r="J220" s="204">
        <f>ROUND(I220*H220,2)</f>
        <v>0</v>
      </c>
      <c r="K220" s="200" t="s">
        <v>133</v>
      </c>
      <c r="L220" s="42"/>
      <c r="M220" s="205" t="s">
        <v>1</v>
      </c>
      <c r="N220" s="206" t="s">
        <v>41</v>
      </c>
      <c r="O220" s="78"/>
      <c r="P220" s="207">
        <f>O220*H220</f>
        <v>0</v>
      </c>
      <c r="Q220" s="207">
        <v>0.0057</v>
      </c>
      <c r="R220" s="207">
        <f>Q220*H220</f>
        <v>0.4510752</v>
      </c>
      <c r="S220" s="207">
        <v>0</v>
      </c>
      <c r="T220" s="208">
        <f>S220*H220</f>
        <v>0</v>
      </c>
      <c r="AR220" s="16" t="s">
        <v>134</v>
      </c>
      <c r="AT220" s="16" t="s">
        <v>129</v>
      </c>
      <c r="AU220" s="16" t="s">
        <v>77</v>
      </c>
      <c r="AY220" s="16" t="s">
        <v>127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6" t="s">
        <v>75</v>
      </c>
      <c r="BK220" s="209">
        <f>ROUND(I220*H220,2)</f>
        <v>0</v>
      </c>
      <c r="BL220" s="16" t="s">
        <v>134</v>
      </c>
      <c r="BM220" s="16" t="s">
        <v>348</v>
      </c>
    </row>
    <row r="221" spans="2:51" s="13" customFormat="1" ht="12">
      <c r="B221" s="233"/>
      <c r="C221" s="234"/>
      <c r="D221" s="212" t="s">
        <v>136</v>
      </c>
      <c r="E221" s="235" t="s">
        <v>1</v>
      </c>
      <c r="F221" s="236" t="s">
        <v>349</v>
      </c>
      <c r="G221" s="234"/>
      <c r="H221" s="235" t="s">
        <v>1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136</v>
      </c>
      <c r="AU221" s="242" t="s">
        <v>77</v>
      </c>
      <c r="AV221" s="13" t="s">
        <v>75</v>
      </c>
      <c r="AW221" s="13" t="s">
        <v>32</v>
      </c>
      <c r="AX221" s="13" t="s">
        <v>70</v>
      </c>
      <c r="AY221" s="242" t="s">
        <v>127</v>
      </c>
    </row>
    <row r="222" spans="2:51" s="11" customFormat="1" ht="12">
      <c r="B222" s="210"/>
      <c r="C222" s="211"/>
      <c r="D222" s="212" t="s">
        <v>136</v>
      </c>
      <c r="E222" s="213" t="s">
        <v>1</v>
      </c>
      <c r="F222" s="214" t="s">
        <v>350</v>
      </c>
      <c r="G222" s="211"/>
      <c r="H222" s="215">
        <v>79.136</v>
      </c>
      <c r="I222" s="216"/>
      <c r="J222" s="211"/>
      <c r="K222" s="211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136</v>
      </c>
      <c r="AU222" s="221" t="s">
        <v>77</v>
      </c>
      <c r="AV222" s="11" t="s">
        <v>77</v>
      </c>
      <c r="AW222" s="11" t="s">
        <v>32</v>
      </c>
      <c r="AX222" s="11" t="s">
        <v>75</v>
      </c>
      <c r="AY222" s="221" t="s">
        <v>127</v>
      </c>
    </row>
    <row r="223" spans="2:65" s="1" customFormat="1" ht="16.5" customHeight="1">
      <c r="B223" s="37"/>
      <c r="C223" s="198" t="s">
        <v>351</v>
      </c>
      <c r="D223" s="198" t="s">
        <v>129</v>
      </c>
      <c r="E223" s="199" t="s">
        <v>352</v>
      </c>
      <c r="F223" s="200" t="s">
        <v>353</v>
      </c>
      <c r="G223" s="201" t="s">
        <v>132</v>
      </c>
      <c r="H223" s="202">
        <v>1.43</v>
      </c>
      <c r="I223" s="203"/>
      <c r="J223" s="204">
        <f>ROUND(I223*H223,2)</f>
        <v>0</v>
      </c>
      <c r="K223" s="200" t="s">
        <v>133</v>
      </c>
      <c r="L223" s="42"/>
      <c r="M223" s="205" t="s">
        <v>1</v>
      </c>
      <c r="N223" s="206" t="s">
        <v>41</v>
      </c>
      <c r="O223" s="78"/>
      <c r="P223" s="207">
        <f>O223*H223</f>
        <v>0</v>
      </c>
      <c r="Q223" s="207">
        <v>0.00106</v>
      </c>
      <c r="R223" s="207">
        <f>Q223*H223</f>
        <v>0.0015157999999999999</v>
      </c>
      <c r="S223" s="207">
        <v>0</v>
      </c>
      <c r="T223" s="208">
        <f>S223*H223</f>
        <v>0</v>
      </c>
      <c r="AR223" s="16" t="s">
        <v>134</v>
      </c>
      <c r="AT223" s="16" t="s">
        <v>129</v>
      </c>
      <c r="AU223" s="16" t="s">
        <v>77</v>
      </c>
      <c r="AY223" s="16" t="s">
        <v>127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6" t="s">
        <v>75</v>
      </c>
      <c r="BK223" s="209">
        <f>ROUND(I223*H223,2)</f>
        <v>0</v>
      </c>
      <c r="BL223" s="16" t="s">
        <v>134</v>
      </c>
      <c r="BM223" s="16" t="s">
        <v>354</v>
      </c>
    </row>
    <row r="224" spans="2:51" s="11" customFormat="1" ht="12">
      <c r="B224" s="210"/>
      <c r="C224" s="211"/>
      <c r="D224" s="212" t="s">
        <v>136</v>
      </c>
      <c r="E224" s="213" t="s">
        <v>1</v>
      </c>
      <c r="F224" s="214" t="s">
        <v>355</v>
      </c>
      <c r="G224" s="211"/>
      <c r="H224" s="215">
        <v>1.43</v>
      </c>
      <c r="I224" s="216"/>
      <c r="J224" s="211"/>
      <c r="K224" s="211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136</v>
      </c>
      <c r="AU224" s="221" t="s">
        <v>77</v>
      </c>
      <c r="AV224" s="11" t="s">
        <v>77</v>
      </c>
      <c r="AW224" s="11" t="s">
        <v>32</v>
      </c>
      <c r="AX224" s="11" t="s">
        <v>75</v>
      </c>
      <c r="AY224" s="221" t="s">
        <v>127</v>
      </c>
    </row>
    <row r="225" spans="2:65" s="1" customFormat="1" ht="16.5" customHeight="1">
      <c r="B225" s="37"/>
      <c r="C225" s="198" t="s">
        <v>356</v>
      </c>
      <c r="D225" s="198" t="s">
        <v>129</v>
      </c>
      <c r="E225" s="199" t="s">
        <v>357</v>
      </c>
      <c r="F225" s="200" t="s">
        <v>358</v>
      </c>
      <c r="G225" s="201" t="s">
        <v>132</v>
      </c>
      <c r="H225" s="202">
        <v>122.696</v>
      </c>
      <c r="I225" s="203"/>
      <c r="J225" s="204">
        <f>ROUND(I225*H225,2)</f>
        <v>0</v>
      </c>
      <c r="K225" s="200" t="s">
        <v>133</v>
      </c>
      <c r="L225" s="42"/>
      <c r="M225" s="205" t="s">
        <v>1</v>
      </c>
      <c r="N225" s="206" t="s">
        <v>41</v>
      </c>
      <c r="O225" s="78"/>
      <c r="P225" s="207">
        <f>O225*H225</f>
        <v>0</v>
      </c>
      <c r="Q225" s="207">
        <v>0.00024</v>
      </c>
      <c r="R225" s="207">
        <f>Q225*H225</f>
        <v>0.02944704</v>
      </c>
      <c r="S225" s="207">
        <v>0</v>
      </c>
      <c r="T225" s="208">
        <f>S225*H225</f>
        <v>0</v>
      </c>
      <c r="AR225" s="16" t="s">
        <v>134</v>
      </c>
      <c r="AT225" s="16" t="s">
        <v>129</v>
      </c>
      <c r="AU225" s="16" t="s">
        <v>77</v>
      </c>
      <c r="AY225" s="16" t="s">
        <v>127</v>
      </c>
      <c r="BE225" s="209">
        <f>IF(N225="základní",J225,0)</f>
        <v>0</v>
      </c>
      <c r="BF225" s="209">
        <f>IF(N225="snížená",J225,0)</f>
        <v>0</v>
      </c>
      <c r="BG225" s="209">
        <f>IF(N225="zákl. přenesená",J225,0)</f>
        <v>0</v>
      </c>
      <c r="BH225" s="209">
        <f>IF(N225="sníž. přenesená",J225,0)</f>
        <v>0</v>
      </c>
      <c r="BI225" s="209">
        <f>IF(N225="nulová",J225,0)</f>
        <v>0</v>
      </c>
      <c r="BJ225" s="16" t="s">
        <v>75</v>
      </c>
      <c r="BK225" s="209">
        <f>ROUND(I225*H225,2)</f>
        <v>0</v>
      </c>
      <c r="BL225" s="16" t="s">
        <v>134</v>
      </c>
      <c r="BM225" s="16" t="s">
        <v>359</v>
      </c>
    </row>
    <row r="226" spans="2:51" s="11" customFormat="1" ht="12">
      <c r="B226" s="210"/>
      <c r="C226" s="211"/>
      <c r="D226" s="212" t="s">
        <v>136</v>
      </c>
      <c r="E226" s="213" t="s">
        <v>1</v>
      </c>
      <c r="F226" s="214" t="s">
        <v>360</v>
      </c>
      <c r="G226" s="211"/>
      <c r="H226" s="215">
        <v>40.045</v>
      </c>
      <c r="I226" s="216"/>
      <c r="J226" s="211"/>
      <c r="K226" s="211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136</v>
      </c>
      <c r="AU226" s="221" t="s">
        <v>77</v>
      </c>
      <c r="AV226" s="11" t="s">
        <v>77</v>
      </c>
      <c r="AW226" s="11" t="s">
        <v>32</v>
      </c>
      <c r="AX226" s="11" t="s">
        <v>70</v>
      </c>
      <c r="AY226" s="221" t="s">
        <v>127</v>
      </c>
    </row>
    <row r="227" spans="2:51" s="11" customFormat="1" ht="12">
      <c r="B227" s="210"/>
      <c r="C227" s="211"/>
      <c r="D227" s="212" t="s">
        <v>136</v>
      </c>
      <c r="E227" s="213" t="s">
        <v>1</v>
      </c>
      <c r="F227" s="214" t="s">
        <v>361</v>
      </c>
      <c r="G227" s="211"/>
      <c r="H227" s="215">
        <v>44.124</v>
      </c>
      <c r="I227" s="216"/>
      <c r="J227" s="211"/>
      <c r="K227" s="211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136</v>
      </c>
      <c r="AU227" s="221" t="s">
        <v>77</v>
      </c>
      <c r="AV227" s="11" t="s">
        <v>77</v>
      </c>
      <c r="AW227" s="11" t="s">
        <v>32</v>
      </c>
      <c r="AX227" s="11" t="s">
        <v>70</v>
      </c>
      <c r="AY227" s="221" t="s">
        <v>127</v>
      </c>
    </row>
    <row r="228" spans="2:51" s="11" customFormat="1" ht="12">
      <c r="B228" s="210"/>
      <c r="C228" s="211"/>
      <c r="D228" s="212" t="s">
        <v>136</v>
      </c>
      <c r="E228" s="213" t="s">
        <v>1</v>
      </c>
      <c r="F228" s="214" t="s">
        <v>362</v>
      </c>
      <c r="G228" s="211"/>
      <c r="H228" s="215">
        <v>12.48</v>
      </c>
      <c r="I228" s="216"/>
      <c r="J228" s="211"/>
      <c r="K228" s="211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136</v>
      </c>
      <c r="AU228" s="221" t="s">
        <v>77</v>
      </c>
      <c r="AV228" s="11" t="s">
        <v>77</v>
      </c>
      <c r="AW228" s="11" t="s">
        <v>32</v>
      </c>
      <c r="AX228" s="11" t="s">
        <v>70</v>
      </c>
      <c r="AY228" s="221" t="s">
        <v>127</v>
      </c>
    </row>
    <row r="229" spans="2:51" s="11" customFormat="1" ht="12">
      <c r="B229" s="210"/>
      <c r="C229" s="211"/>
      <c r="D229" s="212" t="s">
        <v>136</v>
      </c>
      <c r="E229" s="213" t="s">
        <v>1</v>
      </c>
      <c r="F229" s="214" t="s">
        <v>363</v>
      </c>
      <c r="G229" s="211"/>
      <c r="H229" s="215">
        <v>14.092</v>
      </c>
      <c r="I229" s="216"/>
      <c r="J229" s="211"/>
      <c r="K229" s="211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136</v>
      </c>
      <c r="AU229" s="221" t="s">
        <v>77</v>
      </c>
      <c r="AV229" s="11" t="s">
        <v>77</v>
      </c>
      <c r="AW229" s="11" t="s">
        <v>32</v>
      </c>
      <c r="AX229" s="11" t="s">
        <v>70</v>
      </c>
      <c r="AY229" s="221" t="s">
        <v>127</v>
      </c>
    </row>
    <row r="230" spans="2:51" s="11" customFormat="1" ht="12">
      <c r="B230" s="210"/>
      <c r="C230" s="211"/>
      <c r="D230" s="212" t="s">
        <v>136</v>
      </c>
      <c r="E230" s="213" t="s">
        <v>1</v>
      </c>
      <c r="F230" s="214" t="s">
        <v>364</v>
      </c>
      <c r="G230" s="211"/>
      <c r="H230" s="215">
        <v>11.955</v>
      </c>
      <c r="I230" s="216"/>
      <c r="J230" s="211"/>
      <c r="K230" s="211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136</v>
      </c>
      <c r="AU230" s="221" t="s">
        <v>77</v>
      </c>
      <c r="AV230" s="11" t="s">
        <v>77</v>
      </c>
      <c r="AW230" s="11" t="s">
        <v>32</v>
      </c>
      <c r="AX230" s="11" t="s">
        <v>70</v>
      </c>
      <c r="AY230" s="221" t="s">
        <v>127</v>
      </c>
    </row>
    <row r="231" spans="2:51" s="12" customFormat="1" ht="12">
      <c r="B231" s="222"/>
      <c r="C231" s="223"/>
      <c r="D231" s="212" t="s">
        <v>136</v>
      </c>
      <c r="E231" s="224" t="s">
        <v>1</v>
      </c>
      <c r="F231" s="225" t="s">
        <v>139</v>
      </c>
      <c r="G231" s="223"/>
      <c r="H231" s="226">
        <v>122.696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136</v>
      </c>
      <c r="AU231" s="232" t="s">
        <v>77</v>
      </c>
      <c r="AV231" s="12" t="s">
        <v>134</v>
      </c>
      <c r="AW231" s="12" t="s">
        <v>32</v>
      </c>
      <c r="AX231" s="12" t="s">
        <v>75</v>
      </c>
      <c r="AY231" s="232" t="s">
        <v>127</v>
      </c>
    </row>
    <row r="232" spans="2:65" s="1" customFormat="1" ht="16.5" customHeight="1">
      <c r="B232" s="37"/>
      <c r="C232" s="198" t="s">
        <v>365</v>
      </c>
      <c r="D232" s="198" t="s">
        <v>129</v>
      </c>
      <c r="E232" s="199" t="s">
        <v>366</v>
      </c>
      <c r="F232" s="200" t="s">
        <v>367</v>
      </c>
      <c r="G232" s="201" t="s">
        <v>270</v>
      </c>
      <c r="H232" s="202">
        <v>321.485</v>
      </c>
      <c r="I232" s="203"/>
      <c r="J232" s="204">
        <f>ROUND(I232*H232,2)</f>
        <v>0</v>
      </c>
      <c r="K232" s="200" t="s">
        <v>133</v>
      </c>
      <c r="L232" s="42"/>
      <c r="M232" s="205" t="s">
        <v>1</v>
      </c>
      <c r="N232" s="206" t="s">
        <v>41</v>
      </c>
      <c r="O232" s="78"/>
      <c r="P232" s="207">
        <f>O232*H232</f>
        <v>0</v>
      </c>
      <c r="Q232" s="207">
        <v>0.0015</v>
      </c>
      <c r="R232" s="207">
        <f>Q232*H232</f>
        <v>0.48222750000000003</v>
      </c>
      <c r="S232" s="207">
        <v>0</v>
      </c>
      <c r="T232" s="208">
        <f>S232*H232</f>
        <v>0</v>
      </c>
      <c r="AR232" s="16" t="s">
        <v>134</v>
      </c>
      <c r="AT232" s="16" t="s">
        <v>129</v>
      </c>
      <c r="AU232" s="16" t="s">
        <v>77</v>
      </c>
      <c r="AY232" s="16" t="s">
        <v>127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6" t="s">
        <v>75</v>
      </c>
      <c r="BK232" s="209">
        <f>ROUND(I232*H232,2)</f>
        <v>0</v>
      </c>
      <c r="BL232" s="16" t="s">
        <v>134</v>
      </c>
      <c r="BM232" s="16" t="s">
        <v>368</v>
      </c>
    </row>
    <row r="233" spans="2:51" s="11" customFormat="1" ht="12">
      <c r="B233" s="210"/>
      <c r="C233" s="211"/>
      <c r="D233" s="212" t="s">
        <v>136</v>
      </c>
      <c r="E233" s="213" t="s">
        <v>1</v>
      </c>
      <c r="F233" s="214" t="s">
        <v>369</v>
      </c>
      <c r="G233" s="211"/>
      <c r="H233" s="215">
        <v>89.82</v>
      </c>
      <c r="I233" s="216"/>
      <c r="J233" s="211"/>
      <c r="K233" s="211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136</v>
      </c>
      <c r="AU233" s="221" t="s">
        <v>77</v>
      </c>
      <c r="AV233" s="11" t="s">
        <v>77</v>
      </c>
      <c r="AW233" s="11" t="s">
        <v>32</v>
      </c>
      <c r="AX233" s="11" t="s">
        <v>70</v>
      </c>
      <c r="AY233" s="221" t="s">
        <v>127</v>
      </c>
    </row>
    <row r="234" spans="2:51" s="11" customFormat="1" ht="12">
      <c r="B234" s="210"/>
      <c r="C234" s="211"/>
      <c r="D234" s="212" t="s">
        <v>136</v>
      </c>
      <c r="E234" s="213" t="s">
        <v>1</v>
      </c>
      <c r="F234" s="214" t="s">
        <v>370</v>
      </c>
      <c r="G234" s="211"/>
      <c r="H234" s="215">
        <v>37.8</v>
      </c>
      <c r="I234" s="216"/>
      <c r="J234" s="211"/>
      <c r="K234" s="211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136</v>
      </c>
      <c r="AU234" s="221" t="s">
        <v>77</v>
      </c>
      <c r="AV234" s="11" t="s">
        <v>77</v>
      </c>
      <c r="AW234" s="11" t="s">
        <v>32</v>
      </c>
      <c r="AX234" s="11" t="s">
        <v>70</v>
      </c>
      <c r="AY234" s="221" t="s">
        <v>127</v>
      </c>
    </row>
    <row r="235" spans="2:51" s="11" customFormat="1" ht="12">
      <c r="B235" s="210"/>
      <c r="C235" s="211"/>
      <c r="D235" s="212" t="s">
        <v>136</v>
      </c>
      <c r="E235" s="213" t="s">
        <v>1</v>
      </c>
      <c r="F235" s="214" t="s">
        <v>371</v>
      </c>
      <c r="G235" s="211"/>
      <c r="H235" s="215">
        <v>116.16</v>
      </c>
      <c r="I235" s="216"/>
      <c r="J235" s="211"/>
      <c r="K235" s="211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136</v>
      </c>
      <c r="AU235" s="221" t="s">
        <v>77</v>
      </c>
      <c r="AV235" s="11" t="s">
        <v>77</v>
      </c>
      <c r="AW235" s="11" t="s">
        <v>32</v>
      </c>
      <c r="AX235" s="11" t="s">
        <v>70</v>
      </c>
      <c r="AY235" s="221" t="s">
        <v>127</v>
      </c>
    </row>
    <row r="236" spans="2:51" s="11" customFormat="1" ht="12">
      <c r="B236" s="210"/>
      <c r="C236" s="211"/>
      <c r="D236" s="212" t="s">
        <v>136</v>
      </c>
      <c r="E236" s="213" t="s">
        <v>1</v>
      </c>
      <c r="F236" s="214" t="s">
        <v>372</v>
      </c>
      <c r="G236" s="211"/>
      <c r="H236" s="215">
        <v>24.6</v>
      </c>
      <c r="I236" s="216"/>
      <c r="J236" s="211"/>
      <c r="K236" s="211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136</v>
      </c>
      <c r="AU236" s="221" t="s">
        <v>77</v>
      </c>
      <c r="AV236" s="11" t="s">
        <v>77</v>
      </c>
      <c r="AW236" s="11" t="s">
        <v>32</v>
      </c>
      <c r="AX236" s="11" t="s">
        <v>70</v>
      </c>
      <c r="AY236" s="221" t="s">
        <v>127</v>
      </c>
    </row>
    <row r="237" spans="2:51" s="11" customFormat="1" ht="12">
      <c r="B237" s="210"/>
      <c r="C237" s="211"/>
      <c r="D237" s="212" t="s">
        <v>136</v>
      </c>
      <c r="E237" s="213" t="s">
        <v>1</v>
      </c>
      <c r="F237" s="214" t="s">
        <v>373</v>
      </c>
      <c r="G237" s="211"/>
      <c r="H237" s="215">
        <v>32.025</v>
      </c>
      <c r="I237" s="216"/>
      <c r="J237" s="211"/>
      <c r="K237" s="211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136</v>
      </c>
      <c r="AU237" s="221" t="s">
        <v>77</v>
      </c>
      <c r="AV237" s="11" t="s">
        <v>77</v>
      </c>
      <c r="AW237" s="11" t="s">
        <v>32</v>
      </c>
      <c r="AX237" s="11" t="s">
        <v>70</v>
      </c>
      <c r="AY237" s="221" t="s">
        <v>127</v>
      </c>
    </row>
    <row r="238" spans="2:51" s="11" customFormat="1" ht="12">
      <c r="B238" s="210"/>
      <c r="C238" s="211"/>
      <c r="D238" s="212" t="s">
        <v>136</v>
      </c>
      <c r="E238" s="213" t="s">
        <v>1</v>
      </c>
      <c r="F238" s="214" t="s">
        <v>374</v>
      </c>
      <c r="G238" s="211"/>
      <c r="H238" s="215">
        <v>21.08</v>
      </c>
      <c r="I238" s="216"/>
      <c r="J238" s="211"/>
      <c r="K238" s="211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136</v>
      </c>
      <c r="AU238" s="221" t="s">
        <v>77</v>
      </c>
      <c r="AV238" s="11" t="s">
        <v>77</v>
      </c>
      <c r="AW238" s="11" t="s">
        <v>32</v>
      </c>
      <c r="AX238" s="11" t="s">
        <v>70</v>
      </c>
      <c r="AY238" s="221" t="s">
        <v>127</v>
      </c>
    </row>
    <row r="239" spans="2:51" s="12" customFormat="1" ht="12">
      <c r="B239" s="222"/>
      <c r="C239" s="223"/>
      <c r="D239" s="212" t="s">
        <v>136</v>
      </c>
      <c r="E239" s="224" t="s">
        <v>1</v>
      </c>
      <c r="F239" s="225" t="s">
        <v>139</v>
      </c>
      <c r="G239" s="223"/>
      <c r="H239" s="226">
        <v>321.485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136</v>
      </c>
      <c r="AU239" s="232" t="s">
        <v>77</v>
      </c>
      <c r="AV239" s="12" t="s">
        <v>134</v>
      </c>
      <c r="AW239" s="12" t="s">
        <v>32</v>
      </c>
      <c r="AX239" s="12" t="s">
        <v>75</v>
      </c>
      <c r="AY239" s="232" t="s">
        <v>127</v>
      </c>
    </row>
    <row r="240" spans="2:65" s="1" customFormat="1" ht="16.5" customHeight="1">
      <c r="B240" s="37"/>
      <c r="C240" s="198" t="s">
        <v>375</v>
      </c>
      <c r="D240" s="198" t="s">
        <v>129</v>
      </c>
      <c r="E240" s="199" t="s">
        <v>376</v>
      </c>
      <c r="F240" s="200" t="s">
        <v>377</v>
      </c>
      <c r="G240" s="201" t="s">
        <v>132</v>
      </c>
      <c r="H240" s="202">
        <v>50</v>
      </c>
      <c r="I240" s="203"/>
      <c r="J240" s="204">
        <f>ROUND(I240*H240,2)</f>
        <v>0</v>
      </c>
      <c r="K240" s="200" t="s">
        <v>133</v>
      </c>
      <c r="L240" s="42"/>
      <c r="M240" s="205" t="s">
        <v>1</v>
      </c>
      <c r="N240" s="206" t="s">
        <v>41</v>
      </c>
      <c r="O240" s="78"/>
      <c r="P240" s="207">
        <f>O240*H240</f>
        <v>0</v>
      </c>
      <c r="Q240" s="207">
        <v>0.00489</v>
      </c>
      <c r="R240" s="207">
        <f>Q240*H240</f>
        <v>0.24450000000000002</v>
      </c>
      <c r="S240" s="207">
        <v>0</v>
      </c>
      <c r="T240" s="208">
        <f>S240*H240</f>
        <v>0</v>
      </c>
      <c r="AR240" s="16" t="s">
        <v>134</v>
      </c>
      <c r="AT240" s="16" t="s">
        <v>129</v>
      </c>
      <c r="AU240" s="16" t="s">
        <v>77</v>
      </c>
      <c r="AY240" s="16" t="s">
        <v>127</v>
      </c>
      <c r="BE240" s="209">
        <f>IF(N240="základní",J240,0)</f>
        <v>0</v>
      </c>
      <c r="BF240" s="209">
        <f>IF(N240="snížená",J240,0)</f>
        <v>0</v>
      </c>
      <c r="BG240" s="209">
        <f>IF(N240="zákl. přenesená",J240,0)</f>
        <v>0</v>
      </c>
      <c r="BH240" s="209">
        <f>IF(N240="sníž. přenesená",J240,0)</f>
        <v>0</v>
      </c>
      <c r="BI240" s="209">
        <f>IF(N240="nulová",J240,0)</f>
        <v>0</v>
      </c>
      <c r="BJ240" s="16" t="s">
        <v>75</v>
      </c>
      <c r="BK240" s="209">
        <f>ROUND(I240*H240,2)</f>
        <v>0</v>
      </c>
      <c r="BL240" s="16" t="s">
        <v>134</v>
      </c>
      <c r="BM240" s="16" t="s">
        <v>378</v>
      </c>
    </row>
    <row r="241" spans="2:51" s="13" customFormat="1" ht="12">
      <c r="B241" s="233"/>
      <c r="C241" s="234"/>
      <c r="D241" s="212" t="s">
        <v>136</v>
      </c>
      <c r="E241" s="235" t="s">
        <v>1</v>
      </c>
      <c r="F241" s="236" t="s">
        <v>379</v>
      </c>
      <c r="G241" s="234"/>
      <c r="H241" s="235" t="s">
        <v>1</v>
      </c>
      <c r="I241" s="237"/>
      <c r="J241" s="234"/>
      <c r="K241" s="234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136</v>
      </c>
      <c r="AU241" s="242" t="s">
        <v>77</v>
      </c>
      <c r="AV241" s="13" t="s">
        <v>75</v>
      </c>
      <c r="AW241" s="13" t="s">
        <v>32</v>
      </c>
      <c r="AX241" s="13" t="s">
        <v>70</v>
      </c>
      <c r="AY241" s="242" t="s">
        <v>127</v>
      </c>
    </row>
    <row r="242" spans="2:51" s="11" customFormat="1" ht="12">
      <c r="B242" s="210"/>
      <c r="C242" s="211"/>
      <c r="D242" s="212" t="s">
        <v>136</v>
      </c>
      <c r="E242" s="213" t="s">
        <v>1</v>
      </c>
      <c r="F242" s="214" t="s">
        <v>380</v>
      </c>
      <c r="G242" s="211"/>
      <c r="H242" s="215">
        <v>50</v>
      </c>
      <c r="I242" s="216"/>
      <c r="J242" s="211"/>
      <c r="K242" s="211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136</v>
      </c>
      <c r="AU242" s="221" t="s">
        <v>77</v>
      </c>
      <c r="AV242" s="11" t="s">
        <v>77</v>
      </c>
      <c r="AW242" s="11" t="s">
        <v>32</v>
      </c>
      <c r="AX242" s="11" t="s">
        <v>75</v>
      </c>
      <c r="AY242" s="221" t="s">
        <v>127</v>
      </c>
    </row>
    <row r="243" spans="2:65" s="1" customFormat="1" ht="16.5" customHeight="1">
      <c r="B243" s="37"/>
      <c r="C243" s="198" t="s">
        <v>381</v>
      </c>
      <c r="D243" s="198" t="s">
        <v>129</v>
      </c>
      <c r="E243" s="199" t="s">
        <v>382</v>
      </c>
      <c r="F243" s="200" t="s">
        <v>383</v>
      </c>
      <c r="G243" s="201" t="s">
        <v>132</v>
      </c>
      <c r="H243" s="202">
        <v>961.982</v>
      </c>
      <c r="I243" s="203"/>
      <c r="J243" s="204">
        <f>ROUND(I243*H243,2)</f>
        <v>0</v>
      </c>
      <c r="K243" s="200" t="s">
        <v>1</v>
      </c>
      <c r="L243" s="42"/>
      <c r="M243" s="205" t="s">
        <v>1</v>
      </c>
      <c r="N243" s="206" t="s">
        <v>41</v>
      </c>
      <c r="O243" s="78"/>
      <c r="P243" s="207">
        <f>O243*H243</f>
        <v>0</v>
      </c>
      <c r="Q243" s="207">
        <v>0.00026</v>
      </c>
      <c r="R243" s="207">
        <f>Q243*H243</f>
        <v>0.25011532</v>
      </c>
      <c r="S243" s="207">
        <v>0</v>
      </c>
      <c r="T243" s="208">
        <f>S243*H243</f>
        <v>0</v>
      </c>
      <c r="AR243" s="16" t="s">
        <v>134</v>
      </c>
      <c r="AT243" s="16" t="s">
        <v>129</v>
      </c>
      <c r="AU243" s="16" t="s">
        <v>77</v>
      </c>
      <c r="AY243" s="16" t="s">
        <v>127</v>
      </c>
      <c r="BE243" s="209">
        <f>IF(N243="základní",J243,0)</f>
        <v>0</v>
      </c>
      <c r="BF243" s="209">
        <f>IF(N243="snížená",J243,0)</f>
        <v>0</v>
      </c>
      <c r="BG243" s="209">
        <f>IF(N243="zákl. přenesená",J243,0)</f>
        <v>0</v>
      </c>
      <c r="BH243" s="209">
        <f>IF(N243="sníž. přenesená",J243,0)</f>
        <v>0</v>
      </c>
      <c r="BI243" s="209">
        <f>IF(N243="nulová",J243,0)</f>
        <v>0</v>
      </c>
      <c r="BJ243" s="16" t="s">
        <v>75</v>
      </c>
      <c r="BK243" s="209">
        <f>ROUND(I243*H243,2)</f>
        <v>0</v>
      </c>
      <c r="BL243" s="16" t="s">
        <v>134</v>
      </c>
      <c r="BM243" s="16" t="s">
        <v>384</v>
      </c>
    </row>
    <row r="244" spans="2:51" s="11" customFormat="1" ht="12">
      <c r="B244" s="210"/>
      <c r="C244" s="211"/>
      <c r="D244" s="212" t="s">
        <v>136</v>
      </c>
      <c r="E244" s="213" t="s">
        <v>1</v>
      </c>
      <c r="F244" s="214" t="s">
        <v>385</v>
      </c>
      <c r="G244" s="211"/>
      <c r="H244" s="215">
        <v>961.982</v>
      </c>
      <c r="I244" s="216"/>
      <c r="J244" s="211"/>
      <c r="K244" s="211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136</v>
      </c>
      <c r="AU244" s="221" t="s">
        <v>77</v>
      </c>
      <c r="AV244" s="11" t="s">
        <v>77</v>
      </c>
      <c r="AW244" s="11" t="s">
        <v>32</v>
      </c>
      <c r="AX244" s="11" t="s">
        <v>75</v>
      </c>
      <c r="AY244" s="221" t="s">
        <v>127</v>
      </c>
    </row>
    <row r="245" spans="2:65" s="1" customFormat="1" ht="16.5" customHeight="1">
      <c r="B245" s="37"/>
      <c r="C245" s="198" t="s">
        <v>386</v>
      </c>
      <c r="D245" s="198" t="s">
        <v>129</v>
      </c>
      <c r="E245" s="199" t="s">
        <v>387</v>
      </c>
      <c r="F245" s="200" t="s">
        <v>388</v>
      </c>
      <c r="G245" s="201" t="s">
        <v>132</v>
      </c>
      <c r="H245" s="202">
        <v>80.99</v>
      </c>
      <c r="I245" s="203"/>
      <c r="J245" s="204">
        <f>ROUND(I245*H245,2)</f>
        <v>0</v>
      </c>
      <c r="K245" s="200" t="s">
        <v>133</v>
      </c>
      <c r="L245" s="42"/>
      <c r="M245" s="205" t="s">
        <v>1</v>
      </c>
      <c r="N245" s="206" t="s">
        <v>41</v>
      </c>
      <c r="O245" s="78"/>
      <c r="P245" s="207">
        <f>O245*H245</f>
        <v>0</v>
      </c>
      <c r="Q245" s="207">
        <v>0.0273</v>
      </c>
      <c r="R245" s="207">
        <f>Q245*H245</f>
        <v>2.211027</v>
      </c>
      <c r="S245" s="207">
        <v>0</v>
      </c>
      <c r="T245" s="208">
        <f>S245*H245</f>
        <v>0</v>
      </c>
      <c r="AR245" s="16" t="s">
        <v>134</v>
      </c>
      <c r="AT245" s="16" t="s">
        <v>129</v>
      </c>
      <c r="AU245" s="16" t="s">
        <v>77</v>
      </c>
      <c r="AY245" s="16" t="s">
        <v>127</v>
      </c>
      <c r="BE245" s="209">
        <f>IF(N245="základní",J245,0)</f>
        <v>0</v>
      </c>
      <c r="BF245" s="209">
        <f>IF(N245="snížená",J245,0)</f>
        <v>0</v>
      </c>
      <c r="BG245" s="209">
        <f>IF(N245="zákl. přenesená",J245,0)</f>
        <v>0</v>
      </c>
      <c r="BH245" s="209">
        <f>IF(N245="sníž. přenesená",J245,0)</f>
        <v>0</v>
      </c>
      <c r="BI245" s="209">
        <f>IF(N245="nulová",J245,0)</f>
        <v>0</v>
      </c>
      <c r="BJ245" s="16" t="s">
        <v>75</v>
      </c>
      <c r="BK245" s="209">
        <f>ROUND(I245*H245,2)</f>
        <v>0</v>
      </c>
      <c r="BL245" s="16" t="s">
        <v>134</v>
      </c>
      <c r="BM245" s="16" t="s">
        <v>389</v>
      </c>
    </row>
    <row r="246" spans="2:51" s="13" customFormat="1" ht="12">
      <c r="B246" s="233"/>
      <c r="C246" s="234"/>
      <c r="D246" s="212" t="s">
        <v>136</v>
      </c>
      <c r="E246" s="235" t="s">
        <v>1</v>
      </c>
      <c r="F246" s="236" t="s">
        <v>390</v>
      </c>
      <c r="G246" s="234"/>
      <c r="H246" s="235" t="s">
        <v>1</v>
      </c>
      <c r="I246" s="237"/>
      <c r="J246" s="234"/>
      <c r="K246" s="234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136</v>
      </c>
      <c r="AU246" s="242" t="s">
        <v>77</v>
      </c>
      <c r="AV246" s="13" t="s">
        <v>75</v>
      </c>
      <c r="AW246" s="13" t="s">
        <v>32</v>
      </c>
      <c r="AX246" s="13" t="s">
        <v>70</v>
      </c>
      <c r="AY246" s="242" t="s">
        <v>127</v>
      </c>
    </row>
    <row r="247" spans="2:51" s="11" customFormat="1" ht="12">
      <c r="B247" s="210"/>
      <c r="C247" s="211"/>
      <c r="D247" s="212" t="s">
        <v>136</v>
      </c>
      <c r="E247" s="213" t="s">
        <v>1</v>
      </c>
      <c r="F247" s="214" t="s">
        <v>391</v>
      </c>
      <c r="G247" s="211"/>
      <c r="H247" s="215">
        <v>10.1</v>
      </c>
      <c r="I247" s="216"/>
      <c r="J247" s="211"/>
      <c r="K247" s="211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136</v>
      </c>
      <c r="AU247" s="221" t="s">
        <v>77</v>
      </c>
      <c r="AV247" s="11" t="s">
        <v>77</v>
      </c>
      <c r="AW247" s="11" t="s">
        <v>32</v>
      </c>
      <c r="AX247" s="11" t="s">
        <v>70</v>
      </c>
      <c r="AY247" s="221" t="s">
        <v>127</v>
      </c>
    </row>
    <row r="248" spans="2:51" s="13" customFormat="1" ht="12">
      <c r="B248" s="233"/>
      <c r="C248" s="234"/>
      <c r="D248" s="212" t="s">
        <v>136</v>
      </c>
      <c r="E248" s="235" t="s">
        <v>1</v>
      </c>
      <c r="F248" s="236" t="s">
        <v>392</v>
      </c>
      <c r="G248" s="234"/>
      <c r="H248" s="235" t="s">
        <v>1</v>
      </c>
      <c r="I248" s="237"/>
      <c r="J248" s="234"/>
      <c r="K248" s="234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136</v>
      </c>
      <c r="AU248" s="242" t="s">
        <v>77</v>
      </c>
      <c r="AV248" s="13" t="s">
        <v>75</v>
      </c>
      <c r="AW248" s="13" t="s">
        <v>32</v>
      </c>
      <c r="AX248" s="13" t="s">
        <v>70</v>
      </c>
      <c r="AY248" s="242" t="s">
        <v>127</v>
      </c>
    </row>
    <row r="249" spans="2:51" s="11" customFormat="1" ht="12">
      <c r="B249" s="210"/>
      <c r="C249" s="211"/>
      <c r="D249" s="212" t="s">
        <v>136</v>
      </c>
      <c r="E249" s="213" t="s">
        <v>1</v>
      </c>
      <c r="F249" s="214" t="s">
        <v>393</v>
      </c>
      <c r="G249" s="211"/>
      <c r="H249" s="215">
        <v>38.89</v>
      </c>
      <c r="I249" s="216"/>
      <c r="J249" s="211"/>
      <c r="K249" s="211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136</v>
      </c>
      <c r="AU249" s="221" t="s">
        <v>77</v>
      </c>
      <c r="AV249" s="11" t="s">
        <v>77</v>
      </c>
      <c r="AW249" s="11" t="s">
        <v>32</v>
      </c>
      <c r="AX249" s="11" t="s">
        <v>70</v>
      </c>
      <c r="AY249" s="221" t="s">
        <v>127</v>
      </c>
    </row>
    <row r="250" spans="2:51" s="13" customFormat="1" ht="12">
      <c r="B250" s="233"/>
      <c r="C250" s="234"/>
      <c r="D250" s="212" t="s">
        <v>136</v>
      </c>
      <c r="E250" s="235" t="s">
        <v>1</v>
      </c>
      <c r="F250" s="236" t="s">
        <v>394</v>
      </c>
      <c r="G250" s="234"/>
      <c r="H250" s="235" t="s">
        <v>1</v>
      </c>
      <c r="I250" s="237"/>
      <c r="J250" s="234"/>
      <c r="K250" s="234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136</v>
      </c>
      <c r="AU250" s="242" t="s">
        <v>77</v>
      </c>
      <c r="AV250" s="13" t="s">
        <v>75</v>
      </c>
      <c r="AW250" s="13" t="s">
        <v>32</v>
      </c>
      <c r="AX250" s="13" t="s">
        <v>70</v>
      </c>
      <c r="AY250" s="242" t="s">
        <v>127</v>
      </c>
    </row>
    <row r="251" spans="2:51" s="11" customFormat="1" ht="12">
      <c r="B251" s="210"/>
      <c r="C251" s="211"/>
      <c r="D251" s="212" t="s">
        <v>136</v>
      </c>
      <c r="E251" s="213" t="s">
        <v>1</v>
      </c>
      <c r="F251" s="214" t="s">
        <v>395</v>
      </c>
      <c r="G251" s="211"/>
      <c r="H251" s="215">
        <v>32</v>
      </c>
      <c r="I251" s="216"/>
      <c r="J251" s="211"/>
      <c r="K251" s="211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136</v>
      </c>
      <c r="AU251" s="221" t="s">
        <v>77</v>
      </c>
      <c r="AV251" s="11" t="s">
        <v>77</v>
      </c>
      <c r="AW251" s="11" t="s">
        <v>32</v>
      </c>
      <c r="AX251" s="11" t="s">
        <v>70</v>
      </c>
      <c r="AY251" s="221" t="s">
        <v>127</v>
      </c>
    </row>
    <row r="252" spans="2:51" s="12" customFormat="1" ht="12">
      <c r="B252" s="222"/>
      <c r="C252" s="223"/>
      <c r="D252" s="212" t="s">
        <v>136</v>
      </c>
      <c r="E252" s="224" t="s">
        <v>1</v>
      </c>
      <c r="F252" s="225" t="s">
        <v>139</v>
      </c>
      <c r="G252" s="223"/>
      <c r="H252" s="226">
        <v>80.99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136</v>
      </c>
      <c r="AU252" s="232" t="s">
        <v>77</v>
      </c>
      <c r="AV252" s="12" t="s">
        <v>134</v>
      </c>
      <c r="AW252" s="12" t="s">
        <v>32</v>
      </c>
      <c r="AX252" s="12" t="s">
        <v>75</v>
      </c>
      <c r="AY252" s="232" t="s">
        <v>127</v>
      </c>
    </row>
    <row r="253" spans="2:65" s="1" customFormat="1" ht="16.5" customHeight="1">
      <c r="B253" s="37"/>
      <c r="C253" s="198" t="s">
        <v>396</v>
      </c>
      <c r="D253" s="198" t="s">
        <v>129</v>
      </c>
      <c r="E253" s="199" t="s">
        <v>397</v>
      </c>
      <c r="F253" s="200" t="s">
        <v>398</v>
      </c>
      <c r="G253" s="201" t="s">
        <v>132</v>
      </c>
      <c r="H253" s="202">
        <v>80.99</v>
      </c>
      <c r="I253" s="203"/>
      <c r="J253" s="204">
        <f>ROUND(I253*H253,2)</f>
        <v>0</v>
      </c>
      <c r="K253" s="200" t="s">
        <v>133</v>
      </c>
      <c r="L253" s="42"/>
      <c r="M253" s="205" t="s">
        <v>1</v>
      </c>
      <c r="N253" s="206" t="s">
        <v>41</v>
      </c>
      <c r="O253" s="78"/>
      <c r="P253" s="207">
        <f>O253*H253</f>
        <v>0</v>
      </c>
      <c r="Q253" s="207">
        <v>0.0105</v>
      </c>
      <c r="R253" s="207">
        <f>Q253*H253</f>
        <v>0.850395</v>
      </c>
      <c r="S253" s="207">
        <v>0</v>
      </c>
      <c r="T253" s="208">
        <f>S253*H253</f>
        <v>0</v>
      </c>
      <c r="AR253" s="16" t="s">
        <v>134</v>
      </c>
      <c r="AT253" s="16" t="s">
        <v>129</v>
      </c>
      <c r="AU253" s="16" t="s">
        <v>77</v>
      </c>
      <c r="AY253" s="16" t="s">
        <v>127</v>
      </c>
      <c r="BE253" s="209">
        <f>IF(N253="základní",J253,0)</f>
        <v>0</v>
      </c>
      <c r="BF253" s="209">
        <f>IF(N253="snížená",J253,0)</f>
        <v>0</v>
      </c>
      <c r="BG253" s="209">
        <f>IF(N253="zákl. přenesená",J253,0)</f>
        <v>0</v>
      </c>
      <c r="BH253" s="209">
        <f>IF(N253="sníž. přenesená",J253,0)</f>
        <v>0</v>
      </c>
      <c r="BI253" s="209">
        <f>IF(N253="nulová",J253,0)</f>
        <v>0</v>
      </c>
      <c r="BJ253" s="16" t="s">
        <v>75</v>
      </c>
      <c r="BK253" s="209">
        <f>ROUND(I253*H253,2)</f>
        <v>0</v>
      </c>
      <c r="BL253" s="16" t="s">
        <v>134</v>
      </c>
      <c r="BM253" s="16" t="s">
        <v>399</v>
      </c>
    </row>
    <row r="254" spans="2:65" s="1" customFormat="1" ht="16.5" customHeight="1">
      <c r="B254" s="37"/>
      <c r="C254" s="198" t="s">
        <v>400</v>
      </c>
      <c r="D254" s="198" t="s">
        <v>129</v>
      </c>
      <c r="E254" s="199" t="s">
        <v>401</v>
      </c>
      <c r="F254" s="200" t="s">
        <v>402</v>
      </c>
      <c r="G254" s="201" t="s">
        <v>270</v>
      </c>
      <c r="H254" s="202">
        <v>1400.74</v>
      </c>
      <c r="I254" s="203"/>
      <c r="J254" s="204">
        <f>ROUND(I254*H254,2)</f>
        <v>0</v>
      </c>
      <c r="K254" s="200" t="s">
        <v>133</v>
      </c>
      <c r="L254" s="42"/>
      <c r="M254" s="205" t="s">
        <v>1</v>
      </c>
      <c r="N254" s="206" t="s">
        <v>41</v>
      </c>
      <c r="O254" s="78"/>
      <c r="P254" s="207">
        <f>O254*H254</f>
        <v>0</v>
      </c>
      <c r="Q254" s="207">
        <v>0</v>
      </c>
      <c r="R254" s="207">
        <f>Q254*H254</f>
        <v>0</v>
      </c>
      <c r="S254" s="207">
        <v>0</v>
      </c>
      <c r="T254" s="208">
        <f>S254*H254</f>
        <v>0</v>
      </c>
      <c r="AR254" s="16" t="s">
        <v>134</v>
      </c>
      <c r="AT254" s="16" t="s">
        <v>129</v>
      </c>
      <c r="AU254" s="16" t="s">
        <v>77</v>
      </c>
      <c r="AY254" s="16" t="s">
        <v>127</v>
      </c>
      <c r="BE254" s="209">
        <f>IF(N254="základní",J254,0)</f>
        <v>0</v>
      </c>
      <c r="BF254" s="209">
        <f>IF(N254="snížená",J254,0)</f>
        <v>0</v>
      </c>
      <c r="BG254" s="209">
        <f>IF(N254="zákl. přenesená",J254,0)</f>
        <v>0</v>
      </c>
      <c r="BH254" s="209">
        <f>IF(N254="sníž. přenesená",J254,0)</f>
        <v>0</v>
      </c>
      <c r="BI254" s="209">
        <f>IF(N254="nulová",J254,0)</f>
        <v>0</v>
      </c>
      <c r="BJ254" s="16" t="s">
        <v>75</v>
      </c>
      <c r="BK254" s="209">
        <f>ROUND(I254*H254,2)</f>
        <v>0</v>
      </c>
      <c r="BL254" s="16" t="s">
        <v>134</v>
      </c>
      <c r="BM254" s="16" t="s">
        <v>403</v>
      </c>
    </row>
    <row r="255" spans="2:51" s="13" customFormat="1" ht="12">
      <c r="B255" s="233"/>
      <c r="C255" s="234"/>
      <c r="D255" s="212" t="s">
        <v>136</v>
      </c>
      <c r="E255" s="235" t="s">
        <v>1</v>
      </c>
      <c r="F255" s="236" t="s">
        <v>404</v>
      </c>
      <c r="G255" s="234"/>
      <c r="H255" s="235" t="s">
        <v>1</v>
      </c>
      <c r="I255" s="237"/>
      <c r="J255" s="234"/>
      <c r="K255" s="234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136</v>
      </c>
      <c r="AU255" s="242" t="s">
        <v>77</v>
      </c>
      <c r="AV255" s="13" t="s">
        <v>75</v>
      </c>
      <c r="AW255" s="13" t="s">
        <v>32</v>
      </c>
      <c r="AX255" s="13" t="s">
        <v>70</v>
      </c>
      <c r="AY255" s="242" t="s">
        <v>127</v>
      </c>
    </row>
    <row r="256" spans="2:51" s="11" customFormat="1" ht="12">
      <c r="B256" s="210"/>
      <c r="C256" s="211"/>
      <c r="D256" s="212" t="s">
        <v>136</v>
      </c>
      <c r="E256" s="213" t="s">
        <v>1</v>
      </c>
      <c r="F256" s="214" t="s">
        <v>405</v>
      </c>
      <c r="G256" s="211"/>
      <c r="H256" s="215">
        <v>78.4</v>
      </c>
      <c r="I256" s="216"/>
      <c r="J256" s="211"/>
      <c r="K256" s="211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136</v>
      </c>
      <c r="AU256" s="221" t="s">
        <v>77</v>
      </c>
      <c r="AV256" s="11" t="s">
        <v>77</v>
      </c>
      <c r="AW256" s="11" t="s">
        <v>32</v>
      </c>
      <c r="AX256" s="11" t="s">
        <v>70</v>
      </c>
      <c r="AY256" s="221" t="s">
        <v>127</v>
      </c>
    </row>
    <row r="257" spans="2:51" s="11" customFormat="1" ht="12">
      <c r="B257" s="210"/>
      <c r="C257" s="211"/>
      <c r="D257" s="212" t="s">
        <v>136</v>
      </c>
      <c r="E257" s="213" t="s">
        <v>1</v>
      </c>
      <c r="F257" s="214" t="s">
        <v>406</v>
      </c>
      <c r="G257" s="211"/>
      <c r="H257" s="215">
        <v>112.16</v>
      </c>
      <c r="I257" s="216"/>
      <c r="J257" s="211"/>
      <c r="K257" s="211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136</v>
      </c>
      <c r="AU257" s="221" t="s">
        <v>77</v>
      </c>
      <c r="AV257" s="11" t="s">
        <v>77</v>
      </c>
      <c r="AW257" s="11" t="s">
        <v>32</v>
      </c>
      <c r="AX257" s="11" t="s">
        <v>70</v>
      </c>
      <c r="AY257" s="221" t="s">
        <v>127</v>
      </c>
    </row>
    <row r="258" spans="2:51" s="11" customFormat="1" ht="12">
      <c r="B258" s="210"/>
      <c r="C258" s="211"/>
      <c r="D258" s="212" t="s">
        <v>136</v>
      </c>
      <c r="E258" s="213" t="s">
        <v>1</v>
      </c>
      <c r="F258" s="214" t="s">
        <v>407</v>
      </c>
      <c r="G258" s="211"/>
      <c r="H258" s="215">
        <v>188.8</v>
      </c>
      <c r="I258" s="216"/>
      <c r="J258" s="211"/>
      <c r="K258" s="211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136</v>
      </c>
      <c r="AU258" s="221" t="s">
        <v>77</v>
      </c>
      <c r="AV258" s="11" t="s">
        <v>77</v>
      </c>
      <c r="AW258" s="11" t="s">
        <v>32</v>
      </c>
      <c r="AX258" s="11" t="s">
        <v>70</v>
      </c>
      <c r="AY258" s="221" t="s">
        <v>127</v>
      </c>
    </row>
    <row r="259" spans="2:51" s="11" customFormat="1" ht="12">
      <c r="B259" s="210"/>
      <c r="C259" s="211"/>
      <c r="D259" s="212" t="s">
        <v>136</v>
      </c>
      <c r="E259" s="213" t="s">
        <v>1</v>
      </c>
      <c r="F259" s="214" t="s">
        <v>408</v>
      </c>
      <c r="G259" s="211"/>
      <c r="H259" s="215">
        <v>272</v>
      </c>
      <c r="I259" s="216"/>
      <c r="J259" s="211"/>
      <c r="K259" s="211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136</v>
      </c>
      <c r="AU259" s="221" t="s">
        <v>77</v>
      </c>
      <c r="AV259" s="11" t="s">
        <v>77</v>
      </c>
      <c r="AW259" s="11" t="s">
        <v>32</v>
      </c>
      <c r="AX259" s="11" t="s">
        <v>70</v>
      </c>
      <c r="AY259" s="221" t="s">
        <v>127</v>
      </c>
    </row>
    <row r="260" spans="2:51" s="11" customFormat="1" ht="12">
      <c r="B260" s="210"/>
      <c r="C260" s="211"/>
      <c r="D260" s="212" t="s">
        <v>136</v>
      </c>
      <c r="E260" s="213" t="s">
        <v>1</v>
      </c>
      <c r="F260" s="214" t="s">
        <v>409</v>
      </c>
      <c r="G260" s="211"/>
      <c r="H260" s="215">
        <v>67.98</v>
      </c>
      <c r="I260" s="216"/>
      <c r="J260" s="211"/>
      <c r="K260" s="211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136</v>
      </c>
      <c r="AU260" s="221" t="s">
        <v>77</v>
      </c>
      <c r="AV260" s="11" t="s">
        <v>77</v>
      </c>
      <c r="AW260" s="11" t="s">
        <v>32</v>
      </c>
      <c r="AX260" s="11" t="s">
        <v>70</v>
      </c>
      <c r="AY260" s="221" t="s">
        <v>127</v>
      </c>
    </row>
    <row r="261" spans="2:51" s="11" customFormat="1" ht="12">
      <c r="B261" s="210"/>
      <c r="C261" s="211"/>
      <c r="D261" s="212" t="s">
        <v>136</v>
      </c>
      <c r="E261" s="213" t="s">
        <v>1</v>
      </c>
      <c r="F261" s="214" t="s">
        <v>410</v>
      </c>
      <c r="G261" s="211"/>
      <c r="H261" s="215">
        <v>17.6</v>
      </c>
      <c r="I261" s="216"/>
      <c r="J261" s="211"/>
      <c r="K261" s="211"/>
      <c r="L261" s="217"/>
      <c r="M261" s="218"/>
      <c r="N261" s="219"/>
      <c r="O261" s="219"/>
      <c r="P261" s="219"/>
      <c r="Q261" s="219"/>
      <c r="R261" s="219"/>
      <c r="S261" s="219"/>
      <c r="T261" s="220"/>
      <c r="AT261" s="221" t="s">
        <v>136</v>
      </c>
      <c r="AU261" s="221" t="s">
        <v>77</v>
      </c>
      <c r="AV261" s="11" t="s">
        <v>77</v>
      </c>
      <c r="AW261" s="11" t="s">
        <v>32</v>
      </c>
      <c r="AX261" s="11" t="s">
        <v>70</v>
      </c>
      <c r="AY261" s="221" t="s">
        <v>127</v>
      </c>
    </row>
    <row r="262" spans="2:51" s="11" customFormat="1" ht="12">
      <c r="B262" s="210"/>
      <c r="C262" s="211"/>
      <c r="D262" s="212" t="s">
        <v>136</v>
      </c>
      <c r="E262" s="213" t="s">
        <v>1</v>
      </c>
      <c r="F262" s="214" t="s">
        <v>411</v>
      </c>
      <c r="G262" s="211"/>
      <c r="H262" s="215">
        <v>63.8</v>
      </c>
      <c r="I262" s="216"/>
      <c r="J262" s="211"/>
      <c r="K262" s="211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136</v>
      </c>
      <c r="AU262" s="221" t="s">
        <v>77</v>
      </c>
      <c r="AV262" s="11" t="s">
        <v>77</v>
      </c>
      <c r="AW262" s="11" t="s">
        <v>32</v>
      </c>
      <c r="AX262" s="11" t="s">
        <v>70</v>
      </c>
      <c r="AY262" s="221" t="s">
        <v>127</v>
      </c>
    </row>
    <row r="263" spans="2:51" s="13" customFormat="1" ht="12">
      <c r="B263" s="233"/>
      <c r="C263" s="234"/>
      <c r="D263" s="212" t="s">
        <v>136</v>
      </c>
      <c r="E263" s="235" t="s">
        <v>1</v>
      </c>
      <c r="F263" s="236" t="s">
        <v>412</v>
      </c>
      <c r="G263" s="234"/>
      <c r="H263" s="235" t="s">
        <v>1</v>
      </c>
      <c r="I263" s="237"/>
      <c r="J263" s="234"/>
      <c r="K263" s="234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136</v>
      </c>
      <c r="AU263" s="242" t="s">
        <v>77</v>
      </c>
      <c r="AV263" s="13" t="s">
        <v>75</v>
      </c>
      <c r="AW263" s="13" t="s">
        <v>32</v>
      </c>
      <c r="AX263" s="13" t="s">
        <v>70</v>
      </c>
      <c r="AY263" s="242" t="s">
        <v>127</v>
      </c>
    </row>
    <row r="264" spans="2:51" s="11" customFormat="1" ht="12">
      <c r="B264" s="210"/>
      <c r="C264" s="211"/>
      <c r="D264" s="212" t="s">
        <v>136</v>
      </c>
      <c r="E264" s="213" t="s">
        <v>1</v>
      </c>
      <c r="F264" s="214" t="s">
        <v>413</v>
      </c>
      <c r="G264" s="211"/>
      <c r="H264" s="215">
        <v>350</v>
      </c>
      <c r="I264" s="216"/>
      <c r="J264" s="211"/>
      <c r="K264" s="211"/>
      <c r="L264" s="217"/>
      <c r="M264" s="218"/>
      <c r="N264" s="219"/>
      <c r="O264" s="219"/>
      <c r="P264" s="219"/>
      <c r="Q264" s="219"/>
      <c r="R264" s="219"/>
      <c r="S264" s="219"/>
      <c r="T264" s="220"/>
      <c r="AT264" s="221" t="s">
        <v>136</v>
      </c>
      <c r="AU264" s="221" t="s">
        <v>77</v>
      </c>
      <c r="AV264" s="11" t="s">
        <v>77</v>
      </c>
      <c r="AW264" s="11" t="s">
        <v>32</v>
      </c>
      <c r="AX264" s="11" t="s">
        <v>70</v>
      </c>
      <c r="AY264" s="221" t="s">
        <v>127</v>
      </c>
    </row>
    <row r="265" spans="2:51" s="13" customFormat="1" ht="12">
      <c r="B265" s="233"/>
      <c r="C265" s="234"/>
      <c r="D265" s="212" t="s">
        <v>136</v>
      </c>
      <c r="E265" s="235" t="s">
        <v>1</v>
      </c>
      <c r="F265" s="236" t="s">
        <v>414</v>
      </c>
      <c r="G265" s="234"/>
      <c r="H265" s="235" t="s">
        <v>1</v>
      </c>
      <c r="I265" s="237"/>
      <c r="J265" s="234"/>
      <c r="K265" s="234"/>
      <c r="L265" s="238"/>
      <c r="M265" s="239"/>
      <c r="N265" s="240"/>
      <c r="O265" s="240"/>
      <c r="P265" s="240"/>
      <c r="Q265" s="240"/>
      <c r="R265" s="240"/>
      <c r="S265" s="240"/>
      <c r="T265" s="241"/>
      <c r="AT265" s="242" t="s">
        <v>136</v>
      </c>
      <c r="AU265" s="242" t="s">
        <v>77</v>
      </c>
      <c r="AV265" s="13" t="s">
        <v>75</v>
      </c>
      <c r="AW265" s="13" t="s">
        <v>32</v>
      </c>
      <c r="AX265" s="13" t="s">
        <v>70</v>
      </c>
      <c r="AY265" s="242" t="s">
        <v>127</v>
      </c>
    </row>
    <row r="266" spans="2:51" s="11" customFormat="1" ht="12">
      <c r="B266" s="210"/>
      <c r="C266" s="211"/>
      <c r="D266" s="212" t="s">
        <v>136</v>
      </c>
      <c r="E266" s="213" t="s">
        <v>1</v>
      </c>
      <c r="F266" s="214" t="s">
        <v>415</v>
      </c>
      <c r="G266" s="211"/>
      <c r="H266" s="215">
        <v>250</v>
      </c>
      <c r="I266" s="216"/>
      <c r="J266" s="211"/>
      <c r="K266" s="211"/>
      <c r="L266" s="217"/>
      <c r="M266" s="218"/>
      <c r="N266" s="219"/>
      <c r="O266" s="219"/>
      <c r="P266" s="219"/>
      <c r="Q266" s="219"/>
      <c r="R266" s="219"/>
      <c r="S266" s="219"/>
      <c r="T266" s="220"/>
      <c r="AT266" s="221" t="s">
        <v>136</v>
      </c>
      <c r="AU266" s="221" t="s">
        <v>77</v>
      </c>
      <c r="AV266" s="11" t="s">
        <v>77</v>
      </c>
      <c r="AW266" s="11" t="s">
        <v>32</v>
      </c>
      <c r="AX266" s="11" t="s">
        <v>70</v>
      </c>
      <c r="AY266" s="221" t="s">
        <v>127</v>
      </c>
    </row>
    <row r="267" spans="2:51" s="12" customFormat="1" ht="12">
      <c r="B267" s="222"/>
      <c r="C267" s="223"/>
      <c r="D267" s="212" t="s">
        <v>136</v>
      </c>
      <c r="E267" s="224" t="s">
        <v>1</v>
      </c>
      <c r="F267" s="225" t="s">
        <v>139</v>
      </c>
      <c r="G267" s="223"/>
      <c r="H267" s="226">
        <v>1400.74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136</v>
      </c>
      <c r="AU267" s="232" t="s">
        <v>77</v>
      </c>
      <c r="AV267" s="12" t="s">
        <v>134</v>
      </c>
      <c r="AW267" s="12" t="s">
        <v>32</v>
      </c>
      <c r="AX267" s="12" t="s">
        <v>75</v>
      </c>
      <c r="AY267" s="232" t="s">
        <v>127</v>
      </c>
    </row>
    <row r="268" spans="2:65" s="1" customFormat="1" ht="16.5" customHeight="1">
      <c r="B268" s="37"/>
      <c r="C268" s="243" t="s">
        <v>416</v>
      </c>
      <c r="D268" s="243" t="s">
        <v>257</v>
      </c>
      <c r="E268" s="244" t="s">
        <v>417</v>
      </c>
      <c r="F268" s="245" t="s">
        <v>418</v>
      </c>
      <c r="G268" s="246" t="s">
        <v>270</v>
      </c>
      <c r="H268" s="247">
        <v>1470.777</v>
      </c>
      <c r="I268" s="248"/>
      <c r="J268" s="249">
        <f>ROUND(I268*H268,2)</f>
        <v>0</v>
      </c>
      <c r="K268" s="245" t="s">
        <v>133</v>
      </c>
      <c r="L268" s="250"/>
      <c r="M268" s="251" t="s">
        <v>1</v>
      </c>
      <c r="N268" s="252" t="s">
        <v>41</v>
      </c>
      <c r="O268" s="78"/>
      <c r="P268" s="207">
        <f>O268*H268</f>
        <v>0</v>
      </c>
      <c r="Q268" s="207">
        <v>3E-05</v>
      </c>
      <c r="R268" s="207">
        <f>Q268*H268</f>
        <v>0.044123310000000006</v>
      </c>
      <c r="S268" s="207">
        <v>0</v>
      </c>
      <c r="T268" s="208">
        <f>S268*H268</f>
        <v>0</v>
      </c>
      <c r="AR268" s="16" t="s">
        <v>168</v>
      </c>
      <c r="AT268" s="16" t="s">
        <v>257</v>
      </c>
      <c r="AU268" s="16" t="s">
        <v>77</v>
      </c>
      <c r="AY268" s="16" t="s">
        <v>127</v>
      </c>
      <c r="BE268" s="209">
        <f>IF(N268="základní",J268,0)</f>
        <v>0</v>
      </c>
      <c r="BF268" s="209">
        <f>IF(N268="snížená",J268,0)</f>
        <v>0</v>
      </c>
      <c r="BG268" s="209">
        <f>IF(N268="zákl. přenesená",J268,0)</f>
        <v>0</v>
      </c>
      <c r="BH268" s="209">
        <f>IF(N268="sníž. přenesená",J268,0)</f>
        <v>0</v>
      </c>
      <c r="BI268" s="209">
        <f>IF(N268="nulová",J268,0)</f>
        <v>0</v>
      </c>
      <c r="BJ268" s="16" t="s">
        <v>75</v>
      </c>
      <c r="BK268" s="209">
        <f>ROUND(I268*H268,2)</f>
        <v>0</v>
      </c>
      <c r="BL268" s="16" t="s">
        <v>134</v>
      </c>
      <c r="BM268" s="16" t="s">
        <v>419</v>
      </c>
    </row>
    <row r="269" spans="2:51" s="11" customFormat="1" ht="12">
      <c r="B269" s="210"/>
      <c r="C269" s="211"/>
      <c r="D269" s="212" t="s">
        <v>136</v>
      </c>
      <c r="E269" s="211"/>
      <c r="F269" s="214" t="s">
        <v>420</v>
      </c>
      <c r="G269" s="211"/>
      <c r="H269" s="215">
        <v>1470.777</v>
      </c>
      <c r="I269" s="216"/>
      <c r="J269" s="211"/>
      <c r="K269" s="211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136</v>
      </c>
      <c r="AU269" s="221" t="s">
        <v>77</v>
      </c>
      <c r="AV269" s="11" t="s">
        <v>77</v>
      </c>
      <c r="AW269" s="11" t="s">
        <v>4</v>
      </c>
      <c r="AX269" s="11" t="s">
        <v>75</v>
      </c>
      <c r="AY269" s="221" t="s">
        <v>127</v>
      </c>
    </row>
    <row r="270" spans="2:65" s="1" customFormat="1" ht="16.5" customHeight="1">
      <c r="B270" s="37"/>
      <c r="C270" s="198" t="s">
        <v>380</v>
      </c>
      <c r="D270" s="198" t="s">
        <v>129</v>
      </c>
      <c r="E270" s="199" t="s">
        <v>421</v>
      </c>
      <c r="F270" s="200" t="s">
        <v>422</v>
      </c>
      <c r="G270" s="201" t="s">
        <v>270</v>
      </c>
      <c r="H270" s="202">
        <v>642.97</v>
      </c>
      <c r="I270" s="203"/>
      <c r="J270" s="204">
        <f>ROUND(I270*H270,2)</f>
        <v>0</v>
      </c>
      <c r="K270" s="200" t="s">
        <v>133</v>
      </c>
      <c r="L270" s="42"/>
      <c r="M270" s="205" t="s">
        <v>1</v>
      </c>
      <c r="N270" s="206" t="s">
        <v>41</v>
      </c>
      <c r="O270" s="78"/>
      <c r="P270" s="207">
        <f>O270*H270</f>
        <v>0</v>
      </c>
      <c r="Q270" s="207">
        <v>0</v>
      </c>
      <c r="R270" s="207">
        <f>Q270*H270</f>
        <v>0</v>
      </c>
      <c r="S270" s="207">
        <v>0</v>
      </c>
      <c r="T270" s="208">
        <f>S270*H270</f>
        <v>0</v>
      </c>
      <c r="AR270" s="16" t="s">
        <v>134</v>
      </c>
      <c r="AT270" s="16" t="s">
        <v>129</v>
      </c>
      <c r="AU270" s="16" t="s">
        <v>77</v>
      </c>
      <c r="AY270" s="16" t="s">
        <v>127</v>
      </c>
      <c r="BE270" s="209">
        <f>IF(N270="základní",J270,0)</f>
        <v>0</v>
      </c>
      <c r="BF270" s="209">
        <f>IF(N270="snížená",J270,0)</f>
        <v>0</v>
      </c>
      <c r="BG270" s="209">
        <f>IF(N270="zákl. přenesená",J270,0)</f>
        <v>0</v>
      </c>
      <c r="BH270" s="209">
        <f>IF(N270="sníž. přenesená",J270,0)</f>
        <v>0</v>
      </c>
      <c r="BI270" s="209">
        <f>IF(N270="nulová",J270,0)</f>
        <v>0</v>
      </c>
      <c r="BJ270" s="16" t="s">
        <v>75</v>
      </c>
      <c r="BK270" s="209">
        <f>ROUND(I270*H270,2)</f>
        <v>0</v>
      </c>
      <c r="BL270" s="16" t="s">
        <v>134</v>
      </c>
      <c r="BM270" s="16" t="s">
        <v>423</v>
      </c>
    </row>
    <row r="271" spans="2:51" s="11" customFormat="1" ht="12">
      <c r="B271" s="210"/>
      <c r="C271" s="211"/>
      <c r="D271" s="212" t="s">
        <v>136</v>
      </c>
      <c r="E271" s="213" t="s">
        <v>1</v>
      </c>
      <c r="F271" s="214" t="s">
        <v>369</v>
      </c>
      <c r="G271" s="211"/>
      <c r="H271" s="215">
        <v>89.82</v>
      </c>
      <c r="I271" s="216"/>
      <c r="J271" s="211"/>
      <c r="K271" s="211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136</v>
      </c>
      <c r="AU271" s="221" t="s">
        <v>77</v>
      </c>
      <c r="AV271" s="11" t="s">
        <v>77</v>
      </c>
      <c r="AW271" s="11" t="s">
        <v>32</v>
      </c>
      <c r="AX271" s="11" t="s">
        <v>70</v>
      </c>
      <c r="AY271" s="221" t="s">
        <v>127</v>
      </c>
    </row>
    <row r="272" spans="2:51" s="11" customFormat="1" ht="12">
      <c r="B272" s="210"/>
      <c r="C272" s="211"/>
      <c r="D272" s="212" t="s">
        <v>136</v>
      </c>
      <c r="E272" s="213" t="s">
        <v>1</v>
      </c>
      <c r="F272" s="214" t="s">
        <v>370</v>
      </c>
      <c r="G272" s="211"/>
      <c r="H272" s="215">
        <v>37.8</v>
      </c>
      <c r="I272" s="216"/>
      <c r="J272" s="211"/>
      <c r="K272" s="211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136</v>
      </c>
      <c r="AU272" s="221" t="s">
        <v>77</v>
      </c>
      <c r="AV272" s="11" t="s">
        <v>77</v>
      </c>
      <c r="AW272" s="11" t="s">
        <v>32</v>
      </c>
      <c r="AX272" s="11" t="s">
        <v>70</v>
      </c>
      <c r="AY272" s="221" t="s">
        <v>127</v>
      </c>
    </row>
    <row r="273" spans="2:51" s="11" customFormat="1" ht="12">
      <c r="B273" s="210"/>
      <c r="C273" s="211"/>
      <c r="D273" s="212" t="s">
        <v>136</v>
      </c>
      <c r="E273" s="213" t="s">
        <v>1</v>
      </c>
      <c r="F273" s="214" t="s">
        <v>371</v>
      </c>
      <c r="G273" s="211"/>
      <c r="H273" s="215">
        <v>116.16</v>
      </c>
      <c r="I273" s="216"/>
      <c r="J273" s="211"/>
      <c r="K273" s="211"/>
      <c r="L273" s="217"/>
      <c r="M273" s="218"/>
      <c r="N273" s="219"/>
      <c r="O273" s="219"/>
      <c r="P273" s="219"/>
      <c r="Q273" s="219"/>
      <c r="R273" s="219"/>
      <c r="S273" s="219"/>
      <c r="T273" s="220"/>
      <c r="AT273" s="221" t="s">
        <v>136</v>
      </c>
      <c r="AU273" s="221" t="s">
        <v>77</v>
      </c>
      <c r="AV273" s="11" t="s">
        <v>77</v>
      </c>
      <c r="AW273" s="11" t="s">
        <v>32</v>
      </c>
      <c r="AX273" s="11" t="s">
        <v>70</v>
      </c>
      <c r="AY273" s="221" t="s">
        <v>127</v>
      </c>
    </row>
    <row r="274" spans="2:51" s="11" customFormat="1" ht="12">
      <c r="B274" s="210"/>
      <c r="C274" s="211"/>
      <c r="D274" s="212" t="s">
        <v>136</v>
      </c>
      <c r="E274" s="213" t="s">
        <v>1</v>
      </c>
      <c r="F274" s="214" t="s">
        <v>372</v>
      </c>
      <c r="G274" s="211"/>
      <c r="H274" s="215">
        <v>24.6</v>
      </c>
      <c r="I274" s="216"/>
      <c r="J274" s="211"/>
      <c r="K274" s="211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136</v>
      </c>
      <c r="AU274" s="221" t="s">
        <v>77</v>
      </c>
      <c r="AV274" s="11" t="s">
        <v>77</v>
      </c>
      <c r="AW274" s="11" t="s">
        <v>32</v>
      </c>
      <c r="AX274" s="11" t="s">
        <v>70</v>
      </c>
      <c r="AY274" s="221" t="s">
        <v>127</v>
      </c>
    </row>
    <row r="275" spans="2:51" s="11" customFormat="1" ht="12">
      <c r="B275" s="210"/>
      <c r="C275" s="211"/>
      <c r="D275" s="212" t="s">
        <v>136</v>
      </c>
      <c r="E275" s="213" t="s">
        <v>1</v>
      </c>
      <c r="F275" s="214" t="s">
        <v>373</v>
      </c>
      <c r="G275" s="211"/>
      <c r="H275" s="215">
        <v>32.025</v>
      </c>
      <c r="I275" s="216"/>
      <c r="J275" s="211"/>
      <c r="K275" s="211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136</v>
      </c>
      <c r="AU275" s="221" t="s">
        <v>77</v>
      </c>
      <c r="AV275" s="11" t="s">
        <v>77</v>
      </c>
      <c r="AW275" s="11" t="s">
        <v>32</v>
      </c>
      <c r="AX275" s="11" t="s">
        <v>70</v>
      </c>
      <c r="AY275" s="221" t="s">
        <v>127</v>
      </c>
    </row>
    <row r="276" spans="2:51" s="11" customFormat="1" ht="12">
      <c r="B276" s="210"/>
      <c r="C276" s="211"/>
      <c r="D276" s="212" t="s">
        <v>136</v>
      </c>
      <c r="E276" s="213" t="s">
        <v>1</v>
      </c>
      <c r="F276" s="214" t="s">
        <v>374</v>
      </c>
      <c r="G276" s="211"/>
      <c r="H276" s="215">
        <v>21.08</v>
      </c>
      <c r="I276" s="216"/>
      <c r="J276" s="211"/>
      <c r="K276" s="211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136</v>
      </c>
      <c r="AU276" s="221" t="s">
        <v>77</v>
      </c>
      <c r="AV276" s="11" t="s">
        <v>77</v>
      </c>
      <c r="AW276" s="11" t="s">
        <v>32</v>
      </c>
      <c r="AX276" s="11" t="s">
        <v>70</v>
      </c>
      <c r="AY276" s="221" t="s">
        <v>127</v>
      </c>
    </row>
    <row r="277" spans="2:51" s="14" customFormat="1" ht="12">
      <c r="B277" s="253"/>
      <c r="C277" s="254"/>
      <c r="D277" s="212" t="s">
        <v>136</v>
      </c>
      <c r="E277" s="255" t="s">
        <v>1</v>
      </c>
      <c r="F277" s="256" t="s">
        <v>312</v>
      </c>
      <c r="G277" s="254"/>
      <c r="H277" s="257">
        <v>321.485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AT277" s="263" t="s">
        <v>136</v>
      </c>
      <c r="AU277" s="263" t="s">
        <v>77</v>
      </c>
      <c r="AV277" s="14" t="s">
        <v>143</v>
      </c>
      <c r="AW277" s="14" t="s">
        <v>32</v>
      </c>
      <c r="AX277" s="14" t="s">
        <v>70</v>
      </c>
      <c r="AY277" s="263" t="s">
        <v>127</v>
      </c>
    </row>
    <row r="278" spans="2:51" s="13" customFormat="1" ht="12">
      <c r="B278" s="233"/>
      <c r="C278" s="234"/>
      <c r="D278" s="212" t="s">
        <v>136</v>
      </c>
      <c r="E278" s="235" t="s">
        <v>1</v>
      </c>
      <c r="F278" s="236" t="s">
        <v>424</v>
      </c>
      <c r="G278" s="234"/>
      <c r="H278" s="235" t="s">
        <v>1</v>
      </c>
      <c r="I278" s="237"/>
      <c r="J278" s="234"/>
      <c r="K278" s="234"/>
      <c r="L278" s="238"/>
      <c r="M278" s="239"/>
      <c r="N278" s="240"/>
      <c r="O278" s="240"/>
      <c r="P278" s="240"/>
      <c r="Q278" s="240"/>
      <c r="R278" s="240"/>
      <c r="S278" s="240"/>
      <c r="T278" s="241"/>
      <c r="AT278" s="242" t="s">
        <v>136</v>
      </c>
      <c r="AU278" s="242" t="s">
        <v>77</v>
      </c>
      <c r="AV278" s="13" t="s">
        <v>75</v>
      </c>
      <c r="AW278" s="13" t="s">
        <v>32</v>
      </c>
      <c r="AX278" s="13" t="s">
        <v>70</v>
      </c>
      <c r="AY278" s="242" t="s">
        <v>127</v>
      </c>
    </row>
    <row r="279" spans="2:51" s="11" customFormat="1" ht="12">
      <c r="B279" s="210"/>
      <c r="C279" s="211"/>
      <c r="D279" s="212" t="s">
        <v>136</v>
      </c>
      <c r="E279" s="213" t="s">
        <v>1</v>
      </c>
      <c r="F279" s="214" t="s">
        <v>425</v>
      </c>
      <c r="G279" s="211"/>
      <c r="H279" s="215">
        <v>321.485</v>
      </c>
      <c r="I279" s="216"/>
      <c r="J279" s="211"/>
      <c r="K279" s="211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136</v>
      </c>
      <c r="AU279" s="221" t="s">
        <v>77</v>
      </c>
      <c r="AV279" s="11" t="s">
        <v>77</v>
      </c>
      <c r="AW279" s="11" t="s">
        <v>32</v>
      </c>
      <c r="AX279" s="11" t="s">
        <v>70</v>
      </c>
      <c r="AY279" s="221" t="s">
        <v>127</v>
      </c>
    </row>
    <row r="280" spans="2:51" s="12" customFormat="1" ht="12">
      <c r="B280" s="222"/>
      <c r="C280" s="223"/>
      <c r="D280" s="212" t="s">
        <v>136</v>
      </c>
      <c r="E280" s="224" t="s">
        <v>1</v>
      </c>
      <c r="F280" s="225" t="s">
        <v>139</v>
      </c>
      <c r="G280" s="223"/>
      <c r="H280" s="226">
        <v>642.97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136</v>
      </c>
      <c r="AU280" s="232" t="s">
        <v>77</v>
      </c>
      <c r="AV280" s="12" t="s">
        <v>134</v>
      </c>
      <c r="AW280" s="12" t="s">
        <v>32</v>
      </c>
      <c r="AX280" s="12" t="s">
        <v>75</v>
      </c>
      <c r="AY280" s="232" t="s">
        <v>127</v>
      </c>
    </row>
    <row r="281" spans="2:65" s="1" customFormat="1" ht="16.5" customHeight="1">
      <c r="B281" s="37"/>
      <c r="C281" s="243" t="s">
        <v>426</v>
      </c>
      <c r="D281" s="243" t="s">
        <v>257</v>
      </c>
      <c r="E281" s="244" t="s">
        <v>427</v>
      </c>
      <c r="F281" s="245" t="s">
        <v>428</v>
      </c>
      <c r="G281" s="246" t="s">
        <v>270</v>
      </c>
      <c r="H281" s="247">
        <v>675.119</v>
      </c>
      <c r="I281" s="248"/>
      <c r="J281" s="249">
        <f>ROUND(I281*H281,2)</f>
        <v>0</v>
      </c>
      <c r="K281" s="245" t="s">
        <v>1</v>
      </c>
      <c r="L281" s="250"/>
      <c r="M281" s="251" t="s">
        <v>1</v>
      </c>
      <c r="N281" s="252" t="s">
        <v>41</v>
      </c>
      <c r="O281" s="78"/>
      <c r="P281" s="207">
        <f>O281*H281</f>
        <v>0</v>
      </c>
      <c r="Q281" s="207">
        <v>4E-05</v>
      </c>
      <c r="R281" s="207">
        <f>Q281*H281</f>
        <v>0.027004760000000003</v>
      </c>
      <c r="S281" s="207">
        <v>0</v>
      </c>
      <c r="T281" s="208">
        <f>S281*H281</f>
        <v>0</v>
      </c>
      <c r="AR281" s="16" t="s">
        <v>168</v>
      </c>
      <c r="AT281" s="16" t="s">
        <v>257</v>
      </c>
      <c r="AU281" s="16" t="s">
        <v>77</v>
      </c>
      <c r="AY281" s="16" t="s">
        <v>127</v>
      </c>
      <c r="BE281" s="209">
        <f>IF(N281="základní",J281,0)</f>
        <v>0</v>
      </c>
      <c r="BF281" s="209">
        <f>IF(N281="snížená",J281,0)</f>
        <v>0</v>
      </c>
      <c r="BG281" s="209">
        <f>IF(N281="zákl. přenesená",J281,0)</f>
        <v>0</v>
      </c>
      <c r="BH281" s="209">
        <f>IF(N281="sníž. přenesená",J281,0)</f>
        <v>0</v>
      </c>
      <c r="BI281" s="209">
        <f>IF(N281="nulová",J281,0)</f>
        <v>0</v>
      </c>
      <c r="BJ281" s="16" t="s">
        <v>75</v>
      </c>
      <c r="BK281" s="209">
        <f>ROUND(I281*H281,2)</f>
        <v>0</v>
      </c>
      <c r="BL281" s="16" t="s">
        <v>134</v>
      </c>
      <c r="BM281" s="16" t="s">
        <v>429</v>
      </c>
    </row>
    <row r="282" spans="2:51" s="11" customFormat="1" ht="12">
      <c r="B282" s="210"/>
      <c r="C282" s="211"/>
      <c r="D282" s="212" t="s">
        <v>136</v>
      </c>
      <c r="E282" s="211"/>
      <c r="F282" s="214" t="s">
        <v>430</v>
      </c>
      <c r="G282" s="211"/>
      <c r="H282" s="215">
        <v>675.119</v>
      </c>
      <c r="I282" s="216"/>
      <c r="J282" s="211"/>
      <c r="K282" s="211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136</v>
      </c>
      <c r="AU282" s="221" t="s">
        <v>77</v>
      </c>
      <c r="AV282" s="11" t="s">
        <v>77</v>
      </c>
      <c r="AW282" s="11" t="s">
        <v>4</v>
      </c>
      <c r="AX282" s="11" t="s">
        <v>75</v>
      </c>
      <c r="AY282" s="221" t="s">
        <v>127</v>
      </c>
    </row>
    <row r="283" spans="2:65" s="1" customFormat="1" ht="16.5" customHeight="1">
      <c r="B283" s="37"/>
      <c r="C283" s="198" t="s">
        <v>431</v>
      </c>
      <c r="D283" s="198" t="s">
        <v>129</v>
      </c>
      <c r="E283" s="199" t="s">
        <v>432</v>
      </c>
      <c r="F283" s="200" t="s">
        <v>433</v>
      </c>
      <c r="G283" s="201" t="s">
        <v>132</v>
      </c>
      <c r="H283" s="202">
        <v>235</v>
      </c>
      <c r="I283" s="203"/>
      <c r="J283" s="204">
        <f>ROUND(I283*H283,2)</f>
        <v>0</v>
      </c>
      <c r="K283" s="200" t="s">
        <v>1</v>
      </c>
      <c r="L283" s="42"/>
      <c r="M283" s="205" t="s">
        <v>1</v>
      </c>
      <c r="N283" s="206" t="s">
        <v>41</v>
      </c>
      <c r="O283" s="78"/>
      <c r="P283" s="207">
        <f>O283*H283</f>
        <v>0</v>
      </c>
      <c r="Q283" s="207">
        <v>0</v>
      </c>
      <c r="R283" s="207">
        <f>Q283*H283</f>
        <v>0</v>
      </c>
      <c r="S283" s="207">
        <v>0</v>
      </c>
      <c r="T283" s="208">
        <f>S283*H283</f>
        <v>0</v>
      </c>
      <c r="AR283" s="16" t="s">
        <v>134</v>
      </c>
      <c r="AT283" s="16" t="s">
        <v>129</v>
      </c>
      <c r="AU283" s="16" t="s">
        <v>77</v>
      </c>
      <c r="AY283" s="16" t="s">
        <v>127</v>
      </c>
      <c r="BE283" s="209">
        <f>IF(N283="základní",J283,0)</f>
        <v>0</v>
      </c>
      <c r="BF283" s="209">
        <f>IF(N283="snížená",J283,0)</f>
        <v>0</v>
      </c>
      <c r="BG283" s="209">
        <f>IF(N283="zákl. přenesená",J283,0)</f>
        <v>0</v>
      </c>
      <c r="BH283" s="209">
        <f>IF(N283="sníž. přenesená",J283,0)</f>
        <v>0</v>
      </c>
      <c r="BI283" s="209">
        <f>IF(N283="nulová",J283,0)</f>
        <v>0</v>
      </c>
      <c r="BJ283" s="16" t="s">
        <v>75</v>
      </c>
      <c r="BK283" s="209">
        <f>ROUND(I283*H283,2)</f>
        <v>0</v>
      </c>
      <c r="BL283" s="16" t="s">
        <v>134</v>
      </c>
      <c r="BM283" s="16" t="s">
        <v>434</v>
      </c>
    </row>
    <row r="284" spans="2:65" s="1" customFormat="1" ht="16.5" customHeight="1">
      <c r="B284" s="37"/>
      <c r="C284" s="198" t="s">
        <v>435</v>
      </c>
      <c r="D284" s="198" t="s">
        <v>129</v>
      </c>
      <c r="E284" s="199" t="s">
        <v>436</v>
      </c>
      <c r="F284" s="200" t="s">
        <v>437</v>
      </c>
      <c r="G284" s="201" t="s">
        <v>270</v>
      </c>
      <c r="H284" s="202">
        <v>741.865</v>
      </c>
      <c r="I284" s="203"/>
      <c r="J284" s="204">
        <f>ROUND(I284*H284,2)</f>
        <v>0</v>
      </c>
      <c r="K284" s="200" t="s">
        <v>133</v>
      </c>
      <c r="L284" s="42"/>
      <c r="M284" s="205" t="s">
        <v>1</v>
      </c>
      <c r="N284" s="206" t="s">
        <v>41</v>
      </c>
      <c r="O284" s="78"/>
      <c r="P284" s="207">
        <f>O284*H284</f>
        <v>0</v>
      </c>
      <c r="Q284" s="207">
        <v>0.00025</v>
      </c>
      <c r="R284" s="207">
        <f>Q284*H284</f>
        <v>0.18546625</v>
      </c>
      <c r="S284" s="207">
        <v>0</v>
      </c>
      <c r="T284" s="208">
        <f>S284*H284</f>
        <v>0</v>
      </c>
      <c r="AR284" s="16" t="s">
        <v>134</v>
      </c>
      <c r="AT284" s="16" t="s">
        <v>129</v>
      </c>
      <c r="AU284" s="16" t="s">
        <v>77</v>
      </c>
      <c r="AY284" s="16" t="s">
        <v>127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6" t="s">
        <v>75</v>
      </c>
      <c r="BK284" s="209">
        <f>ROUND(I284*H284,2)</f>
        <v>0</v>
      </c>
      <c r="BL284" s="16" t="s">
        <v>134</v>
      </c>
      <c r="BM284" s="16" t="s">
        <v>438</v>
      </c>
    </row>
    <row r="285" spans="2:51" s="13" customFormat="1" ht="12">
      <c r="B285" s="233"/>
      <c r="C285" s="234"/>
      <c r="D285" s="212" t="s">
        <v>136</v>
      </c>
      <c r="E285" s="235" t="s">
        <v>1</v>
      </c>
      <c r="F285" s="236" t="s">
        <v>439</v>
      </c>
      <c r="G285" s="234"/>
      <c r="H285" s="235" t="s">
        <v>1</v>
      </c>
      <c r="I285" s="237"/>
      <c r="J285" s="234"/>
      <c r="K285" s="234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136</v>
      </c>
      <c r="AU285" s="242" t="s">
        <v>77</v>
      </c>
      <c r="AV285" s="13" t="s">
        <v>75</v>
      </c>
      <c r="AW285" s="13" t="s">
        <v>32</v>
      </c>
      <c r="AX285" s="13" t="s">
        <v>70</v>
      </c>
      <c r="AY285" s="242" t="s">
        <v>127</v>
      </c>
    </row>
    <row r="286" spans="2:51" s="11" customFormat="1" ht="12">
      <c r="B286" s="210"/>
      <c r="C286" s="211"/>
      <c r="D286" s="212" t="s">
        <v>136</v>
      </c>
      <c r="E286" s="213" t="s">
        <v>1</v>
      </c>
      <c r="F286" s="214" t="s">
        <v>380</v>
      </c>
      <c r="G286" s="211"/>
      <c r="H286" s="215">
        <v>50</v>
      </c>
      <c r="I286" s="216"/>
      <c r="J286" s="211"/>
      <c r="K286" s="211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136</v>
      </c>
      <c r="AU286" s="221" t="s">
        <v>77</v>
      </c>
      <c r="AV286" s="11" t="s">
        <v>77</v>
      </c>
      <c r="AW286" s="11" t="s">
        <v>32</v>
      </c>
      <c r="AX286" s="11" t="s">
        <v>70</v>
      </c>
      <c r="AY286" s="221" t="s">
        <v>127</v>
      </c>
    </row>
    <row r="287" spans="2:51" s="13" customFormat="1" ht="12">
      <c r="B287" s="233"/>
      <c r="C287" s="234"/>
      <c r="D287" s="212" t="s">
        <v>136</v>
      </c>
      <c r="E287" s="235" t="s">
        <v>1</v>
      </c>
      <c r="F287" s="236" t="s">
        <v>440</v>
      </c>
      <c r="G287" s="234"/>
      <c r="H287" s="235" t="s">
        <v>1</v>
      </c>
      <c r="I287" s="237"/>
      <c r="J287" s="234"/>
      <c r="K287" s="234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136</v>
      </c>
      <c r="AU287" s="242" t="s">
        <v>77</v>
      </c>
      <c r="AV287" s="13" t="s">
        <v>75</v>
      </c>
      <c r="AW287" s="13" t="s">
        <v>32</v>
      </c>
      <c r="AX287" s="13" t="s">
        <v>70</v>
      </c>
      <c r="AY287" s="242" t="s">
        <v>127</v>
      </c>
    </row>
    <row r="288" spans="2:51" s="11" customFormat="1" ht="12">
      <c r="B288" s="210"/>
      <c r="C288" s="211"/>
      <c r="D288" s="212" t="s">
        <v>136</v>
      </c>
      <c r="E288" s="213" t="s">
        <v>1</v>
      </c>
      <c r="F288" s="214" t="s">
        <v>425</v>
      </c>
      <c r="G288" s="211"/>
      <c r="H288" s="215">
        <v>321.485</v>
      </c>
      <c r="I288" s="216"/>
      <c r="J288" s="211"/>
      <c r="K288" s="211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136</v>
      </c>
      <c r="AU288" s="221" t="s">
        <v>77</v>
      </c>
      <c r="AV288" s="11" t="s">
        <v>77</v>
      </c>
      <c r="AW288" s="11" t="s">
        <v>32</v>
      </c>
      <c r="AX288" s="11" t="s">
        <v>70</v>
      </c>
      <c r="AY288" s="221" t="s">
        <v>127</v>
      </c>
    </row>
    <row r="289" spans="2:51" s="13" customFormat="1" ht="12">
      <c r="B289" s="233"/>
      <c r="C289" s="234"/>
      <c r="D289" s="212" t="s">
        <v>136</v>
      </c>
      <c r="E289" s="235" t="s">
        <v>1</v>
      </c>
      <c r="F289" s="236" t="s">
        <v>441</v>
      </c>
      <c r="G289" s="234"/>
      <c r="H289" s="235" t="s">
        <v>1</v>
      </c>
      <c r="I289" s="237"/>
      <c r="J289" s="234"/>
      <c r="K289" s="234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136</v>
      </c>
      <c r="AU289" s="242" t="s">
        <v>77</v>
      </c>
      <c r="AV289" s="13" t="s">
        <v>75</v>
      </c>
      <c r="AW289" s="13" t="s">
        <v>32</v>
      </c>
      <c r="AX289" s="13" t="s">
        <v>70</v>
      </c>
      <c r="AY289" s="242" t="s">
        <v>127</v>
      </c>
    </row>
    <row r="290" spans="2:51" s="11" customFormat="1" ht="12">
      <c r="B290" s="210"/>
      <c r="C290" s="211"/>
      <c r="D290" s="212" t="s">
        <v>136</v>
      </c>
      <c r="E290" s="213" t="s">
        <v>1</v>
      </c>
      <c r="F290" s="214" t="s">
        <v>442</v>
      </c>
      <c r="G290" s="211"/>
      <c r="H290" s="215">
        <v>80.4</v>
      </c>
      <c r="I290" s="216"/>
      <c r="J290" s="211"/>
      <c r="K290" s="211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136</v>
      </c>
      <c r="AU290" s="221" t="s">
        <v>77</v>
      </c>
      <c r="AV290" s="11" t="s">
        <v>77</v>
      </c>
      <c r="AW290" s="11" t="s">
        <v>32</v>
      </c>
      <c r="AX290" s="11" t="s">
        <v>70</v>
      </c>
      <c r="AY290" s="221" t="s">
        <v>127</v>
      </c>
    </row>
    <row r="291" spans="2:51" s="13" customFormat="1" ht="12">
      <c r="B291" s="233"/>
      <c r="C291" s="234"/>
      <c r="D291" s="212" t="s">
        <v>136</v>
      </c>
      <c r="E291" s="235" t="s">
        <v>1</v>
      </c>
      <c r="F291" s="236" t="s">
        <v>443</v>
      </c>
      <c r="G291" s="234"/>
      <c r="H291" s="235" t="s">
        <v>1</v>
      </c>
      <c r="I291" s="237"/>
      <c r="J291" s="234"/>
      <c r="K291" s="234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136</v>
      </c>
      <c r="AU291" s="242" t="s">
        <v>77</v>
      </c>
      <c r="AV291" s="13" t="s">
        <v>75</v>
      </c>
      <c r="AW291" s="13" t="s">
        <v>32</v>
      </c>
      <c r="AX291" s="13" t="s">
        <v>70</v>
      </c>
      <c r="AY291" s="242" t="s">
        <v>127</v>
      </c>
    </row>
    <row r="292" spans="2:51" s="11" customFormat="1" ht="12">
      <c r="B292" s="210"/>
      <c r="C292" s="211"/>
      <c r="D292" s="212" t="s">
        <v>136</v>
      </c>
      <c r="E292" s="213" t="s">
        <v>1</v>
      </c>
      <c r="F292" s="214" t="s">
        <v>444</v>
      </c>
      <c r="G292" s="211"/>
      <c r="H292" s="215">
        <v>65.72</v>
      </c>
      <c r="I292" s="216"/>
      <c r="J292" s="211"/>
      <c r="K292" s="211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136</v>
      </c>
      <c r="AU292" s="221" t="s">
        <v>77</v>
      </c>
      <c r="AV292" s="11" t="s">
        <v>77</v>
      </c>
      <c r="AW292" s="11" t="s">
        <v>32</v>
      </c>
      <c r="AX292" s="11" t="s">
        <v>70</v>
      </c>
      <c r="AY292" s="221" t="s">
        <v>127</v>
      </c>
    </row>
    <row r="293" spans="2:51" s="13" customFormat="1" ht="12">
      <c r="B293" s="233"/>
      <c r="C293" s="234"/>
      <c r="D293" s="212" t="s">
        <v>136</v>
      </c>
      <c r="E293" s="235" t="s">
        <v>1</v>
      </c>
      <c r="F293" s="236" t="s">
        <v>445</v>
      </c>
      <c r="G293" s="234"/>
      <c r="H293" s="235" t="s">
        <v>1</v>
      </c>
      <c r="I293" s="237"/>
      <c r="J293" s="234"/>
      <c r="K293" s="234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136</v>
      </c>
      <c r="AU293" s="242" t="s">
        <v>77</v>
      </c>
      <c r="AV293" s="13" t="s">
        <v>75</v>
      </c>
      <c r="AW293" s="13" t="s">
        <v>32</v>
      </c>
      <c r="AX293" s="13" t="s">
        <v>70</v>
      </c>
      <c r="AY293" s="242" t="s">
        <v>127</v>
      </c>
    </row>
    <row r="294" spans="2:51" s="11" customFormat="1" ht="12">
      <c r="B294" s="210"/>
      <c r="C294" s="211"/>
      <c r="D294" s="212" t="s">
        <v>136</v>
      </c>
      <c r="E294" s="213" t="s">
        <v>1</v>
      </c>
      <c r="F294" s="214" t="s">
        <v>446</v>
      </c>
      <c r="G294" s="211"/>
      <c r="H294" s="215">
        <v>224.26</v>
      </c>
      <c r="I294" s="216"/>
      <c r="J294" s="211"/>
      <c r="K294" s="211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136</v>
      </c>
      <c r="AU294" s="221" t="s">
        <v>77</v>
      </c>
      <c r="AV294" s="11" t="s">
        <v>77</v>
      </c>
      <c r="AW294" s="11" t="s">
        <v>32</v>
      </c>
      <c r="AX294" s="11" t="s">
        <v>70</v>
      </c>
      <c r="AY294" s="221" t="s">
        <v>127</v>
      </c>
    </row>
    <row r="295" spans="2:51" s="12" customFormat="1" ht="12">
      <c r="B295" s="222"/>
      <c r="C295" s="223"/>
      <c r="D295" s="212" t="s">
        <v>136</v>
      </c>
      <c r="E295" s="224" t="s">
        <v>1</v>
      </c>
      <c r="F295" s="225" t="s">
        <v>139</v>
      </c>
      <c r="G295" s="223"/>
      <c r="H295" s="226">
        <v>741.865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136</v>
      </c>
      <c r="AU295" s="232" t="s">
        <v>77</v>
      </c>
      <c r="AV295" s="12" t="s">
        <v>134</v>
      </c>
      <c r="AW295" s="12" t="s">
        <v>32</v>
      </c>
      <c r="AX295" s="12" t="s">
        <v>75</v>
      </c>
      <c r="AY295" s="232" t="s">
        <v>127</v>
      </c>
    </row>
    <row r="296" spans="2:65" s="1" customFormat="1" ht="16.5" customHeight="1">
      <c r="B296" s="37"/>
      <c r="C296" s="243" t="s">
        <v>447</v>
      </c>
      <c r="D296" s="243" t="s">
        <v>257</v>
      </c>
      <c r="E296" s="244" t="s">
        <v>448</v>
      </c>
      <c r="F296" s="245" t="s">
        <v>449</v>
      </c>
      <c r="G296" s="246" t="s">
        <v>270</v>
      </c>
      <c r="H296" s="247">
        <v>52.5</v>
      </c>
      <c r="I296" s="248"/>
      <c r="J296" s="249">
        <f>ROUND(I296*H296,2)</f>
        <v>0</v>
      </c>
      <c r="K296" s="245" t="s">
        <v>1</v>
      </c>
      <c r="L296" s="250"/>
      <c r="M296" s="251" t="s">
        <v>1</v>
      </c>
      <c r="N296" s="252" t="s">
        <v>41</v>
      </c>
      <c r="O296" s="78"/>
      <c r="P296" s="207">
        <f>O296*H296</f>
        <v>0</v>
      </c>
      <c r="Q296" s="207">
        <v>0.0002</v>
      </c>
      <c r="R296" s="207">
        <f>Q296*H296</f>
        <v>0.0105</v>
      </c>
      <c r="S296" s="207">
        <v>0</v>
      </c>
      <c r="T296" s="208">
        <f>S296*H296</f>
        <v>0</v>
      </c>
      <c r="AR296" s="16" t="s">
        <v>168</v>
      </c>
      <c r="AT296" s="16" t="s">
        <v>257</v>
      </c>
      <c r="AU296" s="16" t="s">
        <v>77</v>
      </c>
      <c r="AY296" s="16" t="s">
        <v>127</v>
      </c>
      <c r="BE296" s="209">
        <f>IF(N296="základní",J296,0)</f>
        <v>0</v>
      </c>
      <c r="BF296" s="209">
        <f>IF(N296="snížená",J296,0)</f>
        <v>0</v>
      </c>
      <c r="BG296" s="209">
        <f>IF(N296="zákl. přenesená",J296,0)</f>
        <v>0</v>
      </c>
      <c r="BH296" s="209">
        <f>IF(N296="sníž. přenesená",J296,0)</f>
        <v>0</v>
      </c>
      <c r="BI296" s="209">
        <f>IF(N296="nulová",J296,0)</f>
        <v>0</v>
      </c>
      <c r="BJ296" s="16" t="s">
        <v>75</v>
      </c>
      <c r="BK296" s="209">
        <f>ROUND(I296*H296,2)</f>
        <v>0</v>
      </c>
      <c r="BL296" s="16" t="s">
        <v>134</v>
      </c>
      <c r="BM296" s="16" t="s">
        <v>450</v>
      </c>
    </row>
    <row r="297" spans="2:51" s="11" customFormat="1" ht="12">
      <c r="B297" s="210"/>
      <c r="C297" s="211"/>
      <c r="D297" s="212" t="s">
        <v>136</v>
      </c>
      <c r="E297" s="211"/>
      <c r="F297" s="214" t="s">
        <v>451</v>
      </c>
      <c r="G297" s="211"/>
      <c r="H297" s="215">
        <v>52.5</v>
      </c>
      <c r="I297" s="216"/>
      <c r="J297" s="211"/>
      <c r="K297" s="211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136</v>
      </c>
      <c r="AU297" s="221" t="s">
        <v>77</v>
      </c>
      <c r="AV297" s="11" t="s">
        <v>77</v>
      </c>
      <c r="AW297" s="11" t="s">
        <v>4</v>
      </c>
      <c r="AX297" s="11" t="s">
        <v>75</v>
      </c>
      <c r="AY297" s="221" t="s">
        <v>127</v>
      </c>
    </row>
    <row r="298" spans="2:65" s="1" customFormat="1" ht="16.5" customHeight="1">
      <c r="B298" s="37"/>
      <c r="C298" s="243" t="s">
        <v>452</v>
      </c>
      <c r="D298" s="243" t="s">
        <v>257</v>
      </c>
      <c r="E298" s="244" t="s">
        <v>453</v>
      </c>
      <c r="F298" s="245" t="s">
        <v>454</v>
      </c>
      <c r="G298" s="246" t="s">
        <v>270</v>
      </c>
      <c r="H298" s="247">
        <v>337.559</v>
      </c>
      <c r="I298" s="248"/>
      <c r="J298" s="249">
        <f>ROUND(I298*H298,2)</f>
        <v>0</v>
      </c>
      <c r="K298" s="245" t="s">
        <v>1</v>
      </c>
      <c r="L298" s="250"/>
      <c r="M298" s="251" t="s">
        <v>1</v>
      </c>
      <c r="N298" s="252" t="s">
        <v>41</v>
      </c>
      <c r="O298" s="78"/>
      <c r="P298" s="207">
        <f>O298*H298</f>
        <v>0</v>
      </c>
      <c r="Q298" s="207">
        <v>3E-05</v>
      </c>
      <c r="R298" s="207">
        <f>Q298*H298</f>
        <v>0.01012677</v>
      </c>
      <c r="S298" s="207">
        <v>0</v>
      </c>
      <c r="T298" s="208">
        <f>S298*H298</f>
        <v>0</v>
      </c>
      <c r="AR298" s="16" t="s">
        <v>168</v>
      </c>
      <c r="AT298" s="16" t="s">
        <v>257</v>
      </c>
      <c r="AU298" s="16" t="s">
        <v>77</v>
      </c>
      <c r="AY298" s="16" t="s">
        <v>127</v>
      </c>
      <c r="BE298" s="209">
        <f>IF(N298="základní",J298,0)</f>
        <v>0</v>
      </c>
      <c r="BF298" s="209">
        <f>IF(N298="snížená",J298,0)</f>
        <v>0</v>
      </c>
      <c r="BG298" s="209">
        <f>IF(N298="zákl. přenesená",J298,0)</f>
        <v>0</v>
      </c>
      <c r="BH298" s="209">
        <f>IF(N298="sníž. přenesená",J298,0)</f>
        <v>0</v>
      </c>
      <c r="BI298" s="209">
        <f>IF(N298="nulová",J298,0)</f>
        <v>0</v>
      </c>
      <c r="BJ298" s="16" t="s">
        <v>75</v>
      </c>
      <c r="BK298" s="209">
        <f>ROUND(I298*H298,2)</f>
        <v>0</v>
      </c>
      <c r="BL298" s="16" t="s">
        <v>134</v>
      </c>
      <c r="BM298" s="16" t="s">
        <v>455</v>
      </c>
    </row>
    <row r="299" spans="2:51" s="11" customFormat="1" ht="12">
      <c r="B299" s="210"/>
      <c r="C299" s="211"/>
      <c r="D299" s="212" t="s">
        <v>136</v>
      </c>
      <c r="E299" s="211"/>
      <c r="F299" s="214" t="s">
        <v>456</v>
      </c>
      <c r="G299" s="211"/>
      <c r="H299" s="215">
        <v>337.559</v>
      </c>
      <c r="I299" s="216"/>
      <c r="J299" s="211"/>
      <c r="K299" s="211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136</v>
      </c>
      <c r="AU299" s="221" t="s">
        <v>77</v>
      </c>
      <c r="AV299" s="11" t="s">
        <v>77</v>
      </c>
      <c r="AW299" s="11" t="s">
        <v>4</v>
      </c>
      <c r="AX299" s="11" t="s">
        <v>75</v>
      </c>
      <c r="AY299" s="221" t="s">
        <v>127</v>
      </c>
    </row>
    <row r="300" spans="2:65" s="1" customFormat="1" ht="16.5" customHeight="1">
      <c r="B300" s="37"/>
      <c r="C300" s="243" t="s">
        <v>457</v>
      </c>
      <c r="D300" s="243" t="s">
        <v>257</v>
      </c>
      <c r="E300" s="244" t="s">
        <v>458</v>
      </c>
      <c r="F300" s="245" t="s">
        <v>459</v>
      </c>
      <c r="G300" s="246" t="s">
        <v>270</v>
      </c>
      <c r="H300" s="247">
        <v>84.42</v>
      </c>
      <c r="I300" s="248"/>
      <c r="J300" s="249">
        <f>ROUND(I300*H300,2)</f>
        <v>0</v>
      </c>
      <c r="K300" s="245" t="s">
        <v>1</v>
      </c>
      <c r="L300" s="250"/>
      <c r="M300" s="251" t="s">
        <v>1</v>
      </c>
      <c r="N300" s="252" t="s">
        <v>41</v>
      </c>
      <c r="O300" s="78"/>
      <c r="P300" s="207">
        <f>O300*H300</f>
        <v>0</v>
      </c>
      <c r="Q300" s="207">
        <v>3E-05</v>
      </c>
      <c r="R300" s="207">
        <f>Q300*H300</f>
        <v>0.0025326000000000003</v>
      </c>
      <c r="S300" s="207">
        <v>0</v>
      </c>
      <c r="T300" s="208">
        <f>S300*H300</f>
        <v>0</v>
      </c>
      <c r="AR300" s="16" t="s">
        <v>168</v>
      </c>
      <c r="AT300" s="16" t="s">
        <v>257</v>
      </c>
      <c r="AU300" s="16" t="s">
        <v>77</v>
      </c>
      <c r="AY300" s="16" t="s">
        <v>127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6" t="s">
        <v>75</v>
      </c>
      <c r="BK300" s="209">
        <f>ROUND(I300*H300,2)</f>
        <v>0</v>
      </c>
      <c r="BL300" s="16" t="s">
        <v>134</v>
      </c>
      <c r="BM300" s="16" t="s">
        <v>460</v>
      </c>
    </row>
    <row r="301" spans="2:51" s="11" customFormat="1" ht="12">
      <c r="B301" s="210"/>
      <c r="C301" s="211"/>
      <c r="D301" s="212" t="s">
        <v>136</v>
      </c>
      <c r="E301" s="211"/>
      <c r="F301" s="214" t="s">
        <v>461</v>
      </c>
      <c r="G301" s="211"/>
      <c r="H301" s="215">
        <v>84.42</v>
      </c>
      <c r="I301" s="216"/>
      <c r="J301" s="211"/>
      <c r="K301" s="211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136</v>
      </c>
      <c r="AU301" s="221" t="s">
        <v>77</v>
      </c>
      <c r="AV301" s="11" t="s">
        <v>77</v>
      </c>
      <c r="AW301" s="11" t="s">
        <v>4</v>
      </c>
      <c r="AX301" s="11" t="s">
        <v>75</v>
      </c>
      <c r="AY301" s="221" t="s">
        <v>127</v>
      </c>
    </row>
    <row r="302" spans="2:65" s="1" customFormat="1" ht="16.5" customHeight="1">
      <c r="B302" s="37"/>
      <c r="C302" s="243" t="s">
        <v>462</v>
      </c>
      <c r="D302" s="243" t="s">
        <v>257</v>
      </c>
      <c r="E302" s="244" t="s">
        <v>463</v>
      </c>
      <c r="F302" s="245" t="s">
        <v>464</v>
      </c>
      <c r="G302" s="246" t="s">
        <v>270</v>
      </c>
      <c r="H302" s="247">
        <v>69.006</v>
      </c>
      <c r="I302" s="248"/>
      <c r="J302" s="249">
        <f>ROUND(I302*H302,2)</f>
        <v>0</v>
      </c>
      <c r="K302" s="245" t="s">
        <v>1</v>
      </c>
      <c r="L302" s="250"/>
      <c r="M302" s="251" t="s">
        <v>1</v>
      </c>
      <c r="N302" s="252" t="s">
        <v>41</v>
      </c>
      <c r="O302" s="78"/>
      <c r="P302" s="207">
        <f>O302*H302</f>
        <v>0</v>
      </c>
      <c r="Q302" s="207">
        <v>3E-05</v>
      </c>
      <c r="R302" s="207">
        <f>Q302*H302</f>
        <v>0.00207018</v>
      </c>
      <c r="S302" s="207">
        <v>0</v>
      </c>
      <c r="T302" s="208">
        <f>S302*H302</f>
        <v>0</v>
      </c>
      <c r="AR302" s="16" t="s">
        <v>168</v>
      </c>
      <c r="AT302" s="16" t="s">
        <v>257</v>
      </c>
      <c r="AU302" s="16" t="s">
        <v>77</v>
      </c>
      <c r="AY302" s="16" t="s">
        <v>127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6" t="s">
        <v>75</v>
      </c>
      <c r="BK302" s="209">
        <f>ROUND(I302*H302,2)</f>
        <v>0</v>
      </c>
      <c r="BL302" s="16" t="s">
        <v>134</v>
      </c>
      <c r="BM302" s="16" t="s">
        <v>465</v>
      </c>
    </row>
    <row r="303" spans="2:51" s="11" customFormat="1" ht="12">
      <c r="B303" s="210"/>
      <c r="C303" s="211"/>
      <c r="D303" s="212" t="s">
        <v>136</v>
      </c>
      <c r="E303" s="213" t="s">
        <v>1</v>
      </c>
      <c r="F303" s="214" t="s">
        <v>466</v>
      </c>
      <c r="G303" s="211"/>
      <c r="H303" s="215">
        <v>69.006</v>
      </c>
      <c r="I303" s="216"/>
      <c r="J303" s="211"/>
      <c r="K303" s="211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136</v>
      </c>
      <c r="AU303" s="221" t="s">
        <v>77</v>
      </c>
      <c r="AV303" s="11" t="s">
        <v>77</v>
      </c>
      <c r="AW303" s="11" t="s">
        <v>32</v>
      </c>
      <c r="AX303" s="11" t="s">
        <v>75</v>
      </c>
      <c r="AY303" s="221" t="s">
        <v>127</v>
      </c>
    </row>
    <row r="304" spans="2:65" s="1" customFormat="1" ht="16.5" customHeight="1">
      <c r="B304" s="37"/>
      <c r="C304" s="243" t="s">
        <v>467</v>
      </c>
      <c r="D304" s="243" t="s">
        <v>257</v>
      </c>
      <c r="E304" s="244" t="s">
        <v>468</v>
      </c>
      <c r="F304" s="245" t="s">
        <v>469</v>
      </c>
      <c r="G304" s="246" t="s">
        <v>270</v>
      </c>
      <c r="H304" s="247">
        <v>235.473</v>
      </c>
      <c r="I304" s="248"/>
      <c r="J304" s="249">
        <f>ROUND(I304*H304,2)</f>
        <v>0</v>
      </c>
      <c r="K304" s="245" t="s">
        <v>1</v>
      </c>
      <c r="L304" s="250"/>
      <c r="M304" s="251" t="s">
        <v>1</v>
      </c>
      <c r="N304" s="252" t="s">
        <v>41</v>
      </c>
      <c r="O304" s="78"/>
      <c r="P304" s="207">
        <f>O304*H304</f>
        <v>0</v>
      </c>
      <c r="Q304" s="207">
        <v>3E-05</v>
      </c>
      <c r="R304" s="207">
        <f>Q304*H304</f>
        <v>0.007064190000000001</v>
      </c>
      <c r="S304" s="207">
        <v>0</v>
      </c>
      <c r="T304" s="208">
        <f>S304*H304</f>
        <v>0</v>
      </c>
      <c r="AR304" s="16" t="s">
        <v>168</v>
      </c>
      <c r="AT304" s="16" t="s">
        <v>257</v>
      </c>
      <c r="AU304" s="16" t="s">
        <v>77</v>
      </c>
      <c r="AY304" s="16" t="s">
        <v>127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6" t="s">
        <v>75</v>
      </c>
      <c r="BK304" s="209">
        <f>ROUND(I304*H304,2)</f>
        <v>0</v>
      </c>
      <c r="BL304" s="16" t="s">
        <v>134</v>
      </c>
      <c r="BM304" s="16" t="s">
        <v>470</v>
      </c>
    </row>
    <row r="305" spans="2:51" s="11" customFormat="1" ht="12">
      <c r="B305" s="210"/>
      <c r="C305" s="211"/>
      <c r="D305" s="212" t="s">
        <v>136</v>
      </c>
      <c r="E305" s="213" t="s">
        <v>1</v>
      </c>
      <c r="F305" s="214" t="s">
        <v>471</v>
      </c>
      <c r="G305" s="211"/>
      <c r="H305" s="215">
        <v>235.473</v>
      </c>
      <c r="I305" s="216"/>
      <c r="J305" s="211"/>
      <c r="K305" s="211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136</v>
      </c>
      <c r="AU305" s="221" t="s">
        <v>77</v>
      </c>
      <c r="AV305" s="11" t="s">
        <v>77</v>
      </c>
      <c r="AW305" s="11" t="s">
        <v>32</v>
      </c>
      <c r="AX305" s="11" t="s">
        <v>75</v>
      </c>
      <c r="AY305" s="221" t="s">
        <v>127</v>
      </c>
    </row>
    <row r="306" spans="2:65" s="1" customFormat="1" ht="16.5" customHeight="1">
      <c r="B306" s="37"/>
      <c r="C306" s="198" t="s">
        <v>472</v>
      </c>
      <c r="D306" s="198" t="s">
        <v>129</v>
      </c>
      <c r="E306" s="199" t="s">
        <v>473</v>
      </c>
      <c r="F306" s="200" t="s">
        <v>474</v>
      </c>
      <c r="G306" s="201" t="s">
        <v>132</v>
      </c>
      <c r="H306" s="202">
        <v>32</v>
      </c>
      <c r="I306" s="203"/>
      <c r="J306" s="204">
        <f>ROUND(I306*H306,2)</f>
        <v>0</v>
      </c>
      <c r="K306" s="200" t="s">
        <v>133</v>
      </c>
      <c r="L306" s="42"/>
      <c r="M306" s="205" t="s">
        <v>1</v>
      </c>
      <c r="N306" s="206" t="s">
        <v>41</v>
      </c>
      <c r="O306" s="78"/>
      <c r="P306" s="207">
        <f>O306*H306</f>
        <v>0</v>
      </c>
      <c r="Q306" s="207">
        <v>0.00832</v>
      </c>
      <c r="R306" s="207">
        <f>Q306*H306</f>
        <v>0.26624</v>
      </c>
      <c r="S306" s="207">
        <v>0</v>
      </c>
      <c r="T306" s="208">
        <f>S306*H306</f>
        <v>0</v>
      </c>
      <c r="AR306" s="16" t="s">
        <v>134</v>
      </c>
      <c r="AT306" s="16" t="s">
        <v>129</v>
      </c>
      <c r="AU306" s="16" t="s">
        <v>77</v>
      </c>
      <c r="AY306" s="16" t="s">
        <v>127</v>
      </c>
      <c r="BE306" s="209">
        <f>IF(N306="základní",J306,0)</f>
        <v>0</v>
      </c>
      <c r="BF306" s="209">
        <f>IF(N306="snížená",J306,0)</f>
        <v>0</v>
      </c>
      <c r="BG306" s="209">
        <f>IF(N306="zákl. přenesená",J306,0)</f>
        <v>0</v>
      </c>
      <c r="BH306" s="209">
        <f>IF(N306="sníž. přenesená",J306,0)</f>
        <v>0</v>
      </c>
      <c r="BI306" s="209">
        <f>IF(N306="nulová",J306,0)</f>
        <v>0</v>
      </c>
      <c r="BJ306" s="16" t="s">
        <v>75</v>
      </c>
      <c r="BK306" s="209">
        <f>ROUND(I306*H306,2)</f>
        <v>0</v>
      </c>
      <c r="BL306" s="16" t="s">
        <v>134</v>
      </c>
      <c r="BM306" s="16" t="s">
        <v>475</v>
      </c>
    </row>
    <row r="307" spans="2:51" s="13" customFormat="1" ht="12">
      <c r="B307" s="233"/>
      <c r="C307" s="234"/>
      <c r="D307" s="212" t="s">
        <v>136</v>
      </c>
      <c r="E307" s="235" t="s">
        <v>1</v>
      </c>
      <c r="F307" s="236" t="s">
        <v>476</v>
      </c>
      <c r="G307" s="234"/>
      <c r="H307" s="235" t="s">
        <v>1</v>
      </c>
      <c r="I307" s="237"/>
      <c r="J307" s="234"/>
      <c r="K307" s="234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136</v>
      </c>
      <c r="AU307" s="242" t="s">
        <v>77</v>
      </c>
      <c r="AV307" s="13" t="s">
        <v>75</v>
      </c>
      <c r="AW307" s="13" t="s">
        <v>32</v>
      </c>
      <c r="AX307" s="13" t="s">
        <v>70</v>
      </c>
      <c r="AY307" s="242" t="s">
        <v>127</v>
      </c>
    </row>
    <row r="308" spans="2:51" s="11" customFormat="1" ht="12">
      <c r="B308" s="210"/>
      <c r="C308" s="211"/>
      <c r="D308" s="212" t="s">
        <v>136</v>
      </c>
      <c r="E308" s="213" t="s">
        <v>1</v>
      </c>
      <c r="F308" s="214" t="s">
        <v>395</v>
      </c>
      <c r="G308" s="211"/>
      <c r="H308" s="215">
        <v>32</v>
      </c>
      <c r="I308" s="216"/>
      <c r="J308" s="211"/>
      <c r="K308" s="211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136</v>
      </c>
      <c r="AU308" s="221" t="s">
        <v>77</v>
      </c>
      <c r="AV308" s="11" t="s">
        <v>77</v>
      </c>
      <c r="AW308" s="11" t="s">
        <v>32</v>
      </c>
      <c r="AX308" s="11" t="s">
        <v>75</v>
      </c>
      <c r="AY308" s="221" t="s">
        <v>127</v>
      </c>
    </row>
    <row r="309" spans="2:65" s="1" customFormat="1" ht="16.5" customHeight="1">
      <c r="B309" s="37"/>
      <c r="C309" s="243" t="s">
        <v>477</v>
      </c>
      <c r="D309" s="243" t="s">
        <v>257</v>
      </c>
      <c r="E309" s="244" t="s">
        <v>478</v>
      </c>
      <c r="F309" s="245" t="s">
        <v>479</v>
      </c>
      <c r="G309" s="246" t="s">
        <v>132</v>
      </c>
      <c r="H309" s="247">
        <v>36.8</v>
      </c>
      <c r="I309" s="248"/>
      <c r="J309" s="249">
        <f>ROUND(I309*H309,2)</f>
        <v>0</v>
      </c>
      <c r="K309" s="245" t="s">
        <v>1</v>
      </c>
      <c r="L309" s="250"/>
      <c r="M309" s="251" t="s">
        <v>1</v>
      </c>
      <c r="N309" s="252" t="s">
        <v>41</v>
      </c>
      <c r="O309" s="78"/>
      <c r="P309" s="207">
        <f>O309*H309</f>
        <v>0</v>
      </c>
      <c r="Q309" s="207">
        <v>0.0035</v>
      </c>
      <c r="R309" s="207">
        <f>Q309*H309</f>
        <v>0.1288</v>
      </c>
      <c r="S309" s="207">
        <v>0</v>
      </c>
      <c r="T309" s="208">
        <f>S309*H309</f>
        <v>0</v>
      </c>
      <c r="AR309" s="16" t="s">
        <v>168</v>
      </c>
      <c r="AT309" s="16" t="s">
        <v>257</v>
      </c>
      <c r="AU309" s="16" t="s">
        <v>77</v>
      </c>
      <c r="AY309" s="16" t="s">
        <v>127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6" t="s">
        <v>75</v>
      </c>
      <c r="BK309" s="209">
        <f>ROUND(I309*H309,2)</f>
        <v>0</v>
      </c>
      <c r="BL309" s="16" t="s">
        <v>134</v>
      </c>
      <c r="BM309" s="16" t="s">
        <v>480</v>
      </c>
    </row>
    <row r="310" spans="2:51" s="11" customFormat="1" ht="12">
      <c r="B310" s="210"/>
      <c r="C310" s="211"/>
      <c r="D310" s="212" t="s">
        <v>136</v>
      </c>
      <c r="E310" s="211"/>
      <c r="F310" s="214" t="s">
        <v>481</v>
      </c>
      <c r="G310" s="211"/>
      <c r="H310" s="215">
        <v>36.8</v>
      </c>
      <c r="I310" s="216"/>
      <c r="J310" s="211"/>
      <c r="K310" s="211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136</v>
      </c>
      <c r="AU310" s="221" t="s">
        <v>77</v>
      </c>
      <c r="AV310" s="11" t="s">
        <v>77</v>
      </c>
      <c r="AW310" s="11" t="s">
        <v>4</v>
      </c>
      <c r="AX310" s="11" t="s">
        <v>75</v>
      </c>
      <c r="AY310" s="221" t="s">
        <v>127</v>
      </c>
    </row>
    <row r="311" spans="2:65" s="1" customFormat="1" ht="16.5" customHeight="1">
      <c r="B311" s="37"/>
      <c r="C311" s="198" t="s">
        <v>482</v>
      </c>
      <c r="D311" s="198" t="s">
        <v>129</v>
      </c>
      <c r="E311" s="199" t="s">
        <v>483</v>
      </c>
      <c r="F311" s="200" t="s">
        <v>484</v>
      </c>
      <c r="G311" s="201" t="s">
        <v>132</v>
      </c>
      <c r="H311" s="202">
        <v>10.1</v>
      </c>
      <c r="I311" s="203"/>
      <c r="J311" s="204">
        <f>ROUND(I311*H311,2)</f>
        <v>0</v>
      </c>
      <c r="K311" s="200" t="s">
        <v>133</v>
      </c>
      <c r="L311" s="42"/>
      <c r="M311" s="205" t="s">
        <v>1</v>
      </c>
      <c r="N311" s="206" t="s">
        <v>41</v>
      </c>
      <c r="O311" s="78"/>
      <c r="P311" s="207">
        <f>O311*H311</f>
        <v>0</v>
      </c>
      <c r="Q311" s="207">
        <v>0.0085</v>
      </c>
      <c r="R311" s="207">
        <f>Q311*H311</f>
        <v>0.08585000000000001</v>
      </c>
      <c r="S311" s="207">
        <v>0</v>
      </c>
      <c r="T311" s="208">
        <f>S311*H311</f>
        <v>0</v>
      </c>
      <c r="AR311" s="16" t="s">
        <v>134</v>
      </c>
      <c r="AT311" s="16" t="s">
        <v>129</v>
      </c>
      <c r="AU311" s="16" t="s">
        <v>77</v>
      </c>
      <c r="AY311" s="16" t="s">
        <v>127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6" t="s">
        <v>75</v>
      </c>
      <c r="BK311" s="209">
        <f>ROUND(I311*H311,2)</f>
        <v>0</v>
      </c>
      <c r="BL311" s="16" t="s">
        <v>134</v>
      </c>
      <c r="BM311" s="16" t="s">
        <v>485</v>
      </c>
    </row>
    <row r="312" spans="2:51" s="13" customFormat="1" ht="12">
      <c r="B312" s="233"/>
      <c r="C312" s="234"/>
      <c r="D312" s="212" t="s">
        <v>136</v>
      </c>
      <c r="E312" s="235" t="s">
        <v>1</v>
      </c>
      <c r="F312" s="236" t="s">
        <v>390</v>
      </c>
      <c r="G312" s="234"/>
      <c r="H312" s="235" t="s">
        <v>1</v>
      </c>
      <c r="I312" s="237"/>
      <c r="J312" s="234"/>
      <c r="K312" s="234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136</v>
      </c>
      <c r="AU312" s="242" t="s">
        <v>77</v>
      </c>
      <c r="AV312" s="13" t="s">
        <v>75</v>
      </c>
      <c r="AW312" s="13" t="s">
        <v>32</v>
      </c>
      <c r="AX312" s="13" t="s">
        <v>70</v>
      </c>
      <c r="AY312" s="242" t="s">
        <v>127</v>
      </c>
    </row>
    <row r="313" spans="2:51" s="11" customFormat="1" ht="12">
      <c r="B313" s="210"/>
      <c r="C313" s="211"/>
      <c r="D313" s="212" t="s">
        <v>136</v>
      </c>
      <c r="E313" s="213" t="s">
        <v>1</v>
      </c>
      <c r="F313" s="214" t="s">
        <v>486</v>
      </c>
      <c r="G313" s="211"/>
      <c r="H313" s="215">
        <v>8.1</v>
      </c>
      <c r="I313" s="216"/>
      <c r="J313" s="211"/>
      <c r="K313" s="211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136</v>
      </c>
      <c r="AU313" s="221" t="s">
        <v>77</v>
      </c>
      <c r="AV313" s="11" t="s">
        <v>77</v>
      </c>
      <c r="AW313" s="11" t="s">
        <v>32</v>
      </c>
      <c r="AX313" s="11" t="s">
        <v>70</v>
      </c>
      <c r="AY313" s="221" t="s">
        <v>127</v>
      </c>
    </row>
    <row r="314" spans="2:51" s="13" customFormat="1" ht="12">
      <c r="B314" s="233"/>
      <c r="C314" s="234"/>
      <c r="D314" s="212" t="s">
        <v>136</v>
      </c>
      <c r="E314" s="235" t="s">
        <v>1</v>
      </c>
      <c r="F314" s="236" t="s">
        <v>487</v>
      </c>
      <c r="G314" s="234"/>
      <c r="H314" s="235" t="s">
        <v>1</v>
      </c>
      <c r="I314" s="237"/>
      <c r="J314" s="234"/>
      <c r="K314" s="234"/>
      <c r="L314" s="238"/>
      <c r="M314" s="239"/>
      <c r="N314" s="240"/>
      <c r="O314" s="240"/>
      <c r="P314" s="240"/>
      <c r="Q314" s="240"/>
      <c r="R314" s="240"/>
      <c r="S314" s="240"/>
      <c r="T314" s="241"/>
      <c r="AT314" s="242" t="s">
        <v>136</v>
      </c>
      <c r="AU314" s="242" t="s">
        <v>77</v>
      </c>
      <c r="AV314" s="13" t="s">
        <v>75</v>
      </c>
      <c r="AW314" s="13" t="s">
        <v>32</v>
      </c>
      <c r="AX314" s="13" t="s">
        <v>70</v>
      </c>
      <c r="AY314" s="242" t="s">
        <v>127</v>
      </c>
    </row>
    <row r="315" spans="2:51" s="11" customFormat="1" ht="12">
      <c r="B315" s="210"/>
      <c r="C315" s="211"/>
      <c r="D315" s="212" t="s">
        <v>136</v>
      </c>
      <c r="E315" s="213" t="s">
        <v>1</v>
      </c>
      <c r="F315" s="214" t="s">
        <v>77</v>
      </c>
      <c r="G315" s="211"/>
      <c r="H315" s="215">
        <v>2</v>
      </c>
      <c r="I315" s="216"/>
      <c r="J315" s="211"/>
      <c r="K315" s="211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136</v>
      </c>
      <c r="AU315" s="221" t="s">
        <v>77</v>
      </c>
      <c r="AV315" s="11" t="s">
        <v>77</v>
      </c>
      <c r="AW315" s="11" t="s">
        <v>32</v>
      </c>
      <c r="AX315" s="11" t="s">
        <v>70</v>
      </c>
      <c r="AY315" s="221" t="s">
        <v>127</v>
      </c>
    </row>
    <row r="316" spans="2:51" s="12" customFormat="1" ht="12">
      <c r="B316" s="222"/>
      <c r="C316" s="223"/>
      <c r="D316" s="212" t="s">
        <v>136</v>
      </c>
      <c r="E316" s="224" t="s">
        <v>1</v>
      </c>
      <c r="F316" s="225" t="s">
        <v>139</v>
      </c>
      <c r="G316" s="223"/>
      <c r="H316" s="226">
        <v>10.1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136</v>
      </c>
      <c r="AU316" s="232" t="s">
        <v>77</v>
      </c>
      <c r="AV316" s="12" t="s">
        <v>134</v>
      </c>
      <c r="AW316" s="12" t="s">
        <v>32</v>
      </c>
      <c r="AX316" s="12" t="s">
        <v>75</v>
      </c>
      <c r="AY316" s="232" t="s">
        <v>127</v>
      </c>
    </row>
    <row r="317" spans="2:65" s="1" customFormat="1" ht="16.5" customHeight="1">
      <c r="B317" s="37"/>
      <c r="C317" s="243" t="s">
        <v>488</v>
      </c>
      <c r="D317" s="243" t="s">
        <v>257</v>
      </c>
      <c r="E317" s="244" t="s">
        <v>489</v>
      </c>
      <c r="F317" s="245" t="s">
        <v>490</v>
      </c>
      <c r="G317" s="246" t="s">
        <v>132</v>
      </c>
      <c r="H317" s="247">
        <v>11.615</v>
      </c>
      <c r="I317" s="248"/>
      <c r="J317" s="249">
        <f>ROUND(I317*H317,2)</f>
        <v>0</v>
      </c>
      <c r="K317" s="245" t="s">
        <v>1</v>
      </c>
      <c r="L317" s="250"/>
      <c r="M317" s="251" t="s">
        <v>1</v>
      </c>
      <c r="N317" s="252" t="s">
        <v>41</v>
      </c>
      <c r="O317" s="78"/>
      <c r="P317" s="207">
        <f>O317*H317</f>
        <v>0</v>
      </c>
      <c r="Q317" s="207">
        <v>0.0042</v>
      </c>
      <c r="R317" s="207">
        <f>Q317*H317</f>
        <v>0.048783</v>
      </c>
      <c r="S317" s="207">
        <v>0</v>
      </c>
      <c r="T317" s="208">
        <f>S317*H317</f>
        <v>0</v>
      </c>
      <c r="AR317" s="16" t="s">
        <v>168</v>
      </c>
      <c r="AT317" s="16" t="s">
        <v>257</v>
      </c>
      <c r="AU317" s="16" t="s">
        <v>77</v>
      </c>
      <c r="AY317" s="16" t="s">
        <v>127</v>
      </c>
      <c r="BE317" s="209">
        <f>IF(N317="základní",J317,0)</f>
        <v>0</v>
      </c>
      <c r="BF317" s="209">
        <f>IF(N317="snížená",J317,0)</f>
        <v>0</v>
      </c>
      <c r="BG317" s="209">
        <f>IF(N317="zákl. přenesená",J317,0)</f>
        <v>0</v>
      </c>
      <c r="BH317" s="209">
        <f>IF(N317="sníž. přenesená",J317,0)</f>
        <v>0</v>
      </c>
      <c r="BI317" s="209">
        <f>IF(N317="nulová",J317,0)</f>
        <v>0</v>
      </c>
      <c r="BJ317" s="16" t="s">
        <v>75</v>
      </c>
      <c r="BK317" s="209">
        <f>ROUND(I317*H317,2)</f>
        <v>0</v>
      </c>
      <c r="BL317" s="16" t="s">
        <v>134</v>
      </c>
      <c r="BM317" s="16" t="s">
        <v>491</v>
      </c>
    </row>
    <row r="318" spans="2:51" s="11" customFormat="1" ht="12">
      <c r="B318" s="210"/>
      <c r="C318" s="211"/>
      <c r="D318" s="212" t="s">
        <v>136</v>
      </c>
      <c r="E318" s="211"/>
      <c r="F318" s="214" t="s">
        <v>492</v>
      </c>
      <c r="G318" s="211"/>
      <c r="H318" s="215">
        <v>11.615</v>
      </c>
      <c r="I318" s="216"/>
      <c r="J318" s="211"/>
      <c r="K318" s="211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136</v>
      </c>
      <c r="AU318" s="221" t="s">
        <v>77</v>
      </c>
      <c r="AV318" s="11" t="s">
        <v>77</v>
      </c>
      <c r="AW318" s="11" t="s">
        <v>4</v>
      </c>
      <c r="AX318" s="11" t="s">
        <v>75</v>
      </c>
      <c r="AY318" s="221" t="s">
        <v>127</v>
      </c>
    </row>
    <row r="319" spans="2:65" s="1" customFormat="1" ht="16.5" customHeight="1">
      <c r="B319" s="37"/>
      <c r="C319" s="198" t="s">
        <v>493</v>
      </c>
      <c r="D319" s="198" t="s">
        <v>129</v>
      </c>
      <c r="E319" s="199" t="s">
        <v>483</v>
      </c>
      <c r="F319" s="200" t="s">
        <v>484</v>
      </c>
      <c r="G319" s="201" t="s">
        <v>132</v>
      </c>
      <c r="H319" s="202">
        <v>38.89</v>
      </c>
      <c r="I319" s="203"/>
      <c r="J319" s="204">
        <f>ROUND(I319*H319,2)</f>
        <v>0</v>
      </c>
      <c r="K319" s="200" t="s">
        <v>133</v>
      </c>
      <c r="L319" s="42"/>
      <c r="M319" s="205" t="s">
        <v>1</v>
      </c>
      <c r="N319" s="206" t="s">
        <v>41</v>
      </c>
      <c r="O319" s="78"/>
      <c r="P319" s="207">
        <f>O319*H319</f>
        <v>0</v>
      </c>
      <c r="Q319" s="207">
        <v>0.0085</v>
      </c>
      <c r="R319" s="207">
        <f>Q319*H319</f>
        <v>0.33056500000000005</v>
      </c>
      <c r="S319" s="207">
        <v>0</v>
      </c>
      <c r="T319" s="208">
        <f>S319*H319</f>
        <v>0</v>
      </c>
      <c r="AR319" s="16" t="s">
        <v>134</v>
      </c>
      <c r="AT319" s="16" t="s">
        <v>129</v>
      </c>
      <c r="AU319" s="16" t="s">
        <v>77</v>
      </c>
      <c r="AY319" s="16" t="s">
        <v>127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6" t="s">
        <v>75</v>
      </c>
      <c r="BK319" s="209">
        <f>ROUND(I319*H319,2)</f>
        <v>0</v>
      </c>
      <c r="BL319" s="16" t="s">
        <v>134</v>
      </c>
      <c r="BM319" s="16" t="s">
        <v>494</v>
      </c>
    </row>
    <row r="320" spans="2:51" s="13" customFormat="1" ht="12">
      <c r="B320" s="233"/>
      <c r="C320" s="234"/>
      <c r="D320" s="212" t="s">
        <v>136</v>
      </c>
      <c r="E320" s="235" t="s">
        <v>1</v>
      </c>
      <c r="F320" s="236" t="s">
        <v>392</v>
      </c>
      <c r="G320" s="234"/>
      <c r="H320" s="235" t="s">
        <v>1</v>
      </c>
      <c r="I320" s="237"/>
      <c r="J320" s="234"/>
      <c r="K320" s="234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136</v>
      </c>
      <c r="AU320" s="242" t="s">
        <v>77</v>
      </c>
      <c r="AV320" s="13" t="s">
        <v>75</v>
      </c>
      <c r="AW320" s="13" t="s">
        <v>32</v>
      </c>
      <c r="AX320" s="13" t="s">
        <v>70</v>
      </c>
      <c r="AY320" s="242" t="s">
        <v>127</v>
      </c>
    </row>
    <row r="321" spans="2:51" s="11" customFormat="1" ht="12">
      <c r="B321" s="210"/>
      <c r="C321" s="211"/>
      <c r="D321" s="212" t="s">
        <v>136</v>
      </c>
      <c r="E321" s="213" t="s">
        <v>1</v>
      </c>
      <c r="F321" s="214" t="s">
        <v>393</v>
      </c>
      <c r="G321" s="211"/>
      <c r="H321" s="215">
        <v>38.89</v>
      </c>
      <c r="I321" s="216"/>
      <c r="J321" s="211"/>
      <c r="K321" s="211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136</v>
      </c>
      <c r="AU321" s="221" t="s">
        <v>77</v>
      </c>
      <c r="AV321" s="11" t="s">
        <v>77</v>
      </c>
      <c r="AW321" s="11" t="s">
        <v>32</v>
      </c>
      <c r="AX321" s="11" t="s">
        <v>75</v>
      </c>
      <c r="AY321" s="221" t="s">
        <v>127</v>
      </c>
    </row>
    <row r="322" spans="2:65" s="1" customFormat="1" ht="16.5" customHeight="1">
      <c r="B322" s="37"/>
      <c r="C322" s="243" t="s">
        <v>495</v>
      </c>
      <c r="D322" s="243" t="s">
        <v>257</v>
      </c>
      <c r="E322" s="244" t="s">
        <v>496</v>
      </c>
      <c r="F322" s="245" t="s">
        <v>497</v>
      </c>
      <c r="G322" s="246" t="s">
        <v>132</v>
      </c>
      <c r="H322" s="247">
        <v>44.724</v>
      </c>
      <c r="I322" s="248"/>
      <c r="J322" s="249">
        <f>ROUND(I322*H322,2)</f>
        <v>0</v>
      </c>
      <c r="K322" s="245" t="s">
        <v>1</v>
      </c>
      <c r="L322" s="250"/>
      <c r="M322" s="251" t="s">
        <v>1</v>
      </c>
      <c r="N322" s="252" t="s">
        <v>41</v>
      </c>
      <c r="O322" s="78"/>
      <c r="P322" s="207">
        <f>O322*H322</f>
        <v>0</v>
      </c>
      <c r="Q322" s="207">
        <v>0.0049</v>
      </c>
      <c r="R322" s="207">
        <f>Q322*H322</f>
        <v>0.21914759999999997</v>
      </c>
      <c r="S322" s="207">
        <v>0</v>
      </c>
      <c r="T322" s="208">
        <f>S322*H322</f>
        <v>0</v>
      </c>
      <c r="AR322" s="16" t="s">
        <v>168</v>
      </c>
      <c r="AT322" s="16" t="s">
        <v>257</v>
      </c>
      <c r="AU322" s="16" t="s">
        <v>77</v>
      </c>
      <c r="AY322" s="16" t="s">
        <v>127</v>
      </c>
      <c r="BE322" s="209">
        <f>IF(N322="základní",J322,0)</f>
        <v>0</v>
      </c>
      <c r="BF322" s="209">
        <f>IF(N322="snížená",J322,0)</f>
        <v>0</v>
      </c>
      <c r="BG322" s="209">
        <f>IF(N322="zákl. přenesená",J322,0)</f>
        <v>0</v>
      </c>
      <c r="BH322" s="209">
        <f>IF(N322="sníž. přenesená",J322,0)</f>
        <v>0</v>
      </c>
      <c r="BI322" s="209">
        <f>IF(N322="nulová",J322,0)</f>
        <v>0</v>
      </c>
      <c r="BJ322" s="16" t="s">
        <v>75</v>
      </c>
      <c r="BK322" s="209">
        <f>ROUND(I322*H322,2)</f>
        <v>0</v>
      </c>
      <c r="BL322" s="16" t="s">
        <v>134</v>
      </c>
      <c r="BM322" s="16" t="s">
        <v>498</v>
      </c>
    </row>
    <row r="323" spans="2:51" s="11" customFormat="1" ht="12">
      <c r="B323" s="210"/>
      <c r="C323" s="211"/>
      <c r="D323" s="212" t="s">
        <v>136</v>
      </c>
      <c r="E323" s="211"/>
      <c r="F323" s="214" t="s">
        <v>499</v>
      </c>
      <c r="G323" s="211"/>
      <c r="H323" s="215">
        <v>44.724</v>
      </c>
      <c r="I323" s="216"/>
      <c r="J323" s="211"/>
      <c r="K323" s="211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136</v>
      </c>
      <c r="AU323" s="221" t="s">
        <v>77</v>
      </c>
      <c r="AV323" s="11" t="s">
        <v>77</v>
      </c>
      <c r="AW323" s="11" t="s">
        <v>4</v>
      </c>
      <c r="AX323" s="11" t="s">
        <v>75</v>
      </c>
      <c r="AY323" s="221" t="s">
        <v>127</v>
      </c>
    </row>
    <row r="324" spans="2:65" s="1" customFormat="1" ht="16.5" customHeight="1">
      <c r="B324" s="37"/>
      <c r="C324" s="198" t="s">
        <v>500</v>
      </c>
      <c r="D324" s="198" t="s">
        <v>129</v>
      </c>
      <c r="E324" s="199" t="s">
        <v>501</v>
      </c>
      <c r="F324" s="200" t="s">
        <v>502</v>
      </c>
      <c r="G324" s="201" t="s">
        <v>270</v>
      </c>
      <c r="H324" s="202">
        <v>313.995</v>
      </c>
      <c r="I324" s="203"/>
      <c r="J324" s="204">
        <f>ROUND(I324*H324,2)</f>
        <v>0</v>
      </c>
      <c r="K324" s="200" t="s">
        <v>133</v>
      </c>
      <c r="L324" s="42"/>
      <c r="M324" s="205" t="s">
        <v>1</v>
      </c>
      <c r="N324" s="206" t="s">
        <v>41</v>
      </c>
      <c r="O324" s="78"/>
      <c r="P324" s="207">
        <f>O324*H324</f>
        <v>0</v>
      </c>
      <c r="Q324" s="207">
        <v>0.00168</v>
      </c>
      <c r="R324" s="207">
        <f>Q324*H324</f>
        <v>0.5275116000000001</v>
      </c>
      <c r="S324" s="207">
        <v>0</v>
      </c>
      <c r="T324" s="208">
        <f>S324*H324</f>
        <v>0</v>
      </c>
      <c r="AR324" s="16" t="s">
        <v>134</v>
      </c>
      <c r="AT324" s="16" t="s">
        <v>129</v>
      </c>
      <c r="AU324" s="16" t="s">
        <v>77</v>
      </c>
      <c r="AY324" s="16" t="s">
        <v>127</v>
      </c>
      <c r="BE324" s="209">
        <f>IF(N324="základní",J324,0)</f>
        <v>0</v>
      </c>
      <c r="BF324" s="209">
        <f>IF(N324="snížená",J324,0)</f>
        <v>0</v>
      </c>
      <c r="BG324" s="209">
        <f>IF(N324="zákl. přenesená",J324,0)</f>
        <v>0</v>
      </c>
      <c r="BH324" s="209">
        <f>IF(N324="sníž. přenesená",J324,0)</f>
        <v>0</v>
      </c>
      <c r="BI324" s="209">
        <f>IF(N324="nulová",J324,0)</f>
        <v>0</v>
      </c>
      <c r="BJ324" s="16" t="s">
        <v>75</v>
      </c>
      <c r="BK324" s="209">
        <f>ROUND(I324*H324,2)</f>
        <v>0</v>
      </c>
      <c r="BL324" s="16" t="s">
        <v>134</v>
      </c>
      <c r="BM324" s="16" t="s">
        <v>503</v>
      </c>
    </row>
    <row r="325" spans="2:51" s="13" customFormat="1" ht="12">
      <c r="B325" s="233"/>
      <c r="C325" s="234"/>
      <c r="D325" s="212" t="s">
        <v>136</v>
      </c>
      <c r="E325" s="235" t="s">
        <v>1</v>
      </c>
      <c r="F325" s="236" t="s">
        <v>504</v>
      </c>
      <c r="G325" s="234"/>
      <c r="H325" s="235" t="s">
        <v>1</v>
      </c>
      <c r="I325" s="237"/>
      <c r="J325" s="234"/>
      <c r="K325" s="234"/>
      <c r="L325" s="238"/>
      <c r="M325" s="239"/>
      <c r="N325" s="240"/>
      <c r="O325" s="240"/>
      <c r="P325" s="240"/>
      <c r="Q325" s="240"/>
      <c r="R325" s="240"/>
      <c r="S325" s="240"/>
      <c r="T325" s="241"/>
      <c r="AT325" s="242" t="s">
        <v>136</v>
      </c>
      <c r="AU325" s="242" t="s">
        <v>77</v>
      </c>
      <c r="AV325" s="13" t="s">
        <v>75</v>
      </c>
      <c r="AW325" s="13" t="s">
        <v>32</v>
      </c>
      <c r="AX325" s="13" t="s">
        <v>70</v>
      </c>
      <c r="AY325" s="242" t="s">
        <v>127</v>
      </c>
    </row>
    <row r="326" spans="2:51" s="11" customFormat="1" ht="12">
      <c r="B326" s="210"/>
      <c r="C326" s="211"/>
      <c r="D326" s="212" t="s">
        <v>136</v>
      </c>
      <c r="E326" s="213" t="s">
        <v>1</v>
      </c>
      <c r="F326" s="214" t="s">
        <v>505</v>
      </c>
      <c r="G326" s="211"/>
      <c r="H326" s="215">
        <v>50.21</v>
      </c>
      <c r="I326" s="216"/>
      <c r="J326" s="211"/>
      <c r="K326" s="211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136</v>
      </c>
      <c r="AU326" s="221" t="s">
        <v>77</v>
      </c>
      <c r="AV326" s="11" t="s">
        <v>77</v>
      </c>
      <c r="AW326" s="11" t="s">
        <v>32</v>
      </c>
      <c r="AX326" s="11" t="s">
        <v>70</v>
      </c>
      <c r="AY326" s="221" t="s">
        <v>127</v>
      </c>
    </row>
    <row r="327" spans="2:51" s="14" customFormat="1" ht="12">
      <c r="B327" s="253"/>
      <c r="C327" s="254"/>
      <c r="D327" s="212" t="s">
        <v>136</v>
      </c>
      <c r="E327" s="255" t="s">
        <v>1</v>
      </c>
      <c r="F327" s="256" t="s">
        <v>312</v>
      </c>
      <c r="G327" s="254"/>
      <c r="H327" s="257">
        <v>50.21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AT327" s="263" t="s">
        <v>136</v>
      </c>
      <c r="AU327" s="263" t="s">
        <v>77</v>
      </c>
      <c r="AV327" s="14" t="s">
        <v>143</v>
      </c>
      <c r="AW327" s="14" t="s">
        <v>32</v>
      </c>
      <c r="AX327" s="14" t="s">
        <v>70</v>
      </c>
      <c r="AY327" s="263" t="s">
        <v>127</v>
      </c>
    </row>
    <row r="328" spans="2:51" s="13" customFormat="1" ht="12">
      <c r="B328" s="233"/>
      <c r="C328" s="234"/>
      <c r="D328" s="212" t="s">
        <v>136</v>
      </c>
      <c r="E328" s="235" t="s">
        <v>1</v>
      </c>
      <c r="F328" s="236" t="s">
        <v>506</v>
      </c>
      <c r="G328" s="234"/>
      <c r="H328" s="235" t="s">
        <v>1</v>
      </c>
      <c r="I328" s="237"/>
      <c r="J328" s="234"/>
      <c r="K328" s="234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136</v>
      </c>
      <c r="AU328" s="242" t="s">
        <v>77</v>
      </c>
      <c r="AV328" s="13" t="s">
        <v>75</v>
      </c>
      <c r="AW328" s="13" t="s">
        <v>32</v>
      </c>
      <c r="AX328" s="13" t="s">
        <v>70</v>
      </c>
      <c r="AY328" s="242" t="s">
        <v>127</v>
      </c>
    </row>
    <row r="329" spans="2:51" s="11" customFormat="1" ht="12">
      <c r="B329" s="210"/>
      <c r="C329" s="211"/>
      <c r="D329" s="212" t="s">
        <v>136</v>
      </c>
      <c r="E329" s="213" t="s">
        <v>1</v>
      </c>
      <c r="F329" s="214" t="s">
        <v>507</v>
      </c>
      <c r="G329" s="211"/>
      <c r="H329" s="215">
        <v>77.71</v>
      </c>
      <c r="I329" s="216"/>
      <c r="J329" s="211"/>
      <c r="K329" s="211"/>
      <c r="L329" s="217"/>
      <c r="M329" s="218"/>
      <c r="N329" s="219"/>
      <c r="O329" s="219"/>
      <c r="P329" s="219"/>
      <c r="Q329" s="219"/>
      <c r="R329" s="219"/>
      <c r="S329" s="219"/>
      <c r="T329" s="220"/>
      <c r="AT329" s="221" t="s">
        <v>136</v>
      </c>
      <c r="AU329" s="221" t="s">
        <v>77</v>
      </c>
      <c r="AV329" s="11" t="s">
        <v>77</v>
      </c>
      <c r="AW329" s="11" t="s">
        <v>32</v>
      </c>
      <c r="AX329" s="11" t="s">
        <v>70</v>
      </c>
      <c r="AY329" s="221" t="s">
        <v>127</v>
      </c>
    </row>
    <row r="330" spans="2:51" s="11" customFormat="1" ht="12">
      <c r="B330" s="210"/>
      <c r="C330" s="211"/>
      <c r="D330" s="212" t="s">
        <v>136</v>
      </c>
      <c r="E330" s="213" t="s">
        <v>1</v>
      </c>
      <c r="F330" s="214" t="s">
        <v>508</v>
      </c>
      <c r="G330" s="211"/>
      <c r="H330" s="215">
        <v>31.3</v>
      </c>
      <c r="I330" s="216"/>
      <c r="J330" s="211"/>
      <c r="K330" s="211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136</v>
      </c>
      <c r="AU330" s="221" t="s">
        <v>77</v>
      </c>
      <c r="AV330" s="11" t="s">
        <v>77</v>
      </c>
      <c r="AW330" s="11" t="s">
        <v>32</v>
      </c>
      <c r="AX330" s="11" t="s">
        <v>70</v>
      </c>
      <c r="AY330" s="221" t="s">
        <v>127</v>
      </c>
    </row>
    <row r="331" spans="2:51" s="11" customFormat="1" ht="12">
      <c r="B331" s="210"/>
      <c r="C331" s="211"/>
      <c r="D331" s="212" t="s">
        <v>136</v>
      </c>
      <c r="E331" s="213" t="s">
        <v>1</v>
      </c>
      <c r="F331" s="214" t="s">
        <v>509</v>
      </c>
      <c r="G331" s="211"/>
      <c r="H331" s="215">
        <v>91.64</v>
      </c>
      <c r="I331" s="216"/>
      <c r="J331" s="211"/>
      <c r="K331" s="211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136</v>
      </c>
      <c r="AU331" s="221" t="s">
        <v>77</v>
      </c>
      <c r="AV331" s="11" t="s">
        <v>77</v>
      </c>
      <c r="AW331" s="11" t="s">
        <v>32</v>
      </c>
      <c r="AX331" s="11" t="s">
        <v>70</v>
      </c>
      <c r="AY331" s="221" t="s">
        <v>127</v>
      </c>
    </row>
    <row r="332" spans="2:51" s="11" customFormat="1" ht="12">
      <c r="B332" s="210"/>
      <c r="C332" s="211"/>
      <c r="D332" s="212" t="s">
        <v>136</v>
      </c>
      <c r="E332" s="213" t="s">
        <v>1</v>
      </c>
      <c r="F332" s="214" t="s">
        <v>510</v>
      </c>
      <c r="G332" s="211"/>
      <c r="H332" s="215">
        <v>17.06</v>
      </c>
      <c r="I332" s="216"/>
      <c r="J332" s="211"/>
      <c r="K332" s="211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136</v>
      </c>
      <c r="AU332" s="221" t="s">
        <v>77</v>
      </c>
      <c r="AV332" s="11" t="s">
        <v>77</v>
      </c>
      <c r="AW332" s="11" t="s">
        <v>32</v>
      </c>
      <c r="AX332" s="11" t="s">
        <v>70</v>
      </c>
      <c r="AY332" s="221" t="s">
        <v>127</v>
      </c>
    </row>
    <row r="333" spans="2:51" s="11" customFormat="1" ht="12">
      <c r="B333" s="210"/>
      <c r="C333" s="211"/>
      <c r="D333" s="212" t="s">
        <v>136</v>
      </c>
      <c r="E333" s="213" t="s">
        <v>1</v>
      </c>
      <c r="F333" s="214" t="s">
        <v>511</v>
      </c>
      <c r="G333" s="211"/>
      <c r="H333" s="215">
        <v>24.995</v>
      </c>
      <c r="I333" s="216"/>
      <c r="J333" s="211"/>
      <c r="K333" s="211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136</v>
      </c>
      <c r="AU333" s="221" t="s">
        <v>77</v>
      </c>
      <c r="AV333" s="11" t="s">
        <v>77</v>
      </c>
      <c r="AW333" s="11" t="s">
        <v>32</v>
      </c>
      <c r="AX333" s="11" t="s">
        <v>70</v>
      </c>
      <c r="AY333" s="221" t="s">
        <v>127</v>
      </c>
    </row>
    <row r="334" spans="2:51" s="11" customFormat="1" ht="12">
      <c r="B334" s="210"/>
      <c r="C334" s="211"/>
      <c r="D334" s="212" t="s">
        <v>136</v>
      </c>
      <c r="E334" s="213" t="s">
        <v>1</v>
      </c>
      <c r="F334" s="214" t="s">
        <v>374</v>
      </c>
      <c r="G334" s="211"/>
      <c r="H334" s="215">
        <v>21.08</v>
      </c>
      <c r="I334" s="216"/>
      <c r="J334" s="211"/>
      <c r="K334" s="211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136</v>
      </c>
      <c r="AU334" s="221" t="s">
        <v>77</v>
      </c>
      <c r="AV334" s="11" t="s">
        <v>77</v>
      </c>
      <c r="AW334" s="11" t="s">
        <v>32</v>
      </c>
      <c r="AX334" s="11" t="s">
        <v>70</v>
      </c>
      <c r="AY334" s="221" t="s">
        <v>127</v>
      </c>
    </row>
    <row r="335" spans="2:51" s="14" customFormat="1" ht="12">
      <c r="B335" s="253"/>
      <c r="C335" s="254"/>
      <c r="D335" s="212" t="s">
        <v>136</v>
      </c>
      <c r="E335" s="255" t="s">
        <v>1</v>
      </c>
      <c r="F335" s="256" t="s">
        <v>312</v>
      </c>
      <c r="G335" s="254"/>
      <c r="H335" s="257">
        <v>263.785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AT335" s="263" t="s">
        <v>136</v>
      </c>
      <c r="AU335" s="263" t="s">
        <v>77</v>
      </c>
      <c r="AV335" s="14" t="s">
        <v>143</v>
      </c>
      <c r="AW335" s="14" t="s">
        <v>32</v>
      </c>
      <c r="AX335" s="14" t="s">
        <v>70</v>
      </c>
      <c r="AY335" s="263" t="s">
        <v>127</v>
      </c>
    </row>
    <row r="336" spans="2:51" s="12" customFormat="1" ht="12">
      <c r="B336" s="222"/>
      <c r="C336" s="223"/>
      <c r="D336" s="212" t="s">
        <v>136</v>
      </c>
      <c r="E336" s="224" t="s">
        <v>1</v>
      </c>
      <c r="F336" s="225" t="s">
        <v>139</v>
      </c>
      <c r="G336" s="223"/>
      <c r="H336" s="226">
        <v>313.995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136</v>
      </c>
      <c r="AU336" s="232" t="s">
        <v>77</v>
      </c>
      <c r="AV336" s="12" t="s">
        <v>134</v>
      </c>
      <c r="AW336" s="12" t="s">
        <v>32</v>
      </c>
      <c r="AX336" s="12" t="s">
        <v>75</v>
      </c>
      <c r="AY336" s="232" t="s">
        <v>127</v>
      </c>
    </row>
    <row r="337" spans="2:65" s="1" customFormat="1" ht="16.5" customHeight="1">
      <c r="B337" s="37"/>
      <c r="C337" s="243" t="s">
        <v>512</v>
      </c>
      <c r="D337" s="243" t="s">
        <v>257</v>
      </c>
      <c r="E337" s="244" t="s">
        <v>513</v>
      </c>
      <c r="F337" s="245" t="s">
        <v>514</v>
      </c>
      <c r="G337" s="246" t="s">
        <v>132</v>
      </c>
      <c r="H337" s="247">
        <v>60.671</v>
      </c>
      <c r="I337" s="248"/>
      <c r="J337" s="249">
        <f>ROUND(I337*H337,2)</f>
        <v>0</v>
      </c>
      <c r="K337" s="245" t="s">
        <v>1</v>
      </c>
      <c r="L337" s="250"/>
      <c r="M337" s="251" t="s">
        <v>1</v>
      </c>
      <c r="N337" s="252" t="s">
        <v>41</v>
      </c>
      <c r="O337" s="78"/>
      <c r="P337" s="207">
        <f>O337*H337</f>
        <v>0</v>
      </c>
      <c r="Q337" s="207">
        <v>0.0006</v>
      </c>
      <c r="R337" s="207">
        <f>Q337*H337</f>
        <v>0.03640259999999999</v>
      </c>
      <c r="S337" s="207">
        <v>0</v>
      </c>
      <c r="T337" s="208">
        <f>S337*H337</f>
        <v>0</v>
      </c>
      <c r="AR337" s="16" t="s">
        <v>168</v>
      </c>
      <c r="AT337" s="16" t="s">
        <v>257</v>
      </c>
      <c r="AU337" s="16" t="s">
        <v>77</v>
      </c>
      <c r="AY337" s="16" t="s">
        <v>127</v>
      </c>
      <c r="BE337" s="209">
        <f>IF(N337="základní",J337,0)</f>
        <v>0</v>
      </c>
      <c r="BF337" s="209">
        <f>IF(N337="snížená",J337,0)</f>
        <v>0</v>
      </c>
      <c r="BG337" s="209">
        <f>IF(N337="zákl. přenesená",J337,0)</f>
        <v>0</v>
      </c>
      <c r="BH337" s="209">
        <f>IF(N337="sníž. přenesená",J337,0)</f>
        <v>0</v>
      </c>
      <c r="BI337" s="209">
        <f>IF(N337="nulová",J337,0)</f>
        <v>0</v>
      </c>
      <c r="BJ337" s="16" t="s">
        <v>75</v>
      </c>
      <c r="BK337" s="209">
        <f>ROUND(I337*H337,2)</f>
        <v>0</v>
      </c>
      <c r="BL337" s="16" t="s">
        <v>134</v>
      </c>
      <c r="BM337" s="16" t="s">
        <v>515</v>
      </c>
    </row>
    <row r="338" spans="2:51" s="11" customFormat="1" ht="12">
      <c r="B338" s="210"/>
      <c r="C338" s="211"/>
      <c r="D338" s="212" t="s">
        <v>136</v>
      </c>
      <c r="E338" s="213" t="s">
        <v>1</v>
      </c>
      <c r="F338" s="214" t="s">
        <v>516</v>
      </c>
      <c r="G338" s="211"/>
      <c r="H338" s="215">
        <v>60.671</v>
      </c>
      <c r="I338" s="216"/>
      <c r="J338" s="211"/>
      <c r="K338" s="211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136</v>
      </c>
      <c r="AU338" s="221" t="s">
        <v>77</v>
      </c>
      <c r="AV338" s="11" t="s">
        <v>77</v>
      </c>
      <c r="AW338" s="11" t="s">
        <v>32</v>
      </c>
      <c r="AX338" s="11" t="s">
        <v>75</v>
      </c>
      <c r="AY338" s="221" t="s">
        <v>127</v>
      </c>
    </row>
    <row r="339" spans="2:65" s="1" customFormat="1" ht="16.5" customHeight="1">
      <c r="B339" s="37"/>
      <c r="C339" s="243" t="s">
        <v>517</v>
      </c>
      <c r="D339" s="243" t="s">
        <v>257</v>
      </c>
      <c r="E339" s="244" t="s">
        <v>518</v>
      </c>
      <c r="F339" s="245" t="s">
        <v>519</v>
      </c>
      <c r="G339" s="246" t="s">
        <v>132</v>
      </c>
      <c r="H339" s="247">
        <v>11.546</v>
      </c>
      <c r="I339" s="248"/>
      <c r="J339" s="249">
        <f>ROUND(I339*H339,2)</f>
        <v>0</v>
      </c>
      <c r="K339" s="245" t="s">
        <v>1</v>
      </c>
      <c r="L339" s="250"/>
      <c r="M339" s="251" t="s">
        <v>1</v>
      </c>
      <c r="N339" s="252" t="s">
        <v>41</v>
      </c>
      <c r="O339" s="78"/>
      <c r="P339" s="207">
        <f>O339*H339</f>
        <v>0</v>
      </c>
      <c r="Q339" s="207">
        <v>0.0012</v>
      </c>
      <c r="R339" s="207">
        <f>Q339*H339</f>
        <v>0.013855199999999998</v>
      </c>
      <c r="S339" s="207">
        <v>0</v>
      </c>
      <c r="T339" s="208">
        <f>S339*H339</f>
        <v>0</v>
      </c>
      <c r="AR339" s="16" t="s">
        <v>168</v>
      </c>
      <c r="AT339" s="16" t="s">
        <v>257</v>
      </c>
      <c r="AU339" s="16" t="s">
        <v>77</v>
      </c>
      <c r="AY339" s="16" t="s">
        <v>127</v>
      </c>
      <c r="BE339" s="209">
        <f>IF(N339="základní",J339,0)</f>
        <v>0</v>
      </c>
      <c r="BF339" s="209">
        <f>IF(N339="snížená",J339,0)</f>
        <v>0</v>
      </c>
      <c r="BG339" s="209">
        <f>IF(N339="zákl. přenesená",J339,0)</f>
        <v>0</v>
      </c>
      <c r="BH339" s="209">
        <f>IF(N339="sníž. přenesená",J339,0)</f>
        <v>0</v>
      </c>
      <c r="BI339" s="209">
        <f>IF(N339="nulová",J339,0)</f>
        <v>0</v>
      </c>
      <c r="BJ339" s="16" t="s">
        <v>75</v>
      </c>
      <c r="BK339" s="209">
        <f>ROUND(I339*H339,2)</f>
        <v>0</v>
      </c>
      <c r="BL339" s="16" t="s">
        <v>134</v>
      </c>
      <c r="BM339" s="16" t="s">
        <v>520</v>
      </c>
    </row>
    <row r="340" spans="2:51" s="11" customFormat="1" ht="12">
      <c r="B340" s="210"/>
      <c r="C340" s="211"/>
      <c r="D340" s="212" t="s">
        <v>136</v>
      </c>
      <c r="E340" s="213" t="s">
        <v>1</v>
      </c>
      <c r="F340" s="214" t="s">
        <v>521</v>
      </c>
      <c r="G340" s="211"/>
      <c r="H340" s="215">
        <v>11.546</v>
      </c>
      <c r="I340" s="216"/>
      <c r="J340" s="211"/>
      <c r="K340" s="211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136</v>
      </c>
      <c r="AU340" s="221" t="s">
        <v>77</v>
      </c>
      <c r="AV340" s="11" t="s">
        <v>77</v>
      </c>
      <c r="AW340" s="11" t="s">
        <v>32</v>
      </c>
      <c r="AX340" s="11" t="s">
        <v>75</v>
      </c>
      <c r="AY340" s="221" t="s">
        <v>127</v>
      </c>
    </row>
    <row r="341" spans="2:65" s="1" customFormat="1" ht="16.5" customHeight="1">
      <c r="B341" s="37"/>
      <c r="C341" s="198" t="s">
        <v>522</v>
      </c>
      <c r="D341" s="198" t="s">
        <v>129</v>
      </c>
      <c r="E341" s="199" t="s">
        <v>523</v>
      </c>
      <c r="F341" s="200" t="s">
        <v>524</v>
      </c>
      <c r="G341" s="201" t="s">
        <v>132</v>
      </c>
      <c r="H341" s="202">
        <v>908.172</v>
      </c>
      <c r="I341" s="203"/>
      <c r="J341" s="204">
        <f>ROUND(I341*H341,2)</f>
        <v>0</v>
      </c>
      <c r="K341" s="200" t="s">
        <v>133</v>
      </c>
      <c r="L341" s="42"/>
      <c r="M341" s="205" t="s">
        <v>1</v>
      </c>
      <c r="N341" s="206" t="s">
        <v>41</v>
      </c>
      <c r="O341" s="78"/>
      <c r="P341" s="207">
        <f>O341*H341</f>
        <v>0</v>
      </c>
      <c r="Q341" s="207">
        <v>0.00944</v>
      </c>
      <c r="R341" s="207">
        <f>Q341*H341</f>
        <v>8.573143680000001</v>
      </c>
      <c r="S341" s="207">
        <v>0</v>
      </c>
      <c r="T341" s="208">
        <f>S341*H341</f>
        <v>0</v>
      </c>
      <c r="AR341" s="16" t="s">
        <v>134</v>
      </c>
      <c r="AT341" s="16" t="s">
        <v>129</v>
      </c>
      <c r="AU341" s="16" t="s">
        <v>77</v>
      </c>
      <c r="AY341" s="16" t="s">
        <v>127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6" t="s">
        <v>75</v>
      </c>
      <c r="BK341" s="209">
        <f>ROUND(I341*H341,2)</f>
        <v>0</v>
      </c>
      <c r="BL341" s="16" t="s">
        <v>134</v>
      </c>
      <c r="BM341" s="16" t="s">
        <v>525</v>
      </c>
    </row>
    <row r="342" spans="2:51" s="13" customFormat="1" ht="12">
      <c r="B342" s="233"/>
      <c r="C342" s="234"/>
      <c r="D342" s="212" t="s">
        <v>136</v>
      </c>
      <c r="E342" s="235" t="s">
        <v>1</v>
      </c>
      <c r="F342" s="236" t="s">
        <v>526</v>
      </c>
      <c r="G342" s="234"/>
      <c r="H342" s="235" t="s">
        <v>1</v>
      </c>
      <c r="I342" s="237"/>
      <c r="J342" s="234"/>
      <c r="K342" s="234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136</v>
      </c>
      <c r="AU342" s="242" t="s">
        <v>77</v>
      </c>
      <c r="AV342" s="13" t="s">
        <v>75</v>
      </c>
      <c r="AW342" s="13" t="s">
        <v>32</v>
      </c>
      <c r="AX342" s="13" t="s">
        <v>70</v>
      </c>
      <c r="AY342" s="242" t="s">
        <v>127</v>
      </c>
    </row>
    <row r="343" spans="2:51" s="11" customFormat="1" ht="12">
      <c r="B343" s="210"/>
      <c r="C343" s="211"/>
      <c r="D343" s="212" t="s">
        <v>136</v>
      </c>
      <c r="E343" s="213" t="s">
        <v>1</v>
      </c>
      <c r="F343" s="214" t="s">
        <v>527</v>
      </c>
      <c r="G343" s="211"/>
      <c r="H343" s="215">
        <v>140.225</v>
      </c>
      <c r="I343" s="216"/>
      <c r="J343" s="211"/>
      <c r="K343" s="211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136</v>
      </c>
      <c r="AU343" s="221" t="s">
        <v>77</v>
      </c>
      <c r="AV343" s="11" t="s">
        <v>77</v>
      </c>
      <c r="AW343" s="11" t="s">
        <v>32</v>
      </c>
      <c r="AX343" s="11" t="s">
        <v>70</v>
      </c>
      <c r="AY343" s="221" t="s">
        <v>127</v>
      </c>
    </row>
    <row r="344" spans="2:51" s="11" customFormat="1" ht="12">
      <c r="B344" s="210"/>
      <c r="C344" s="211"/>
      <c r="D344" s="212" t="s">
        <v>136</v>
      </c>
      <c r="E344" s="213" t="s">
        <v>1</v>
      </c>
      <c r="F344" s="214" t="s">
        <v>528</v>
      </c>
      <c r="G344" s="211"/>
      <c r="H344" s="215">
        <v>139.891</v>
      </c>
      <c r="I344" s="216"/>
      <c r="J344" s="211"/>
      <c r="K344" s="211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136</v>
      </c>
      <c r="AU344" s="221" t="s">
        <v>77</v>
      </c>
      <c r="AV344" s="11" t="s">
        <v>77</v>
      </c>
      <c r="AW344" s="11" t="s">
        <v>32</v>
      </c>
      <c r="AX344" s="11" t="s">
        <v>70</v>
      </c>
      <c r="AY344" s="221" t="s">
        <v>127</v>
      </c>
    </row>
    <row r="345" spans="2:51" s="11" customFormat="1" ht="12">
      <c r="B345" s="210"/>
      <c r="C345" s="211"/>
      <c r="D345" s="212" t="s">
        <v>136</v>
      </c>
      <c r="E345" s="213" t="s">
        <v>1</v>
      </c>
      <c r="F345" s="214" t="s">
        <v>529</v>
      </c>
      <c r="G345" s="211"/>
      <c r="H345" s="215">
        <v>53.78</v>
      </c>
      <c r="I345" s="216"/>
      <c r="J345" s="211"/>
      <c r="K345" s="211"/>
      <c r="L345" s="217"/>
      <c r="M345" s="218"/>
      <c r="N345" s="219"/>
      <c r="O345" s="219"/>
      <c r="P345" s="219"/>
      <c r="Q345" s="219"/>
      <c r="R345" s="219"/>
      <c r="S345" s="219"/>
      <c r="T345" s="220"/>
      <c r="AT345" s="221" t="s">
        <v>136</v>
      </c>
      <c r="AU345" s="221" t="s">
        <v>77</v>
      </c>
      <c r="AV345" s="11" t="s">
        <v>77</v>
      </c>
      <c r="AW345" s="11" t="s">
        <v>32</v>
      </c>
      <c r="AX345" s="11" t="s">
        <v>70</v>
      </c>
      <c r="AY345" s="221" t="s">
        <v>127</v>
      </c>
    </row>
    <row r="346" spans="2:51" s="11" customFormat="1" ht="12">
      <c r="B346" s="210"/>
      <c r="C346" s="211"/>
      <c r="D346" s="212" t="s">
        <v>136</v>
      </c>
      <c r="E346" s="213" t="s">
        <v>1</v>
      </c>
      <c r="F346" s="214" t="s">
        <v>530</v>
      </c>
      <c r="G346" s="211"/>
      <c r="H346" s="215">
        <v>574.276</v>
      </c>
      <c r="I346" s="216"/>
      <c r="J346" s="211"/>
      <c r="K346" s="211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136</v>
      </c>
      <c r="AU346" s="221" t="s">
        <v>77</v>
      </c>
      <c r="AV346" s="11" t="s">
        <v>77</v>
      </c>
      <c r="AW346" s="11" t="s">
        <v>32</v>
      </c>
      <c r="AX346" s="11" t="s">
        <v>70</v>
      </c>
      <c r="AY346" s="221" t="s">
        <v>127</v>
      </c>
    </row>
    <row r="347" spans="2:51" s="12" customFormat="1" ht="12">
      <c r="B347" s="222"/>
      <c r="C347" s="223"/>
      <c r="D347" s="212" t="s">
        <v>136</v>
      </c>
      <c r="E347" s="224" t="s">
        <v>1</v>
      </c>
      <c r="F347" s="225" t="s">
        <v>139</v>
      </c>
      <c r="G347" s="223"/>
      <c r="H347" s="226">
        <v>908.172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136</v>
      </c>
      <c r="AU347" s="232" t="s">
        <v>77</v>
      </c>
      <c r="AV347" s="12" t="s">
        <v>134</v>
      </c>
      <c r="AW347" s="12" t="s">
        <v>32</v>
      </c>
      <c r="AX347" s="12" t="s">
        <v>75</v>
      </c>
      <c r="AY347" s="232" t="s">
        <v>127</v>
      </c>
    </row>
    <row r="348" spans="2:65" s="1" customFormat="1" ht="16.5" customHeight="1">
      <c r="B348" s="37"/>
      <c r="C348" s="243" t="s">
        <v>531</v>
      </c>
      <c r="D348" s="243" t="s">
        <v>257</v>
      </c>
      <c r="E348" s="244" t="s">
        <v>532</v>
      </c>
      <c r="F348" s="245" t="s">
        <v>533</v>
      </c>
      <c r="G348" s="246" t="s">
        <v>132</v>
      </c>
      <c r="H348" s="247">
        <v>1044.398</v>
      </c>
      <c r="I348" s="248"/>
      <c r="J348" s="249">
        <f>ROUND(I348*H348,2)</f>
        <v>0</v>
      </c>
      <c r="K348" s="245" t="s">
        <v>1</v>
      </c>
      <c r="L348" s="250"/>
      <c r="M348" s="251" t="s">
        <v>1</v>
      </c>
      <c r="N348" s="252" t="s">
        <v>41</v>
      </c>
      <c r="O348" s="78"/>
      <c r="P348" s="207">
        <f>O348*H348</f>
        <v>0</v>
      </c>
      <c r="Q348" s="207">
        <v>0.018</v>
      </c>
      <c r="R348" s="207">
        <f>Q348*H348</f>
        <v>18.799163999999998</v>
      </c>
      <c r="S348" s="207">
        <v>0</v>
      </c>
      <c r="T348" s="208">
        <f>S348*H348</f>
        <v>0</v>
      </c>
      <c r="AR348" s="16" t="s">
        <v>168</v>
      </c>
      <c r="AT348" s="16" t="s">
        <v>257</v>
      </c>
      <c r="AU348" s="16" t="s">
        <v>77</v>
      </c>
      <c r="AY348" s="16" t="s">
        <v>127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6" t="s">
        <v>75</v>
      </c>
      <c r="BK348" s="209">
        <f>ROUND(I348*H348,2)</f>
        <v>0</v>
      </c>
      <c r="BL348" s="16" t="s">
        <v>134</v>
      </c>
      <c r="BM348" s="16" t="s">
        <v>534</v>
      </c>
    </row>
    <row r="349" spans="2:51" s="11" customFormat="1" ht="12">
      <c r="B349" s="210"/>
      <c r="C349" s="211"/>
      <c r="D349" s="212" t="s">
        <v>136</v>
      </c>
      <c r="E349" s="213" t="s">
        <v>1</v>
      </c>
      <c r="F349" s="214" t="s">
        <v>535</v>
      </c>
      <c r="G349" s="211"/>
      <c r="H349" s="215">
        <v>1044.398</v>
      </c>
      <c r="I349" s="216"/>
      <c r="J349" s="211"/>
      <c r="K349" s="211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136</v>
      </c>
      <c r="AU349" s="221" t="s">
        <v>77</v>
      </c>
      <c r="AV349" s="11" t="s">
        <v>77</v>
      </c>
      <c r="AW349" s="11" t="s">
        <v>32</v>
      </c>
      <c r="AX349" s="11" t="s">
        <v>75</v>
      </c>
      <c r="AY349" s="221" t="s">
        <v>127</v>
      </c>
    </row>
    <row r="350" spans="2:65" s="1" customFormat="1" ht="16.5" customHeight="1">
      <c r="B350" s="37"/>
      <c r="C350" s="198" t="s">
        <v>536</v>
      </c>
      <c r="D350" s="198" t="s">
        <v>129</v>
      </c>
      <c r="E350" s="199" t="s">
        <v>537</v>
      </c>
      <c r="F350" s="200" t="s">
        <v>538</v>
      </c>
      <c r="G350" s="201" t="s">
        <v>132</v>
      </c>
      <c r="H350" s="202">
        <v>209.95</v>
      </c>
      <c r="I350" s="203"/>
      <c r="J350" s="204">
        <f>ROUND(I350*H350,2)</f>
        <v>0</v>
      </c>
      <c r="K350" s="200" t="s">
        <v>133</v>
      </c>
      <c r="L350" s="42"/>
      <c r="M350" s="205" t="s">
        <v>1</v>
      </c>
      <c r="N350" s="206" t="s">
        <v>41</v>
      </c>
      <c r="O350" s="78"/>
      <c r="P350" s="207">
        <f>O350*H350</f>
        <v>0</v>
      </c>
      <c r="Q350" s="207">
        <v>0.0095</v>
      </c>
      <c r="R350" s="207">
        <f>Q350*H350</f>
        <v>1.9945249999999999</v>
      </c>
      <c r="S350" s="207">
        <v>0</v>
      </c>
      <c r="T350" s="208">
        <f>S350*H350</f>
        <v>0</v>
      </c>
      <c r="AR350" s="16" t="s">
        <v>134</v>
      </c>
      <c r="AT350" s="16" t="s">
        <v>129</v>
      </c>
      <c r="AU350" s="16" t="s">
        <v>77</v>
      </c>
      <c r="AY350" s="16" t="s">
        <v>127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6" t="s">
        <v>75</v>
      </c>
      <c r="BK350" s="209">
        <f>ROUND(I350*H350,2)</f>
        <v>0</v>
      </c>
      <c r="BL350" s="16" t="s">
        <v>134</v>
      </c>
      <c r="BM350" s="16" t="s">
        <v>539</v>
      </c>
    </row>
    <row r="351" spans="2:51" s="13" customFormat="1" ht="12">
      <c r="B351" s="233"/>
      <c r="C351" s="234"/>
      <c r="D351" s="212" t="s">
        <v>136</v>
      </c>
      <c r="E351" s="235" t="s">
        <v>1</v>
      </c>
      <c r="F351" s="236" t="s">
        <v>540</v>
      </c>
      <c r="G351" s="234"/>
      <c r="H351" s="235" t="s">
        <v>1</v>
      </c>
      <c r="I351" s="237"/>
      <c r="J351" s="234"/>
      <c r="K351" s="234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136</v>
      </c>
      <c r="AU351" s="242" t="s">
        <v>77</v>
      </c>
      <c r="AV351" s="13" t="s">
        <v>75</v>
      </c>
      <c r="AW351" s="13" t="s">
        <v>32</v>
      </c>
      <c r="AX351" s="13" t="s">
        <v>70</v>
      </c>
      <c r="AY351" s="242" t="s">
        <v>127</v>
      </c>
    </row>
    <row r="352" spans="2:51" s="11" customFormat="1" ht="12">
      <c r="B352" s="210"/>
      <c r="C352" s="211"/>
      <c r="D352" s="212" t="s">
        <v>136</v>
      </c>
      <c r="E352" s="213" t="s">
        <v>1</v>
      </c>
      <c r="F352" s="214" t="s">
        <v>541</v>
      </c>
      <c r="G352" s="211"/>
      <c r="H352" s="215">
        <v>27.51</v>
      </c>
      <c r="I352" s="216"/>
      <c r="J352" s="211"/>
      <c r="K352" s="211"/>
      <c r="L352" s="217"/>
      <c r="M352" s="218"/>
      <c r="N352" s="219"/>
      <c r="O352" s="219"/>
      <c r="P352" s="219"/>
      <c r="Q352" s="219"/>
      <c r="R352" s="219"/>
      <c r="S352" s="219"/>
      <c r="T352" s="220"/>
      <c r="AT352" s="221" t="s">
        <v>136</v>
      </c>
      <c r="AU352" s="221" t="s">
        <v>77</v>
      </c>
      <c r="AV352" s="11" t="s">
        <v>77</v>
      </c>
      <c r="AW352" s="11" t="s">
        <v>32</v>
      </c>
      <c r="AX352" s="11" t="s">
        <v>70</v>
      </c>
      <c r="AY352" s="221" t="s">
        <v>127</v>
      </c>
    </row>
    <row r="353" spans="2:51" s="11" customFormat="1" ht="12">
      <c r="B353" s="210"/>
      <c r="C353" s="211"/>
      <c r="D353" s="212" t="s">
        <v>136</v>
      </c>
      <c r="E353" s="213" t="s">
        <v>1</v>
      </c>
      <c r="F353" s="214" t="s">
        <v>467</v>
      </c>
      <c r="G353" s="211"/>
      <c r="H353" s="215">
        <v>58</v>
      </c>
      <c r="I353" s="216"/>
      <c r="J353" s="211"/>
      <c r="K353" s="211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136</v>
      </c>
      <c r="AU353" s="221" t="s">
        <v>77</v>
      </c>
      <c r="AV353" s="11" t="s">
        <v>77</v>
      </c>
      <c r="AW353" s="11" t="s">
        <v>32</v>
      </c>
      <c r="AX353" s="11" t="s">
        <v>70</v>
      </c>
      <c r="AY353" s="221" t="s">
        <v>127</v>
      </c>
    </row>
    <row r="354" spans="2:51" s="14" customFormat="1" ht="12">
      <c r="B354" s="253"/>
      <c r="C354" s="254"/>
      <c r="D354" s="212" t="s">
        <v>136</v>
      </c>
      <c r="E354" s="255" t="s">
        <v>1</v>
      </c>
      <c r="F354" s="256" t="s">
        <v>312</v>
      </c>
      <c r="G354" s="254"/>
      <c r="H354" s="257">
        <v>85.51</v>
      </c>
      <c r="I354" s="258"/>
      <c r="J354" s="254"/>
      <c r="K354" s="254"/>
      <c r="L354" s="259"/>
      <c r="M354" s="260"/>
      <c r="N354" s="261"/>
      <c r="O354" s="261"/>
      <c r="P354" s="261"/>
      <c r="Q354" s="261"/>
      <c r="R354" s="261"/>
      <c r="S354" s="261"/>
      <c r="T354" s="262"/>
      <c r="AT354" s="263" t="s">
        <v>136</v>
      </c>
      <c r="AU354" s="263" t="s">
        <v>77</v>
      </c>
      <c r="AV354" s="14" t="s">
        <v>143</v>
      </c>
      <c r="AW354" s="14" t="s">
        <v>32</v>
      </c>
      <c r="AX354" s="14" t="s">
        <v>70</v>
      </c>
      <c r="AY354" s="263" t="s">
        <v>127</v>
      </c>
    </row>
    <row r="355" spans="2:51" s="13" customFormat="1" ht="12">
      <c r="B355" s="233"/>
      <c r="C355" s="234"/>
      <c r="D355" s="212" t="s">
        <v>136</v>
      </c>
      <c r="E355" s="235" t="s">
        <v>1</v>
      </c>
      <c r="F355" s="236" t="s">
        <v>542</v>
      </c>
      <c r="G355" s="234"/>
      <c r="H355" s="235" t="s">
        <v>1</v>
      </c>
      <c r="I355" s="237"/>
      <c r="J355" s="234"/>
      <c r="K355" s="234"/>
      <c r="L355" s="238"/>
      <c r="M355" s="239"/>
      <c r="N355" s="240"/>
      <c r="O355" s="240"/>
      <c r="P355" s="240"/>
      <c r="Q355" s="240"/>
      <c r="R355" s="240"/>
      <c r="S355" s="240"/>
      <c r="T355" s="241"/>
      <c r="AT355" s="242" t="s">
        <v>136</v>
      </c>
      <c r="AU355" s="242" t="s">
        <v>77</v>
      </c>
      <c r="AV355" s="13" t="s">
        <v>75</v>
      </c>
      <c r="AW355" s="13" t="s">
        <v>32</v>
      </c>
      <c r="AX355" s="13" t="s">
        <v>70</v>
      </c>
      <c r="AY355" s="242" t="s">
        <v>127</v>
      </c>
    </row>
    <row r="356" spans="2:51" s="11" customFormat="1" ht="12">
      <c r="B356" s="210"/>
      <c r="C356" s="211"/>
      <c r="D356" s="212" t="s">
        <v>136</v>
      </c>
      <c r="E356" s="213" t="s">
        <v>1</v>
      </c>
      <c r="F356" s="214" t="s">
        <v>543</v>
      </c>
      <c r="G356" s="211"/>
      <c r="H356" s="215">
        <v>63.92</v>
      </c>
      <c r="I356" s="216"/>
      <c r="J356" s="211"/>
      <c r="K356" s="211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136</v>
      </c>
      <c r="AU356" s="221" t="s">
        <v>77</v>
      </c>
      <c r="AV356" s="11" t="s">
        <v>77</v>
      </c>
      <c r="AW356" s="11" t="s">
        <v>32</v>
      </c>
      <c r="AX356" s="11" t="s">
        <v>70</v>
      </c>
      <c r="AY356" s="221" t="s">
        <v>127</v>
      </c>
    </row>
    <row r="357" spans="2:51" s="11" customFormat="1" ht="12">
      <c r="B357" s="210"/>
      <c r="C357" s="211"/>
      <c r="D357" s="212" t="s">
        <v>136</v>
      </c>
      <c r="E357" s="213" t="s">
        <v>1</v>
      </c>
      <c r="F357" s="214" t="s">
        <v>544</v>
      </c>
      <c r="G357" s="211"/>
      <c r="H357" s="215">
        <v>60.52</v>
      </c>
      <c r="I357" s="216"/>
      <c r="J357" s="211"/>
      <c r="K357" s="211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136</v>
      </c>
      <c r="AU357" s="221" t="s">
        <v>77</v>
      </c>
      <c r="AV357" s="11" t="s">
        <v>77</v>
      </c>
      <c r="AW357" s="11" t="s">
        <v>32</v>
      </c>
      <c r="AX357" s="11" t="s">
        <v>70</v>
      </c>
      <c r="AY357" s="221" t="s">
        <v>127</v>
      </c>
    </row>
    <row r="358" spans="2:51" s="14" customFormat="1" ht="12">
      <c r="B358" s="253"/>
      <c r="C358" s="254"/>
      <c r="D358" s="212" t="s">
        <v>136</v>
      </c>
      <c r="E358" s="255" t="s">
        <v>1</v>
      </c>
      <c r="F358" s="256" t="s">
        <v>312</v>
      </c>
      <c r="G358" s="254"/>
      <c r="H358" s="257">
        <v>124.44</v>
      </c>
      <c r="I358" s="258"/>
      <c r="J358" s="254"/>
      <c r="K358" s="254"/>
      <c r="L358" s="259"/>
      <c r="M358" s="260"/>
      <c r="N358" s="261"/>
      <c r="O358" s="261"/>
      <c r="P358" s="261"/>
      <c r="Q358" s="261"/>
      <c r="R358" s="261"/>
      <c r="S358" s="261"/>
      <c r="T358" s="262"/>
      <c r="AT358" s="263" t="s">
        <v>136</v>
      </c>
      <c r="AU358" s="263" t="s">
        <v>77</v>
      </c>
      <c r="AV358" s="14" t="s">
        <v>143</v>
      </c>
      <c r="AW358" s="14" t="s">
        <v>32</v>
      </c>
      <c r="AX358" s="14" t="s">
        <v>70</v>
      </c>
      <c r="AY358" s="263" t="s">
        <v>127</v>
      </c>
    </row>
    <row r="359" spans="2:51" s="12" customFormat="1" ht="12">
      <c r="B359" s="222"/>
      <c r="C359" s="223"/>
      <c r="D359" s="212" t="s">
        <v>136</v>
      </c>
      <c r="E359" s="224" t="s">
        <v>1</v>
      </c>
      <c r="F359" s="225" t="s">
        <v>139</v>
      </c>
      <c r="G359" s="223"/>
      <c r="H359" s="226">
        <v>209.95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136</v>
      </c>
      <c r="AU359" s="232" t="s">
        <v>77</v>
      </c>
      <c r="AV359" s="12" t="s">
        <v>134</v>
      </c>
      <c r="AW359" s="12" t="s">
        <v>32</v>
      </c>
      <c r="AX359" s="12" t="s">
        <v>75</v>
      </c>
      <c r="AY359" s="232" t="s">
        <v>127</v>
      </c>
    </row>
    <row r="360" spans="2:65" s="1" customFormat="1" ht="16.5" customHeight="1">
      <c r="B360" s="37"/>
      <c r="C360" s="243" t="s">
        <v>545</v>
      </c>
      <c r="D360" s="243" t="s">
        <v>257</v>
      </c>
      <c r="E360" s="244" t="s">
        <v>546</v>
      </c>
      <c r="F360" s="245" t="s">
        <v>547</v>
      </c>
      <c r="G360" s="246" t="s">
        <v>132</v>
      </c>
      <c r="H360" s="247">
        <v>246.245</v>
      </c>
      <c r="I360" s="248"/>
      <c r="J360" s="249">
        <f>ROUND(I360*H360,2)</f>
        <v>0</v>
      </c>
      <c r="K360" s="245" t="s">
        <v>1</v>
      </c>
      <c r="L360" s="250"/>
      <c r="M360" s="251" t="s">
        <v>1</v>
      </c>
      <c r="N360" s="252" t="s">
        <v>41</v>
      </c>
      <c r="O360" s="78"/>
      <c r="P360" s="207">
        <f>O360*H360</f>
        <v>0</v>
      </c>
      <c r="Q360" s="207">
        <v>0.021</v>
      </c>
      <c r="R360" s="207">
        <f>Q360*H360</f>
        <v>5.171145</v>
      </c>
      <c r="S360" s="207">
        <v>0</v>
      </c>
      <c r="T360" s="208">
        <f>S360*H360</f>
        <v>0</v>
      </c>
      <c r="AR360" s="16" t="s">
        <v>168</v>
      </c>
      <c r="AT360" s="16" t="s">
        <v>257</v>
      </c>
      <c r="AU360" s="16" t="s">
        <v>77</v>
      </c>
      <c r="AY360" s="16" t="s">
        <v>127</v>
      </c>
      <c r="BE360" s="209">
        <f>IF(N360="základní",J360,0)</f>
        <v>0</v>
      </c>
      <c r="BF360" s="209">
        <f>IF(N360="snížená",J360,0)</f>
        <v>0</v>
      </c>
      <c r="BG360" s="209">
        <f>IF(N360="zákl. přenesená",J360,0)</f>
        <v>0</v>
      </c>
      <c r="BH360" s="209">
        <f>IF(N360="sníž. přenesená",J360,0)</f>
        <v>0</v>
      </c>
      <c r="BI360" s="209">
        <f>IF(N360="nulová",J360,0)</f>
        <v>0</v>
      </c>
      <c r="BJ360" s="16" t="s">
        <v>75</v>
      </c>
      <c r="BK360" s="209">
        <f>ROUND(I360*H360,2)</f>
        <v>0</v>
      </c>
      <c r="BL360" s="16" t="s">
        <v>134</v>
      </c>
      <c r="BM360" s="16" t="s">
        <v>548</v>
      </c>
    </row>
    <row r="361" spans="2:51" s="11" customFormat="1" ht="12">
      <c r="B361" s="210"/>
      <c r="C361" s="211"/>
      <c r="D361" s="212" t="s">
        <v>136</v>
      </c>
      <c r="E361" s="211"/>
      <c r="F361" s="214" t="s">
        <v>549</v>
      </c>
      <c r="G361" s="211"/>
      <c r="H361" s="215">
        <v>246.245</v>
      </c>
      <c r="I361" s="216"/>
      <c r="J361" s="211"/>
      <c r="K361" s="211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136</v>
      </c>
      <c r="AU361" s="221" t="s">
        <v>77</v>
      </c>
      <c r="AV361" s="11" t="s">
        <v>77</v>
      </c>
      <c r="AW361" s="11" t="s">
        <v>4</v>
      </c>
      <c r="AX361" s="11" t="s">
        <v>75</v>
      </c>
      <c r="AY361" s="221" t="s">
        <v>127</v>
      </c>
    </row>
    <row r="362" spans="2:65" s="1" customFormat="1" ht="16.5" customHeight="1">
      <c r="B362" s="37"/>
      <c r="C362" s="198" t="s">
        <v>550</v>
      </c>
      <c r="D362" s="198" t="s">
        <v>129</v>
      </c>
      <c r="E362" s="199" t="s">
        <v>551</v>
      </c>
      <c r="F362" s="200" t="s">
        <v>552</v>
      </c>
      <c r="G362" s="201" t="s">
        <v>132</v>
      </c>
      <c r="H362" s="202">
        <v>259.24</v>
      </c>
      <c r="I362" s="203"/>
      <c r="J362" s="204">
        <f>ROUND(I362*H362,2)</f>
        <v>0</v>
      </c>
      <c r="K362" s="200" t="s">
        <v>133</v>
      </c>
      <c r="L362" s="42"/>
      <c r="M362" s="205" t="s">
        <v>1</v>
      </c>
      <c r="N362" s="206" t="s">
        <v>41</v>
      </c>
      <c r="O362" s="78"/>
      <c r="P362" s="207">
        <f>O362*H362</f>
        <v>0</v>
      </c>
      <c r="Q362" s="207">
        <v>6E-05</v>
      </c>
      <c r="R362" s="207">
        <f>Q362*H362</f>
        <v>0.015554400000000001</v>
      </c>
      <c r="S362" s="207">
        <v>0</v>
      </c>
      <c r="T362" s="208">
        <f>S362*H362</f>
        <v>0</v>
      </c>
      <c r="AR362" s="16" t="s">
        <v>134</v>
      </c>
      <c r="AT362" s="16" t="s">
        <v>129</v>
      </c>
      <c r="AU362" s="16" t="s">
        <v>77</v>
      </c>
      <c r="AY362" s="16" t="s">
        <v>127</v>
      </c>
      <c r="BE362" s="209">
        <f>IF(N362="základní",J362,0)</f>
        <v>0</v>
      </c>
      <c r="BF362" s="209">
        <f>IF(N362="snížená",J362,0)</f>
        <v>0</v>
      </c>
      <c r="BG362" s="209">
        <f>IF(N362="zákl. přenesená",J362,0)</f>
        <v>0</v>
      </c>
      <c r="BH362" s="209">
        <f>IF(N362="sníž. přenesená",J362,0)</f>
        <v>0</v>
      </c>
      <c r="BI362" s="209">
        <f>IF(N362="nulová",J362,0)</f>
        <v>0</v>
      </c>
      <c r="BJ362" s="16" t="s">
        <v>75</v>
      </c>
      <c r="BK362" s="209">
        <f>ROUND(I362*H362,2)</f>
        <v>0</v>
      </c>
      <c r="BL362" s="16" t="s">
        <v>134</v>
      </c>
      <c r="BM362" s="16" t="s">
        <v>553</v>
      </c>
    </row>
    <row r="363" spans="2:51" s="11" customFormat="1" ht="12">
      <c r="B363" s="210"/>
      <c r="C363" s="211"/>
      <c r="D363" s="212" t="s">
        <v>136</v>
      </c>
      <c r="E363" s="213" t="s">
        <v>1</v>
      </c>
      <c r="F363" s="214" t="s">
        <v>554</v>
      </c>
      <c r="G363" s="211"/>
      <c r="H363" s="215">
        <v>259.24</v>
      </c>
      <c r="I363" s="216"/>
      <c r="J363" s="211"/>
      <c r="K363" s="211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136</v>
      </c>
      <c r="AU363" s="221" t="s">
        <v>77</v>
      </c>
      <c r="AV363" s="11" t="s">
        <v>77</v>
      </c>
      <c r="AW363" s="11" t="s">
        <v>32</v>
      </c>
      <c r="AX363" s="11" t="s">
        <v>75</v>
      </c>
      <c r="AY363" s="221" t="s">
        <v>127</v>
      </c>
    </row>
    <row r="364" spans="2:65" s="1" customFormat="1" ht="16.5" customHeight="1">
      <c r="B364" s="37"/>
      <c r="C364" s="198" t="s">
        <v>555</v>
      </c>
      <c r="D364" s="198" t="s">
        <v>129</v>
      </c>
      <c r="E364" s="199" t="s">
        <v>556</v>
      </c>
      <c r="F364" s="200" t="s">
        <v>557</v>
      </c>
      <c r="G364" s="201" t="s">
        <v>132</v>
      </c>
      <c r="H364" s="202">
        <v>993.682</v>
      </c>
      <c r="I364" s="203"/>
      <c r="J364" s="204">
        <f>ROUND(I364*H364,2)</f>
        <v>0</v>
      </c>
      <c r="K364" s="200" t="s">
        <v>133</v>
      </c>
      <c r="L364" s="42"/>
      <c r="M364" s="205" t="s">
        <v>1</v>
      </c>
      <c r="N364" s="206" t="s">
        <v>41</v>
      </c>
      <c r="O364" s="78"/>
      <c r="P364" s="207">
        <f>O364*H364</f>
        <v>0</v>
      </c>
      <c r="Q364" s="207">
        <v>6E-05</v>
      </c>
      <c r="R364" s="207">
        <f>Q364*H364</f>
        <v>0.05962092</v>
      </c>
      <c r="S364" s="207">
        <v>0</v>
      </c>
      <c r="T364" s="208">
        <f>S364*H364</f>
        <v>0</v>
      </c>
      <c r="AR364" s="16" t="s">
        <v>134</v>
      </c>
      <c r="AT364" s="16" t="s">
        <v>129</v>
      </c>
      <c r="AU364" s="16" t="s">
        <v>77</v>
      </c>
      <c r="AY364" s="16" t="s">
        <v>127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6" t="s">
        <v>75</v>
      </c>
      <c r="BK364" s="209">
        <f>ROUND(I364*H364,2)</f>
        <v>0</v>
      </c>
      <c r="BL364" s="16" t="s">
        <v>134</v>
      </c>
      <c r="BM364" s="16" t="s">
        <v>558</v>
      </c>
    </row>
    <row r="365" spans="2:51" s="11" customFormat="1" ht="12">
      <c r="B365" s="210"/>
      <c r="C365" s="211"/>
      <c r="D365" s="212" t="s">
        <v>136</v>
      </c>
      <c r="E365" s="213" t="s">
        <v>1</v>
      </c>
      <c r="F365" s="214" t="s">
        <v>559</v>
      </c>
      <c r="G365" s="211"/>
      <c r="H365" s="215">
        <v>993.682</v>
      </c>
      <c r="I365" s="216"/>
      <c r="J365" s="211"/>
      <c r="K365" s="211"/>
      <c r="L365" s="217"/>
      <c r="M365" s="218"/>
      <c r="N365" s="219"/>
      <c r="O365" s="219"/>
      <c r="P365" s="219"/>
      <c r="Q365" s="219"/>
      <c r="R365" s="219"/>
      <c r="S365" s="219"/>
      <c r="T365" s="220"/>
      <c r="AT365" s="221" t="s">
        <v>136</v>
      </c>
      <c r="AU365" s="221" t="s">
        <v>77</v>
      </c>
      <c r="AV365" s="11" t="s">
        <v>77</v>
      </c>
      <c r="AW365" s="11" t="s">
        <v>32</v>
      </c>
      <c r="AX365" s="11" t="s">
        <v>75</v>
      </c>
      <c r="AY365" s="221" t="s">
        <v>127</v>
      </c>
    </row>
    <row r="366" spans="2:65" s="1" customFormat="1" ht="16.5" customHeight="1">
      <c r="B366" s="37"/>
      <c r="C366" s="198" t="s">
        <v>560</v>
      </c>
      <c r="D366" s="198" t="s">
        <v>129</v>
      </c>
      <c r="E366" s="199" t="s">
        <v>561</v>
      </c>
      <c r="F366" s="200" t="s">
        <v>562</v>
      </c>
      <c r="G366" s="201" t="s">
        <v>132</v>
      </c>
      <c r="H366" s="202">
        <v>1000.872</v>
      </c>
      <c r="I366" s="203"/>
      <c r="J366" s="204">
        <f>ROUND(I366*H366,2)</f>
        <v>0</v>
      </c>
      <c r="K366" s="200" t="s">
        <v>133</v>
      </c>
      <c r="L366" s="42"/>
      <c r="M366" s="205" t="s">
        <v>1</v>
      </c>
      <c r="N366" s="206" t="s">
        <v>41</v>
      </c>
      <c r="O366" s="78"/>
      <c r="P366" s="207">
        <f>O366*H366</f>
        <v>0</v>
      </c>
      <c r="Q366" s="207">
        <v>0.01146</v>
      </c>
      <c r="R366" s="207">
        <f>Q366*H366</f>
        <v>11.46999312</v>
      </c>
      <c r="S366" s="207">
        <v>0</v>
      </c>
      <c r="T366" s="208">
        <f>S366*H366</f>
        <v>0</v>
      </c>
      <c r="AR366" s="16" t="s">
        <v>134</v>
      </c>
      <c r="AT366" s="16" t="s">
        <v>129</v>
      </c>
      <c r="AU366" s="16" t="s">
        <v>77</v>
      </c>
      <c r="AY366" s="16" t="s">
        <v>127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6" t="s">
        <v>75</v>
      </c>
      <c r="BK366" s="209">
        <f>ROUND(I366*H366,2)</f>
        <v>0</v>
      </c>
      <c r="BL366" s="16" t="s">
        <v>134</v>
      </c>
      <c r="BM366" s="16" t="s">
        <v>563</v>
      </c>
    </row>
    <row r="367" spans="2:65" s="1" customFormat="1" ht="16.5" customHeight="1">
      <c r="B367" s="37"/>
      <c r="C367" s="198" t="s">
        <v>564</v>
      </c>
      <c r="D367" s="198" t="s">
        <v>129</v>
      </c>
      <c r="E367" s="199" t="s">
        <v>565</v>
      </c>
      <c r="F367" s="200" t="s">
        <v>566</v>
      </c>
      <c r="G367" s="201" t="s">
        <v>132</v>
      </c>
      <c r="H367" s="202">
        <v>1011.982</v>
      </c>
      <c r="I367" s="203"/>
      <c r="J367" s="204">
        <f>ROUND(I367*H367,2)</f>
        <v>0</v>
      </c>
      <c r="K367" s="200" t="s">
        <v>1</v>
      </c>
      <c r="L367" s="42"/>
      <c r="M367" s="205" t="s">
        <v>1</v>
      </c>
      <c r="N367" s="206" t="s">
        <v>41</v>
      </c>
      <c r="O367" s="78"/>
      <c r="P367" s="207">
        <f>O367*H367</f>
        <v>0</v>
      </c>
      <c r="Q367" s="207">
        <v>0.00328</v>
      </c>
      <c r="R367" s="207">
        <f>Q367*H367</f>
        <v>3.3193009599999996</v>
      </c>
      <c r="S367" s="207">
        <v>0</v>
      </c>
      <c r="T367" s="208">
        <f>S367*H367</f>
        <v>0</v>
      </c>
      <c r="AR367" s="16" t="s">
        <v>134</v>
      </c>
      <c r="AT367" s="16" t="s">
        <v>129</v>
      </c>
      <c r="AU367" s="16" t="s">
        <v>77</v>
      </c>
      <c r="AY367" s="16" t="s">
        <v>127</v>
      </c>
      <c r="BE367" s="209">
        <f>IF(N367="základní",J367,0)</f>
        <v>0</v>
      </c>
      <c r="BF367" s="209">
        <f>IF(N367="snížená",J367,0)</f>
        <v>0</v>
      </c>
      <c r="BG367" s="209">
        <f>IF(N367="zákl. přenesená",J367,0)</f>
        <v>0</v>
      </c>
      <c r="BH367" s="209">
        <f>IF(N367="sníž. přenesená",J367,0)</f>
        <v>0</v>
      </c>
      <c r="BI367" s="209">
        <f>IF(N367="nulová",J367,0)</f>
        <v>0</v>
      </c>
      <c r="BJ367" s="16" t="s">
        <v>75</v>
      </c>
      <c r="BK367" s="209">
        <f>ROUND(I367*H367,2)</f>
        <v>0</v>
      </c>
      <c r="BL367" s="16" t="s">
        <v>134</v>
      </c>
      <c r="BM367" s="16" t="s">
        <v>567</v>
      </c>
    </row>
    <row r="368" spans="2:51" s="13" customFormat="1" ht="12">
      <c r="B368" s="233"/>
      <c r="C368" s="234"/>
      <c r="D368" s="212" t="s">
        <v>136</v>
      </c>
      <c r="E368" s="235" t="s">
        <v>1</v>
      </c>
      <c r="F368" s="236" t="s">
        <v>568</v>
      </c>
      <c r="G368" s="234"/>
      <c r="H368" s="235" t="s">
        <v>1</v>
      </c>
      <c r="I368" s="237"/>
      <c r="J368" s="234"/>
      <c r="K368" s="234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136</v>
      </c>
      <c r="AU368" s="242" t="s">
        <v>77</v>
      </c>
      <c r="AV368" s="13" t="s">
        <v>75</v>
      </c>
      <c r="AW368" s="13" t="s">
        <v>32</v>
      </c>
      <c r="AX368" s="13" t="s">
        <v>70</v>
      </c>
      <c r="AY368" s="242" t="s">
        <v>127</v>
      </c>
    </row>
    <row r="369" spans="2:51" s="11" customFormat="1" ht="12">
      <c r="B369" s="210"/>
      <c r="C369" s="211"/>
      <c r="D369" s="212" t="s">
        <v>136</v>
      </c>
      <c r="E369" s="213" t="s">
        <v>1</v>
      </c>
      <c r="F369" s="214" t="s">
        <v>569</v>
      </c>
      <c r="G369" s="211"/>
      <c r="H369" s="215">
        <v>1011.982</v>
      </c>
      <c r="I369" s="216"/>
      <c r="J369" s="211"/>
      <c r="K369" s="211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136</v>
      </c>
      <c r="AU369" s="221" t="s">
        <v>77</v>
      </c>
      <c r="AV369" s="11" t="s">
        <v>77</v>
      </c>
      <c r="AW369" s="11" t="s">
        <v>32</v>
      </c>
      <c r="AX369" s="11" t="s">
        <v>75</v>
      </c>
      <c r="AY369" s="221" t="s">
        <v>127</v>
      </c>
    </row>
    <row r="370" spans="2:65" s="1" customFormat="1" ht="16.5" customHeight="1">
      <c r="B370" s="37"/>
      <c r="C370" s="198" t="s">
        <v>570</v>
      </c>
      <c r="D370" s="198" t="s">
        <v>129</v>
      </c>
      <c r="E370" s="199" t="s">
        <v>571</v>
      </c>
      <c r="F370" s="200" t="s">
        <v>572</v>
      </c>
      <c r="G370" s="201" t="s">
        <v>132</v>
      </c>
      <c r="H370" s="202">
        <v>8.1</v>
      </c>
      <c r="I370" s="203"/>
      <c r="J370" s="204">
        <f>ROUND(I370*H370,2)</f>
        <v>0</v>
      </c>
      <c r="K370" s="200" t="s">
        <v>1</v>
      </c>
      <c r="L370" s="42"/>
      <c r="M370" s="205" t="s">
        <v>1</v>
      </c>
      <c r="N370" s="206" t="s">
        <v>41</v>
      </c>
      <c r="O370" s="78"/>
      <c r="P370" s="207">
        <f>O370*H370</f>
        <v>0</v>
      </c>
      <c r="Q370" s="207">
        <v>0.00288</v>
      </c>
      <c r="R370" s="207">
        <f>Q370*H370</f>
        <v>0.023328</v>
      </c>
      <c r="S370" s="207">
        <v>0</v>
      </c>
      <c r="T370" s="208">
        <f>S370*H370</f>
        <v>0</v>
      </c>
      <c r="AR370" s="16" t="s">
        <v>134</v>
      </c>
      <c r="AT370" s="16" t="s">
        <v>129</v>
      </c>
      <c r="AU370" s="16" t="s">
        <v>77</v>
      </c>
      <c r="AY370" s="16" t="s">
        <v>127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6" t="s">
        <v>75</v>
      </c>
      <c r="BK370" s="209">
        <f>ROUND(I370*H370,2)</f>
        <v>0</v>
      </c>
      <c r="BL370" s="16" t="s">
        <v>134</v>
      </c>
      <c r="BM370" s="16" t="s">
        <v>573</v>
      </c>
    </row>
    <row r="371" spans="2:51" s="13" customFormat="1" ht="12">
      <c r="B371" s="233"/>
      <c r="C371" s="234"/>
      <c r="D371" s="212" t="s">
        <v>136</v>
      </c>
      <c r="E371" s="235" t="s">
        <v>1</v>
      </c>
      <c r="F371" s="236" t="s">
        <v>390</v>
      </c>
      <c r="G371" s="234"/>
      <c r="H371" s="235" t="s">
        <v>1</v>
      </c>
      <c r="I371" s="237"/>
      <c r="J371" s="234"/>
      <c r="K371" s="234"/>
      <c r="L371" s="238"/>
      <c r="M371" s="239"/>
      <c r="N371" s="240"/>
      <c r="O371" s="240"/>
      <c r="P371" s="240"/>
      <c r="Q371" s="240"/>
      <c r="R371" s="240"/>
      <c r="S371" s="240"/>
      <c r="T371" s="241"/>
      <c r="AT371" s="242" t="s">
        <v>136</v>
      </c>
      <c r="AU371" s="242" t="s">
        <v>77</v>
      </c>
      <c r="AV371" s="13" t="s">
        <v>75</v>
      </c>
      <c r="AW371" s="13" t="s">
        <v>32</v>
      </c>
      <c r="AX371" s="13" t="s">
        <v>70</v>
      </c>
      <c r="AY371" s="242" t="s">
        <v>127</v>
      </c>
    </row>
    <row r="372" spans="2:51" s="11" customFormat="1" ht="12">
      <c r="B372" s="210"/>
      <c r="C372" s="211"/>
      <c r="D372" s="212" t="s">
        <v>136</v>
      </c>
      <c r="E372" s="213" t="s">
        <v>1</v>
      </c>
      <c r="F372" s="214" t="s">
        <v>486</v>
      </c>
      <c r="G372" s="211"/>
      <c r="H372" s="215">
        <v>8.1</v>
      </c>
      <c r="I372" s="216"/>
      <c r="J372" s="211"/>
      <c r="K372" s="211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136</v>
      </c>
      <c r="AU372" s="221" t="s">
        <v>77</v>
      </c>
      <c r="AV372" s="11" t="s">
        <v>77</v>
      </c>
      <c r="AW372" s="11" t="s">
        <v>32</v>
      </c>
      <c r="AX372" s="11" t="s">
        <v>75</v>
      </c>
      <c r="AY372" s="221" t="s">
        <v>127</v>
      </c>
    </row>
    <row r="373" spans="2:65" s="1" customFormat="1" ht="16.5" customHeight="1">
      <c r="B373" s="37"/>
      <c r="C373" s="198" t="s">
        <v>574</v>
      </c>
      <c r="D373" s="198" t="s">
        <v>129</v>
      </c>
      <c r="E373" s="199" t="s">
        <v>575</v>
      </c>
      <c r="F373" s="200" t="s">
        <v>576</v>
      </c>
      <c r="G373" s="201" t="s">
        <v>132</v>
      </c>
      <c r="H373" s="202">
        <v>122.696</v>
      </c>
      <c r="I373" s="203"/>
      <c r="J373" s="204">
        <f>ROUND(I373*H373,2)</f>
        <v>0</v>
      </c>
      <c r="K373" s="200" t="s">
        <v>133</v>
      </c>
      <c r="L373" s="42"/>
      <c r="M373" s="205" t="s">
        <v>1</v>
      </c>
      <c r="N373" s="206" t="s">
        <v>41</v>
      </c>
      <c r="O373" s="78"/>
      <c r="P373" s="207">
        <f>O373*H373</f>
        <v>0</v>
      </c>
      <c r="Q373" s="207">
        <v>0.00012</v>
      </c>
      <c r="R373" s="207">
        <f>Q373*H373</f>
        <v>0.01472352</v>
      </c>
      <c r="S373" s="207">
        <v>0</v>
      </c>
      <c r="T373" s="208">
        <f>S373*H373</f>
        <v>0</v>
      </c>
      <c r="AR373" s="16" t="s">
        <v>134</v>
      </c>
      <c r="AT373" s="16" t="s">
        <v>129</v>
      </c>
      <c r="AU373" s="16" t="s">
        <v>77</v>
      </c>
      <c r="AY373" s="16" t="s">
        <v>127</v>
      </c>
      <c r="BE373" s="209">
        <f>IF(N373="základní",J373,0)</f>
        <v>0</v>
      </c>
      <c r="BF373" s="209">
        <f>IF(N373="snížená",J373,0)</f>
        <v>0</v>
      </c>
      <c r="BG373" s="209">
        <f>IF(N373="zákl. přenesená",J373,0)</f>
        <v>0</v>
      </c>
      <c r="BH373" s="209">
        <f>IF(N373="sníž. přenesená",J373,0)</f>
        <v>0</v>
      </c>
      <c r="BI373" s="209">
        <f>IF(N373="nulová",J373,0)</f>
        <v>0</v>
      </c>
      <c r="BJ373" s="16" t="s">
        <v>75</v>
      </c>
      <c r="BK373" s="209">
        <f>ROUND(I373*H373,2)</f>
        <v>0</v>
      </c>
      <c r="BL373" s="16" t="s">
        <v>134</v>
      </c>
      <c r="BM373" s="16" t="s">
        <v>577</v>
      </c>
    </row>
    <row r="374" spans="2:51" s="11" customFormat="1" ht="12">
      <c r="B374" s="210"/>
      <c r="C374" s="211"/>
      <c r="D374" s="212" t="s">
        <v>136</v>
      </c>
      <c r="E374" s="213" t="s">
        <v>1</v>
      </c>
      <c r="F374" s="214" t="s">
        <v>360</v>
      </c>
      <c r="G374" s="211"/>
      <c r="H374" s="215">
        <v>40.045</v>
      </c>
      <c r="I374" s="216"/>
      <c r="J374" s="211"/>
      <c r="K374" s="211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136</v>
      </c>
      <c r="AU374" s="221" t="s">
        <v>77</v>
      </c>
      <c r="AV374" s="11" t="s">
        <v>77</v>
      </c>
      <c r="AW374" s="11" t="s">
        <v>32</v>
      </c>
      <c r="AX374" s="11" t="s">
        <v>70</v>
      </c>
      <c r="AY374" s="221" t="s">
        <v>127</v>
      </c>
    </row>
    <row r="375" spans="2:51" s="11" customFormat="1" ht="12">
      <c r="B375" s="210"/>
      <c r="C375" s="211"/>
      <c r="D375" s="212" t="s">
        <v>136</v>
      </c>
      <c r="E375" s="213" t="s">
        <v>1</v>
      </c>
      <c r="F375" s="214" t="s">
        <v>361</v>
      </c>
      <c r="G375" s="211"/>
      <c r="H375" s="215">
        <v>44.124</v>
      </c>
      <c r="I375" s="216"/>
      <c r="J375" s="211"/>
      <c r="K375" s="211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136</v>
      </c>
      <c r="AU375" s="221" t="s">
        <v>77</v>
      </c>
      <c r="AV375" s="11" t="s">
        <v>77</v>
      </c>
      <c r="AW375" s="11" t="s">
        <v>32</v>
      </c>
      <c r="AX375" s="11" t="s">
        <v>70</v>
      </c>
      <c r="AY375" s="221" t="s">
        <v>127</v>
      </c>
    </row>
    <row r="376" spans="2:51" s="11" customFormat="1" ht="12">
      <c r="B376" s="210"/>
      <c r="C376" s="211"/>
      <c r="D376" s="212" t="s">
        <v>136</v>
      </c>
      <c r="E376" s="213" t="s">
        <v>1</v>
      </c>
      <c r="F376" s="214" t="s">
        <v>362</v>
      </c>
      <c r="G376" s="211"/>
      <c r="H376" s="215">
        <v>12.48</v>
      </c>
      <c r="I376" s="216"/>
      <c r="J376" s="211"/>
      <c r="K376" s="211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136</v>
      </c>
      <c r="AU376" s="221" t="s">
        <v>77</v>
      </c>
      <c r="AV376" s="11" t="s">
        <v>77</v>
      </c>
      <c r="AW376" s="11" t="s">
        <v>32</v>
      </c>
      <c r="AX376" s="11" t="s">
        <v>70</v>
      </c>
      <c r="AY376" s="221" t="s">
        <v>127</v>
      </c>
    </row>
    <row r="377" spans="2:51" s="11" customFormat="1" ht="12">
      <c r="B377" s="210"/>
      <c r="C377" s="211"/>
      <c r="D377" s="212" t="s">
        <v>136</v>
      </c>
      <c r="E377" s="213" t="s">
        <v>1</v>
      </c>
      <c r="F377" s="214" t="s">
        <v>363</v>
      </c>
      <c r="G377" s="211"/>
      <c r="H377" s="215">
        <v>14.092</v>
      </c>
      <c r="I377" s="216"/>
      <c r="J377" s="211"/>
      <c r="K377" s="211"/>
      <c r="L377" s="217"/>
      <c r="M377" s="218"/>
      <c r="N377" s="219"/>
      <c r="O377" s="219"/>
      <c r="P377" s="219"/>
      <c r="Q377" s="219"/>
      <c r="R377" s="219"/>
      <c r="S377" s="219"/>
      <c r="T377" s="220"/>
      <c r="AT377" s="221" t="s">
        <v>136</v>
      </c>
      <c r="AU377" s="221" t="s">
        <v>77</v>
      </c>
      <c r="AV377" s="11" t="s">
        <v>77</v>
      </c>
      <c r="AW377" s="11" t="s">
        <v>32</v>
      </c>
      <c r="AX377" s="11" t="s">
        <v>70</v>
      </c>
      <c r="AY377" s="221" t="s">
        <v>127</v>
      </c>
    </row>
    <row r="378" spans="2:51" s="11" customFormat="1" ht="12">
      <c r="B378" s="210"/>
      <c r="C378" s="211"/>
      <c r="D378" s="212" t="s">
        <v>136</v>
      </c>
      <c r="E378" s="213" t="s">
        <v>1</v>
      </c>
      <c r="F378" s="214" t="s">
        <v>364</v>
      </c>
      <c r="G378" s="211"/>
      <c r="H378" s="215">
        <v>11.955</v>
      </c>
      <c r="I378" s="216"/>
      <c r="J378" s="211"/>
      <c r="K378" s="211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136</v>
      </c>
      <c r="AU378" s="221" t="s">
        <v>77</v>
      </c>
      <c r="AV378" s="11" t="s">
        <v>77</v>
      </c>
      <c r="AW378" s="11" t="s">
        <v>32</v>
      </c>
      <c r="AX378" s="11" t="s">
        <v>70</v>
      </c>
      <c r="AY378" s="221" t="s">
        <v>127</v>
      </c>
    </row>
    <row r="379" spans="2:51" s="12" customFormat="1" ht="12">
      <c r="B379" s="222"/>
      <c r="C379" s="223"/>
      <c r="D379" s="212" t="s">
        <v>136</v>
      </c>
      <c r="E379" s="224" t="s">
        <v>1</v>
      </c>
      <c r="F379" s="225" t="s">
        <v>139</v>
      </c>
      <c r="G379" s="223"/>
      <c r="H379" s="226">
        <v>122.696</v>
      </c>
      <c r="I379" s="227"/>
      <c r="J379" s="223"/>
      <c r="K379" s="223"/>
      <c r="L379" s="228"/>
      <c r="M379" s="229"/>
      <c r="N379" s="230"/>
      <c r="O379" s="230"/>
      <c r="P379" s="230"/>
      <c r="Q379" s="230"/>
      <c r="R379" s="230"/>
      <c r="S379" s="230"/>
      <c r="T379" s="231"/>
      <c r="AT379" s="232" t="s">
        <v>136</v>
      </c>
      <c r="AU379" s="232" t="s">
        <v>77</v>
      </c>
      <c r="AV379" s="12" t="s">
        <v>134</v>
      </c>
      <c r="AW379" s="12" t="s">
        <v>32</v>
      </c>
      <c r="AX379" s="12" t="s">
        <v>75</v>
      </c>
      <c r="AY379" s="232" t="s">
        <v>127</v>
      </c>
    </row>
    <row r="380" spans="2:65" s="1" customFormat="1" ht="16.5" customHeight="1">
      <c r="B380" s="37"/>
      <c r="C380" s="198" t="s">
        <v>578</v>
      </c>
      <c r="D380" s="198" t="s">
        <v>129</v>
      </c>
      <c r="E380" s="199" t="s">
        <v>579</v>
      </c>
      <c r="F380" s="200" t="s">
        <v>580</v>
      </c>
      <c r="G380" s="201" t="s">
        <v>132</v>
      </c>
      <c r="H380" s="202">
        <v>1000.872</v>
      </c>
      <c r="I380" s="203"/>
      <c r="J380" s="204">
        <f>ROUND(I380*H380,2)</f>
        <v>0</v>
      </c>
      <c r="K380" s="200" t="s">
        <v>133</v>
      </c>
      <c r="L380" s="42"/>
      <c r="M380" s="205" t="s">
        <v>1</v>
      </c>
      <c r="N380" s="206" t="s">
        <v>41</v>
      </c>
      <c r="O380" s="78"/>
      <c r="P380" s="207">
        <f>O380*H380</f>
        <v>0</v>
      </c>
      <c r="Q380" s="207">
        <v>0</v>
      </c>
      <c r="R380" s="207">
        <f>Q380*H380</f>
        <v>0</v>
      </c>
      <c r="S380" s="207">
        <v>0</v>
      </c>
      <c r="T380" s="208">
        <f>S380*H380</f>
        <v>0</v>
      </c>
      <c r="AR380" s="16" t="s">
        <v>134</v>
      </c>
      <c r="AT380" s="16" t="s">
        <v>129</v>
      </c>
      <c r="AU380" s="16" t="s">
        <v>77</v>
      </c>
      <c r="AY380" s="16" t="s">
        <v>127</v>
      </c>
      <c r="BE380" s="209">
        <f>IF(N380="základní",J380,0)</f>
        <v>0</v>
      </c>
      <c r="BF380" s="209">
        <f>IF(N380="snížená",J380,0)</f>
        <v>0</v>
      </c>
      <c r="BG380" s="209">
        <f>IF(N380="zákl. přenesená",J380,0)</f>
        <v>0</v>
      </c>
      <c r="BH380" s="209">
        <f>IF(N380="sníž. přenesená",J380,0)</f>
        <v>0</v>
      </c>
      <c r="BI380" s="209">
        <f>IF(N380="nulová",J380,0)</f>
        <v>0</v>
      </c>
      <c r="BJ380" s="16" t="s">
        <v>75</v>
      </c>
      <c r="BK380" s="209">
        <f>ROUND(I380*H380,2)</f>
        <v>0</v>
      </c>
      <c r="BL380" s="16" t="s">
        <v>134</v>
      </c>
      <c r="BM380" s="16" t="s">
        <v>581</v>
      </c>
    </row>
    <row r="381" spans="2:51" s="11" customFormat="1" ht="12">
      <c r="B381" s="210"/>
      <c r="C381" s="211"/>
      <c r="D381" s="212" t="s">
        <v>136</v>
      </c>
      <c r="E381" s="213" t="s">
        <v>1</v>
      </c>
      <c r="F381" s="214" t="s">
        <v>582</v>
      </c>
      <c r="G381" s="211"/>
      <c r="H381" s="215">
        <v>1000.872</v>
      </c>
      <c r="I381" s="216"/>
      <c r="J381" s="211"/>
      <c r="K381" s="211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136</v>
      </c>
      <c r="AU381" s="221" t="s">
        <v>77</v>
      </c>
      <c r="AV381" s="11" t="s">
        <v>77</v>
      </c>
      <c r="AW381" s="11" t="s">
        <v>32</v>
      </c>
      <c r="AX381" s="11" t="s">
        <v>75</v>
      </c>
      <c r="AY381" s="221" t="s">
        <v>127</v>
      </c>
    </row>
    <row r="382" spans="2:65" s="1" customFormat="1" ht="16.5" customHeight="1">
      <c r="B382" s="37"/>
      <c r="C382" s="198" t="s">
        <v>583</v>
      </c>
      <c r="D382" s="198" t="s">
        <v>129</v>
      </c>
      <c r="E382" s="199" t="s">
        <v>584</v>
      </c>
      <c r="F382" s="200" t="s">
        <v>585</v>
      </c>
      <c r="G382" s="201" t="s">
        <v>132</v>
      </c>
      <c r="H382" s="202">
        <v>6.9</v>
      </c>
      <c r="I382" s="203"/>
      <c r="J382" s="204">
        <f>ROUND(I382*H382,2)</f>
        <v>0</v>
      </c>
      <c r="K382" s="200" t="s">
        <v>133</v>
      </c>
      <c r="L382" s="42"/>
      <c r="M382" s="205" t="s">
        <v>1</v>
      </c>
      <c r="N382" s="206" t="s">
        <v>41</v>
      </c>
      <c r="O382" s="78"/>
      <c r="P382" s="207">
        <f>O382*H382</f>
        <v>0</v>
      </c>
      <c r="Q382" s="207">
        <v>0</v>
      </c>
      <c r="R382" s="207">
        <f>Q382*H382</f>
        <v>0</v>
      </c>
      <c r="S382" s="207">
        <v>0</v>
      </c>
      <c r="T382" s="208">
        <f>S382*H382</f>
        <v>0</v>
      </c>
      <c r="AR382" s="16" t="s">
        <v>134</v>
      </c>
      <c r="AT382" s="16" t="s">
        <v>129</v>
      </c>
      <c r="AU382" s="16" t="s">
        <v>77</v>
      </c>
      <c r="AY382" s="16" t="s">
        <v>127</v>
      </c>
      <c r="BE382" s="209">
        <f>IF(N382="základní",J382,0)</f>
        <v>0</v>
      </c>
      <c r="BF382" s="209">
        <f>IF(N382="snížená",J382,0)</f>
        <v>0</v>
      </c>
      <c r="BG382" s="209">
        <f>IF(N382="zákl. přenesená",J382,0)</f>
        <v>0</v>
      </c>
      <c r="BH382" s="209">
        <f>IF(N382="sníž. přenesená",J382,0)</f>
        <v>0</v>
      </c>
      <c r="BI382" s="209">
        <f>IF(N382="nulová",J382,0)</f>
        <v>0</v>
      </c>
      <c r="BJ382" s="16" t="s">
        <v>75</v>
      </c>
      <c r="BK382" s="209">
        <f>ROUND(I382*H382,2)</f>
        <v>0</v>
      </c>
      <c r="BL382" s="16" t="s">
        <v>134</v>
      </c>
      <c r="BM382" s="16" t="s">
        <v>586</v>
      </c>
    </row>
    <row r="383" spans="2:51" s="13" customFormat="1" ht="12">
      <c r="B383" s="233"/>
      <c r="C383" s="234"/>
      <c r="D383" s="212" t="s">
        <v>136</v>
      </c>
      <c r="E383" s="235" t="s">
        <v>1</v>
      </c>
      <c r="F383" s="236" t="s">
        <v>587</v>
      </c>
      <c r="G383" s="234"/>
      <c r="H383" s="235" t="s">
        <v>1</v>
      </c>
      <c r="I383" s="237"/>
      <c r="J383" s="234"/>
      <c r="K383" s="234"/>
      <c r="L383" s="238"/>
      <c r="M383" s="239"/>
      <c r="N383" s="240"/>
      <c r="O383" s="240"/>
      <c r="P383" s="240"/>
      <c r="Q383" s="240"/>
      <c r="R383" s="240"/>
      <c r="S383" s="240"/>
      <c r="T383" s="241"/>
      <c r="AT383" s="242" t="s">
        <v>136</v>
      </c>
      <c r="AU383" s="242" t="s">
        <v>77</v>
      </c>
      <c r="AV383" s="13" t="s">
        <v>75</v>
      </c>
      <c r="AW383" s="13" t="s">
        <v>32</v>
      </c>
      <c r="AX383" s="13" t="s">
        <v>70</v>
      </c>
      <c r="AY383" s="242" t="s">
        <v>127</v>
      </c>
    </row>
    <row r="384" spans="2:51" s="11" customFormat="1" ht="12">
      <c r="B384" s="210"/>
      <c r="C384" s="211"/>
      <c r="D384" s="212" t="s">
        <v>136</v>
      </c>
      <c r="E384" s="213" t="s">
        <v>1</v>
      </c>
      <c r="F384" s="214" t="s">
        <v>588</v>
      </c>
      <c r="G384" s="211"/>
      <c r="H384" s="215">
        <v>6.9</v>
      </c>
      <c r="I384" s="216"/>
      <c r="J384" s="211"/>
      <c r="K384" s="211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136</v>
      </c>
      <c r="AU384" s="221" t="s">
        <v>77</v>
      </c>
      <c r="AV384" s="11" t="s">
        <v>77</v>
      </c>
      <c r="AW384" s="11" t="s">
        <v>32</v>
      </c>
      <c r="AX384" s="11" t="s">
        <v>75</v>
      </c>
      <c r="AY384" s="221" t="s">
        <v>127</v>
      </c>
    </row>
    <row r="385" spans="2:65" s="1" customFormat="1" ht="16.5" customHeight="1">
      <c r="B385" s="37"/>
      <c r="C385" s="198" t="s">
        <v>589</v>
      </c>
      <c r="D385" s="198" t="s">
        <v>129</v>
      </c>
      <c r="E385" s="199" t="s">
        <v>590</v>
      </c>
      <c r="F385" s="200" t="s">
        <v>591</v>
      </c>
      <c r="G385" s="201" t="s">
        <v>146</v>
      </c>
      <c r="H385" s="202">
        <v>0.5</v>
      </c>
      <c r="I385" s="203"/>
      <c r="J385" s="204">
        <f>ROUND(I385*H385,2)</f>
        <v>0</v>
      </c>
      <c r="K385" s="200" t="s">
        <v>133</v>
      </c>
      <c r="L385" s="42"/>
      <c r="M385" s="205" t="s">
        <v>1</v>
      </c>
      <c r="N385" s="206" t="s">
        <v>41</v>
      </c>
      <c r="O385" s="78"/>
      <c r="P385" s="207">
        <f>O385*H385</f>
        <v>0</v>
      </c>
      <c r="Q385" s="207">
        <v>2.25634</v>
      </c>
      <c r="R385" s="207">
        <f>Q385*H385</f>
        <v>1.12817</v>
      </c>
      <c r="S385" s="207">
        <v>0</v>
      </c>
      <c r="T385" s="208">
        <f>S385*H385</f>
        <v>0</v>
      </c>
      <c r="AR385" s="16" t="s">
        <v>134</v>
      </c>
      <c r="AT385" s="16" t="s">
        <v>129</v>
      </c>
      <c r="AU385" s="16" t="s">
        <v>77</v>
      </c>
      <c r="AY385" s="16" t="s">
        <v>127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6" t="s">
        <v>75</v>
      </c>
      <c r="BK385" s="209">
        <f>ROUND(I385*H385,2)</f>
        <v>0</v>
      </c>
      <c r="BL385" s="16" t="s">
        <v>134</v>
      </c>
      <c r="BM385" s="16" t="s">
        <v>592</v>
      </c>
    </row>
    <row r="386" spans="2:51" s="13" customFormat="1" ht="12">
      <c r="B386" s="233"/>
      <c r="C386" s="234"/>
      <c r="D386" s="212" t="s">
        <v>136</v>
      </c>
      <c r="E386" s="235" t="s">
        <v>1</v>
      </c>
      <c r="F386" s="236" t="s">
        <v>593</v>
      </c>
      <c r="G386" s="234"/>
      <c r="H386" s="235" t="s">
        <v>1</v>
      </c>
      <c r="I386" s="237"/>
      <c r="J386" s="234"/>
      <c r="K386" s="234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136</v>
      </c>
      <c r="AU386" s="242" t="s">
        <v>77</v>
      </c>
      <c r="AV386" s="13" t="s">
        <v>75</v>
      </c>
      <c r="AW386" s="13" t="s">
        <v>32</v>
      </c>
      <c r="AX386" s="13" t="s">
        <v>70</v>
      </c>
      <c r="AY386" s="242" t="s">
        <v>127</v>
      </c>
    </row>
    <row r="387" spans="2:51" s="11" customFormat="1" ht="12">
      <c r="B387" s="210"/>
      <c r="C387" s="211"/>
      <c r="D387" s="212" t="s">
        <v>136</v>
      </c>
      <c r="E387" s="213" t="s">
        <v>1</v>
      </c>
      <c r="F387" s="214" t="s">
        <v>594</v>
      </c>
      <c r="G387" s="211"/>
      <c r="H387" s="215">
        <v>0.5</v>
      </c>
      <c r="I387" s="216"/>
      <c r="J387" s="211"/>
      <c r="K387" s="211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136</v>
      </c>
      <c r="AU387" s="221" t="s">
        <v>77</v>
      </c>
      <c r="AV387" s="11" t="s">
        <v>77</v>
      </c>
      <c r="AW387" s="11" t="s">
        <v>32</v>
      </c>
      <c r="AX387" s="11" t="s">
        <v>75</v>
      </c>
      <c r="AY387" s="221" t="s">
        <v>127</v>
      </c>
    </row>
    <row r="388" spans="2:63" s="10" customFormat="1" ht="22.8" customHeight="1">
      <c r="B388" s="182"/>
      <c r="C388" s="183"/>
      <c r="D388" s="184" t="s">
        <v>69</v>
      </c>
      <c r="E388" s="196" t="s">
        <v>168</v>
      </c>
      <c r="F388" s="196" t="s">
        <v>595</v>
      </c>
      <c r="G388" s="183"/>
      <c r="H388" s="183"/>
      <c r="I388" s="186"/>
      <c r="J388" s="197">
        <f>BK388</f>
        <v>0</v>
      </c>
      <c r="K388" s="183"/>
      <c r="L388" s="188"/>
      <c r="M388" s="189"/>
      <c r="N388" s="190"/>
      <c r="O388" s="190"/>
      <c r="P388" s="191">
        <f>P389</f>
        <v>0</v>
      </c>
      <c r="Q388" s="190"/>
      <c r="R388" s="191">
        <f>R389</f>
        <v>0.0014</v>
      </c>
      <c r="S388" s="190"/>
      <c r="T388" s="192">
        <f>T389</f>
        <v>0</v>
      </c>
      <c r="AR388" s="193" t="s">
        <v>75</v>
      </c>
      <c r="AT388" s="194" t="s">
        <v>69</v>
      </c>
      <c r="AU388" s="194" t="s">
        <v>75</v>
      </c>
      <c r="AY388" s="193" t="s">
        <v>127</v>
      </c>
      <c r="BK388" s="195">
        <f>BK389</f>
        <v>0</v>
      </c>
    </row>
    <row r="389" spans="2:65" s="1" customFormat="1" ht="22.5" customHeight="1">
      <c r="B389" s="37"/>
      <c r="C389" s="198" t="s">
        <v>596</v>
      </c>
      <c r="D389" s="198" t="s">
        <v>129</v>
      </c>
      <c r="E389" s="199" t="s">
        <v>597</v>
      </c>
      <c r="F389" s="200" t="s">
        <v>598</v>
      </c>
      <c r="G389" s="201" t="s">
        <v>226</v>
      </c>
      <c r="H389" s="202">
        <v>4</v>
      </c>
      <c r="I389" s="203"/>
      <c r="J389" s="204">
        <f>ROUND(I389*H389,2)</f>
        <v>0</v>
      </c>
      <c r="K389" s="200" t="s">
        <v>1</v>
      </c>
      <c r="L389" s="42"/>
      <c r="M389" s="205" t="s">
        <v>1</v>
      </c>
      <c r="N389" s="206" t="s">
        <v>41</v>
      </c>
      <c r="O389" s="78"/>
      <c r="P389" s="207">
        <f>O389*H389</f>
        <v>0</v>
      </c>
      <c r="Q389" s="207">
        <v>0.00035</v>
      </c>
      <c r="R389" s="207">
        <f>Q389*H389</f>
        <v>0.0014</v>
      </c>
      <c r="S389" s="207">
        <v>0</v>
      </c>
      <c r="T389" s="208">
        <f>S389*H389</f>
        <v>0</v>
      </c>
      <c r="AR389" s="16" t="s">
        <v>134</v>
      </c>
      <c r="AT389" s="16" t="s">
        <v>129</v>
      </c>
      <c r="AU389" s="16" t="s">
        <v>77</v>
      </c>
      <c r="AY389" s="16" t="s">
        <v>127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6" t="s">
        <v>75</v>
      </c>
      <c r="BK389" s="209">
        <f>ROUND(I389*H389,2)</f>
        <v>0</v>
      </c>
      <c r="BL389" s="16" t="s">
        <v>134</v>
      </c>
      <c r="BM389" s="16" t="s">
        <v>599</v>
      </c>
    </row>
    <row r="390" spans="2:63" s="10" customFormat="1" ht="22.8" customHeight="1">
      <c r="B390" s="182"/>
      <c r="C390" s="183"/>
      <c r="D390" s="184" t="s">
        <v>69</v>
      </c>
      <c r="E390" s="196" t="s">
        <v>173</v>
      </c>
      <c r="F390" s="196" t="s">
        <v>600</v>
      </c>
      <c r="G390" s="183"/>
      <c r="H390" s="183"/>
      <c r="I390" s="186"/>
      <c r="J390" s="197">
        <f>BK390</f>
        <v>0</v>
      </c>
      <c r="K390" s="183"/>
      <c r="L390" s="188"/>
      <c r="M390" s="189"/>
      <c r="N390" s="190"/>
      <c r="O390" s="190"/>
      <c r="P390" s="191">
        <f>SUM(P391:P519)</f>
        <v>0</v>
      </c>
      <c r="Q390" s="190"/>
      <c r="R390" s="191">
        <f>SUM(R391:R519)</f>
        <v>0.038010640000000005</v>
      </c>
      <c r="S390" s="190"/>
      <c r="T390" s="192">
        <f>SUM(T391:T519)</f>
        <v>48.445694</v>
      </c>
      <c r="AR390" s="193" t="s">
        <v>75</v>
      </c>
      <c r="AT390" s="194" t="s">
        <v>69</v>
      </c>
      <c r="AU390" s="194" t="s">
        <v>75</v>
      </c>
      <c r="AY390" s="193" t="s">
        <v>127</v>
      </c>
      <c r="BK390" s="195">
        <f>SUM(BK391:BK519)</f>
        <v>0</v>
      </c>
    </row>
    <row r="391" spans="2:65" s="1" customFormat="1" ht="16.5" customHeight="1">
      <c r="B391" s="37"/>
      <c r="C391" s="198" t="s">
        <v>601</v>
      </c>
      <c r="D391" s="198" t="s">
        <v>129</v>
      </c>
      <c r="E391" s="199" t="s">
        <v>602</v>
      </c>
      <c r="F391" s="200" t="s">
        <v>603</v>
      </c>
      <c r="G391" s="201" t="s">
        <v>132</v>
      </c>
      <c r="H391" s="202">
        <v>1286.26</v>
      </c>
      <c r="I391" s="203"/>
      <c r="J391" s="204">
        <f>ROUND(I391*H391,2)</f>
        <v>0</v>
      </c>
      <c r="K391" s="200" t="s">
        <v>133</v>
      </c>
      <c r="L391" s="42"/>
      <c r="M391" s="205" t="s">
        <v>1</v>
      </c>
      <c r="N391" s="206" t="s">
        <v>41</v>
      </c>
      <c r="O391" s="78"/>
      <c r="P391" s="207">
        <f>O391*H391</f>
        <v>0</v>
      </c>
      <c r="Q391" s="207">
        <v>0</v>
      </c>
      <c r="R391" s="207">
        <f>Q391*H391</f>
        <v>0</v>
      </c>
      <c r="S391" s="207">
        <v>0</v>
      </c>
      <c r="T391" s="208">
        <f>S391*H391</f>
        <v>0</v>
      </c>
      <c r="AR391" s="16" t="s">
        <v>134</v>
      </c>
      <c r="AT391" s="16" t="s">
        <v>129</v>
      </c>
      <c r="AU391" s="16" t="s">
        <v>77</v>
      </c>
      <c r="AY391" s="16" t="s">
        <v>127</v>
      </c>
      <c r="BE391" s="209">
        <f>IF(N391="základní",J391,0)</f>
        <v>0</v>
      </c>
      <c r="BF391" s="209">
        <f>IF(N391="snížená",J391,0)</f>
        <v>0</v>
      </c>
      <c r="BG391" s="209">
        <f>IF(N391="zákl. přenesená",J391,0)</f>
        <v>0</v>
      </c>
      <c r="BH391" s="209">
        <f>IF(N391="sníž. přenesená",J391,0)</f>
        <v>0</v>
      </c>
      <c r="BI391" s="209">
        <f>IF(N391="nulová",J391,0)</f>
        <v>0</v>
      </c>
      <c r="BJ391" s="16" t="s">
        <v>75</v>
      </c>
      <c r="BK391" s="209">
        <f>ROUND(I391*H391,2)</f>
        <v>0</v>
      </c>
      <c r="BL391" s="16" t="s">
        <v>134</v>
      </c>
      <c r="BM391" s="16" t="s">
        <v>604</v>
      </c>
    </row>
    <row r="392" spans="2:51" s="11" customFormat="1" ht="12">
      <c r="B392" s="210"/>
      <c r="C392" s="211"/>
      <c r="D392" s="212" t="s">
        <v>136</v>
      </c>
      <c r="E392" s="213" t="s">
        <v>1</v>
      </c>
      <c r="F392" s="214" t="s">
        <v>605</v>
      </c>
      <c r="G392" s="211"/>
      <c r="H392" s="215">
        <v>299.36</v>
      </c>
      <c r="I392" s="216"/>
      <c r="J392" s="211"/>
      <c r="K392" s="211"/>
      <c r="L392" s="217"/>
      <c r="M392" s="218"/>
      <c r="N392" s="219"/>
      <c r="O392" s="219"/>
      <c r="P392" s="219"/>
      <c r="Q392" s="219"/>
      <c r="R392" s="219"/>
      <c r="S392" s="219"/>
      <c r="T392" s="220"/>
      <c r="AT392" s="221" t="s">
        <v>136</v>
      </c>
      <c r="AU392" s="221" t="s">
        <v>77</v>
      </c>
      <c r="AV392" s="11" t="s">
        <v>77</v>
      </c>
      <c r="AW392" s="11" t="s">
        <v>32</v>
      </c>
      <c r="AX392" s="11" t="s">
        <v>70</v>
      </c>
      <c r="AY392" s="221" t="s">
        <v>127</v>
      </c>
    </row>
    <row r="393" spans="2:51" s="11" customFormat="1" ht="12">
      <c r="B393" s="210"/>
      <c r="C393" s="211"/>
      <c r="D393" s="212" t="s">
        <v>136</v>
      </c>
      <c r="E393" s="213" t="s">
        <v>1</v>
      </c>
      <c r="F393" s="214" t="s">
        <v>606</v>
      </c>
      <c r="G393" s="211"/>
      <c r="H393" s="215">
        <v>209.1</v>
      </c>
      <c r="I393" s="216"/>
      <c r="J393" s="211"/>
      <c r="K393" s="211"/>
      <c r="L393" s="217"/>
      <c r="M393" s="218"/>
      <c r="N393" s="219"/>
      <c r="O393" s="219"/>
      <c r="P393" s="219"/>
      <c r="Q393" s="219"/>
      <c r="R393" s="219"/>
      <c r="S393" s="219"/>
      <c r="T393" s="220"/>
      <c r="AT393" s="221" t="s">
        <v>136</v>
      </c>
      <c r="AU393" s="221" t="s">
        <v>77</v>
      </c>
      <c r="AV393" s="11" t="s">
        <v>77</v>
      </c>
      <c r="AW393" s="11" t="s">
        <v>32</v>
      </c>
      <c r="AX393" s="11" t="s">
        <v>70</v>
      </c>
      <c r="AY393" s="221" t="s">
        <v>127</v>
      </c>
    </row>
    <row r="394" spans="2:51" s="11" customFormat="1" ht="12">
      <c r="B394" s="210"/>
      <c r="C394" s="211"/>
      <c r="D394" s="212" t="s">
        <v>136</v>
      </c>
      <c r="E394" s="213" t="s">
        <v>1</v>
      </c>
      <c r="F394" s="214" t="s">
        <v>607</v>
      </c>
      <c r="G394" s="211"/>
      <c r="H394" s="215">
        <v>57.6</v>
      </c>
      <c r="I394" s="216"/>
      <c r="J394" s="211"/>
      <c r="K394" s="211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136</v>
      </c>
      <c r="AU394" s="221" t="s">
        <v>77</v>
      </c>
      <c r="AV394" s="11" t="s">
        <v>77</v>
      </c>
      <c r="AW394" s="11" t="s">
        <v>32</v>
      </c>
      <c r="AX394" s="11" t="s">
        <v>70</v>
      </c>
      <c r="AY394" s="221" t="s">
        <v>127</v>
      </c>
    </row>
    <row r="395" spans="2:51" s="11" customFormat="1" ht="12">
      <c r="B395" s="210"/>
      <c r="C395" s="211"/>
      <c r="D395" s="212" t="s">
        <v>136</v>
      </c>
      <c r="E395" s="213" t="s">
        <v>1</v>
      </c>
      <c r="F395" s="214" t="s">
        <v>608</v>
      </c>
      <c r="G395" s="211"/>
      <c r="H395" s="215">
        <v>720.2</v>
      </c>
      <c r="I395" s="216"/>
      <c r="J395" s="211"/>
      <c r="K395" s="211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136</v>
      </c>
      <c r="AU395" s="221" t="s">
        <v>77</v>
      </c>
      <c r="AV395" s="11" t="s">
        <v>77</v>
      </c>
      <c r="AW395" s="11" t="s">
        <v>32</v>
      </c>
      <c r="AX395" s="11" t="s">
        <v>70</v>
      </c>
      <c r="AY395" s="221" t="s">
        <v>127</v>
      </c>
    </row>
    <row r="396" spans="2:51" s="12" customFormat="1" ht="12">
      <c r="B396" s="222"/>
      <c r="C396" s="223"/>
      <c r="D396" s="212" t="s">
        <v>136</v>
      </c>
      <c r="E396" s="224" t="s">
        <v>1</v>
      </c>
      <c r="F396" s="225" t="s">
        <v>139</v>
      </c>
      <c r="G396" s="223"/>
      <c r="H396" s="226">
        <v>1286.26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136</v>
      </c>
      <c r="AU396" s="232" t="s">
        <v>77</v>
      </c>
      <c r="AV396" s="12" t="s">
        <v>134</v>
      </c>
      <c r="AW396" s="12" t="s">
        <v>32</v>
      </c>
      <c r="AX396" s="12" t="s">
        <v>75</v>
      </c>
      <c r="AY396" s="232" t="s">
        <v>127</v>
      </c>
    </row>
    <row r="397" spans="2:65" s="1" customFormat="1" ht="16.5" customHeight="1">
      <c r="B397" s="37"/>
      <c r="C397" s="198" t="s">
        <v>609</v>
      </c>
      <c r="D397" s="198" t="s">
        <v>129</v>
      </c>
      <c r="E397" s="199" t="s">
        <v>610</v>
      </c>
      <c r="F397" s="200" t="s">
        <v>611</v>
      </c>
      <c r="G397" s="201" t="s">
        <v>132</v>
      </c>
      <c r="H397" s="202">
        <v>96469.5</v>
      </c>
      <c r="I397" s="203"/>
      <c r="J397" s="204">
        <f>ROUND(I397*H397,2)</f>
        <v>0</v>
      </c>
      <c r="K397" s="200" t="s">
        <v>133</v>
      </c>
      <c r="L397" s="42"/>
      <c r="M397" s="205" t="s">
        <v>1</v>
      </c>
      <c r="N397" s="206" t="s">
        <v>41</v>
      </c>
      <c r="O397" s="78"/>
      <c r="P397" s="207">
        <f>O397*H397</f>
        <v>0</v>
      </c>
      <c r="Q397" s="207">
        <v>0</v>
      </c>
      <c r="R397" s="207">
        <f>Q397*H397</f>
        <v>0</v>
      </c>
      <c r="S397" s="207">
        <v>0</v>
      </c>
      <c r="T397" s="208">
        <f>S397*H397</f>
        <v>0</v>
      </c>
      <c r="AR397" s="16" t="s">
        <v>134</v>
      </c>
      <c r="AT397" s="16" t="s">
        <v>129</v>
      </c>
      <c r="AU397" s="16" t="s">
        <v>77</v>
      </c>
      <c r="AY397" s="16" t="s">
        <v>127</v>
      </c>
      <c r="BE397" s="209">
        <f>IF(N397="základní",J397,0)</f>
        <v>0</v>
      </c>
      <c r="BF397" s="209">
        <f>IF(N397="snížená",J397,0)</f>
        <v>0</v>
      </c>
      <c r="BG397" s="209">
        <f>IF(N397="zákl. přenesená",J397,0)</f>
        <v>0</v>
      </c>
      <c r="BH397" s="209">
        <f>IF(N397="sníž. přenesená",J397,0)</f>
        <v>0</v>
      </c>
      <c r="BI397" s="209">
        <f>IF(N397="nulová",J397,0)</f>
        <v>0</v>
      </c>
      <c r="BJ397" s="16" t="s">
        <v>75</v>
      </c>
      <c r="BK397" s="209">
        <f>ROUND(I397*H397,2)</f>
        <v>0</v>
      </c>
      <c r="BL397" s="16" t="s">
        <v>134</v>
      </c>
      <c r="BM397" s="16" t="s">
        <v>612</v>
      </c>
    </row>
    <row r="398" spans="2:51" s="11" customFormat="1" ht="12">
      <c r="B398" s="210"/>
      <c r="C398" s="211"/>
      <c r="D398" s="212" t="s">
        <v>136</v>
      </c>
      <c r="E398" s="211"/>
      <c r="F398" s="214" t="s">
        <v>613</v>
      </c>
      <c r="G398" s="211"/>
      <c r="H398" s="215">
        <v>96469.5</v>
      </c>
      <c r="I398" s="216"/>
      <c r="J398" s="211"/>
      <c r="K398" s="211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136</v>
      </c>
      <c r="AU398" s="221" t="s">
        <v>77</v>
      </c>
      <c r="AV398" s="11" t="s">
        <v>77</v>
      </c>
      <c r="AW398" s="11" t="s">
        <v>4</v>
      </c>
      <c r="AX398" s="11" t="s">
        <v>75</v>
      </c>
      <c r="AY398" s="221" t="s">
        <v>127</v>
      </c>
    </row>
    <row r="399" spans="2:65" s="1" customFormat="1" ht="16.5" customHeight="1">
      <c r="B399" s="37"/>
      <c r="C399" s="198" t="s">
        <v>614</v>
      </c>
      <c r="D399" s="198" t="s">
        <v>129</v>
      </c>
      <c r="E399" s="199" t="s">
        <v>615</v>
      </c>
      <c r="F399" s="200" t="s">
        <v>616</v>
      </c>
      <c r="G399" s="201" t="s">
        <v>132</v>
      </c>
      <c r="H399" s="202">
        <v>1286.26</v>
      </c>
      <c r="I399" s="203"/>
      <c r="J399" s="204">
        <f>ROUND(I399*H399,2)</f>
        <v>0</v>
      </c>
      <c r="K399" s="200" t="s">
        <v>133</v>
      </c>
      <c r="L399" s="42"/>
      <c r="M399" s="205" t="s">
        <v>1</v>
      </c>
      <c r="N399" s="206" t="s">
        <v>41</v>
      </c>
      <c r="O399" s="78"/>
      <c r="P399" s="207">
        <f>O399*H399</f>
        <v>0</v>
      </c>
      <c r="Q399" s="207">
        <v>0</v>
      </c>
      <c r="R399" s="207">
        <f>Q399*H399</f>
        <v>0</v>
      </c>
      <c r="S399" s="207">
        <v>0</v>
      </c>
      <c r="T399" s="208">
        <f>S399*H399</f>
        <v>0</v>
      </c>
      <c r="AR399" s="16" t="s">
        <v>134</v>
      </c>
      <c r="AT399" s="16" t="s">
        <v>129</v>
      </c>
      <c r="AU399" s="16" t="s">
        <v>77</v>
      </c>
      <c r="AY399" s="16" t="s">
        <v>127</v>
      </c>
      <c r="BE399" s="209">
        <f>IF(N399="základní",J399,0)</f>
        <v>0</v>
      </c>
      <c r="BF399" s="209">
        <f>IF(N399="snížená",J399,0)</f>
        <v>0</v>
      </c>
      <c r="BG399" s="209">
        <f>IF(N399="zákl. přenesená",J399,0)</f>
        <v>0</v>
      </c>
      <c r="BH399" s="209">
        <f>IF(N399="sníž. přenesená",J399,0)</f>
        <v>0</v>
      </c>
      <c r="BI399" s="209">
        <f>IF(N399="nulová",J399,0)</f>
        <v>0</v>
      </c>
      <c r="BJ399" s="16" t="s">
        <v>75</v>
      </c>
      <c r="BK399" s="209">
        <f>ROUND(I399*H399,2)</f>
        <v>0</v>
      </c>
      <c r="BL399" s="16" t="s">
        <v>134</v>
      </c>
      <c r="BM399" s="16" t="s">
        <v>617</v>
      </c>
    </row>
    <row r="400" spans="2:65" s="1" customFormat="1" ht="16.5" customHeight="1">
      <c r="B400" s="37"/>
      <c r="C400" s="198" t="s">
        <v>618</v>
      </c>
      <c r="D400" s="198" t="s">
        <v>129</v>
      </c>
      <c r="E400" s="199" t="s">
        <v>619</v>
      </c>
      <c r="F400" s="200" t="s">
        <v>620</v>
      </c>
      <c r="G400" s="201" t="s">
        <v>132</v>
      </c>
      <c r="H400" s="202">
        <v>1286.26</v>
      </c>
      <c r="I400" s="203"/>
      <c r="J400" s="204">
        <f>ROUND(I400*H400,2)</f>
        <v>0</v>
      </c>
      <c r="K400" s="200" t="s">
        <v>133</v>
      </c>
      <c r="L400" s="42"/>
      <c r="M400" s="205" t="s">
        <v>1</v>
      </c>
      <c r="N400" s="206" t="s">
        <v>41</v>
      </c>
      <c r="O400" s="78"/>
      <c r="P400" s="207">
        <f>O400*H400</f>
        <v>0</v>
      </c>
      <c r="Q400" s="207">
        <v>0</v>
      </c>
      <c r="R400" s="207">
        <f>Q400*H400</f>
        <v>0</v>
      </c>
      <c r="S400" s="207">
        <v>0</v>
      </c>
      <c r="T400" s="208">
        <f>S400*H400</f>
        <v>0</v>
      </c>
      <c r="AR400" s="16" t="s">
        <v>134</v>
      </c>
      <c r="AT400" s="16" t="s">
        <v>129</v>
      </c>
      <c r="AU400" s="16" t="s">
        <v>77</v>
      </c>
      <c r="AY400" s="16" t="s">
        <v>127</v>
      </c>
      <c r="BE400" s="209">
        <f>IF(N400="základní",J400,0)</f>
        <v>0</v>
      </c>
      <c r="BF400" s="209">
        <f>IF(N400="snížená",J400,0)</f>
        <v>0</v>
      </c>
      <c r="BG400" s="209">
        <f>IF(N400="zákl. přenesená",J400,0)</f>
        <v>0</v>
      </c>
      <c r="BH400" s="209">
        <f>IF(N400="sníž. přenesená",J400,0)</f>
        <v>0</v>
      </c>
      <c r="BI400" s="209">
        <f>IF(N400="nulová",J400,0)</f>
        <v>0</v>
      </c>
      <c r="BJ400" s="16" t="s">
        <v>75</v>
      </c>
      <c r="BK400" s="209">
        <f>ROUND(I400*H400,2)</f>
        <v>0</v>
      </c>
      <c r="BL400" s="16" t="s">
        <v>134</v>
      </c>
      <c r="BM400" s="16" t="s">
        <v>621</v>
      </c>
    </row>
    <row r="401" spans="2:65" s="1" customFormat="1" ht="16.5" customHeight="1">
      <c r="B401" s="37"/>
      <c r="C401" s="198" t="s">
        <v>622</v>
      </c>
      <c r="D401" s="198" t="s">
        <v>129</v>
      </c>
      <c r="E401" s="199" t="s">
        <v>623</v>
      </c>
      <c r="F401" s="200" t="s">
        <v>624</v>
      </c>
      <c r="G401" s="201" t="s">
        <v>132</v>
      </c>
      <c r="H401" s="202">
        <v>96469.5</v>
      </c>
      <c r="I401" s="203"/>
      <c r="J401" s="204">
        <f>ROUND(I401*H401,2)</f>
        <v>0</v>
      </c>
      <c r="K401" s="200" t="s">
        <v>133</v>
      </c>
      <c r="L401" s="42"/>
      <c r="M401" s="205" t="s">
        <v>1</v>
      </c>
      <c r="N401" s="206" t="s">
        <v>41</v>
      </c>
      <c r="O401" s="78"/>
      <c r="P401" s="207">
        <f>O401*H401</f>
        <v>0</v>
      </c>
      <c r="Q401" s="207">
        <v>0</v>
      </c>
      <c r="R401" s="207">
        <f>Q401*H401</f>
        <v>0</v>
      </c>
      <c r="S401" s="207">
        <v>0</v>
      </c>
      <c r="T401" s="208">
        <f>S401*H401</f>
        <v>0</v>
      </c>
      <c r="AR401" s="16" t="s">
        <v>134</v>
      </c>
      <c r="AT401" s="16" t="s">
        <v>129</v>
      </c>
      <c r="AU401" s="16" t="s">
        <v>77</v>
      </c>
      <c r="AY401" s="16" t="s">
        <v>127</v>
      </c>
      <c r="BE401" s="209">
        <f>IF(N401="základní",J401,0)</f>
        <v>0</v>
      </c>
      <c r="BF401" s="209">
        <f>IF(N401="snížená",J401,0)</f>
        <v>0</v>
      </c>
      <c r="BG401" s="209">
        <f>IF(N401="zákl. přenesená",J401,0)</f>
        <v>0</v>
      </c>
      <c r="BH401" s="209">
        <f>IF(N401="sníž. přenesená",J401,0)</f>
        <v>0</v>
      </c>
      <c r="BI401" s="209">
        <f>IF(N401="nulová",J401,0)</f>
        <v>0</v>
      </c>
      <c r="BJ401" s="16" t="s">
        <v>75</v>
      </c>
      <c r="BK401" s="209">
        <f>ROUND(I401*H401,2)</f>
        <v>0</v>
      </c>
      <c r="BL401" s="16" t="s">
        <v>134</v>
      </c>
      <c r="BM401" s="16" t="s">
        <v>625</v>
      </c>
    </row>
    <row r="402" spans="2:51" s="11" customFormat="1" ht="12">
      <c r="B402" s="210"/>
      <c r="C402" s="211"/>
      <c r="D402" s="212" t="s">
        <v>136</v>
      </c>
      <c r="E402" s="211"/>
      <c r="F402" s="214" t="s">
        <v>613</v>
      </c>
      <c r="G402" s="211"/>
      <c r="H402" s="215">
        <v>96469.5</v>
      </c>
      <c r="I402" s="216"/>
      <c r="J402" s="211"/>
      <c r="K402" s="211"/>
      <c r="L402" s="217"/>
      <c r="M402" s="218"/>
      <c r="N402" s="219"/>
      <c r="O402" s="219"/>
      <c r="P402" s="219"/>
      <c r="Q402" s="219"/>
      <c r="R402" s="219"/>
      <c r="S402" s="219"/>
      <c r="T402" s="220"/>
      <c r="AT402" s="221" t="s">
        <v>136</v>
      </c>
      <c r="AU402" s="221" t="s">
        <v>77</v>
      </c>
      <c r="AV402" s="11" t="s">
        <v>77</v>
      </c>
      <c r="AW402" s="11" t="s">
        <v>4</v>
      </c>
      <c r="AX402" s="11" t="s">
        <v>75</v>
      </c>
      <c r="AY402" s="221" t="s">
        <v>127</v>
      </c>
    </row>
    <row r="403" spans="2:65" s="1" customFormat="1" ht="16.5" customHeight="1">
      <c r="B403" s="37"/>
      <c r="C403" s="198" t="s">
        <v>626</v>
      </c>
      <c r="D403" s="198" t="s">
        <v>129</v>
      </c>
      <c r="E403" s="199" t="s">
        <v>627</v>
      </c>
      <c r="F403" s="200" t="s">
        <v>628</v>
      </c>
      <c r="G403" s="201" t="s">
        <v>132</v>
      </c>
      <c r="H403" s="202">
        <v>1286.26</v>
      </c>
      <c r="I403" s="203"/>
      <c r="J403" s="204">
        <f>ROUND(I403*H403,2)</f>
        <v>0</v>
      </c>
      <c r="K403" s="200" t="s">
        <v>133</v>
      </c>
      <c r="L403" s="42"/>
      <c r="M403" s="205" t="s">
        <v>1</v>
      </c>
      <c r="N403" s="206" t="s">
        <v>41</v>
      </c>
      <c r="O403" s="78"/>
      <c r="P403" s="207">
        <f>O403*H403</f>
        <v>0</v>
      </c>
      <c r="Q403" s="207">
        <v>0</v>
      </c>
      <c r="R403" s="207">
        <f>Q403*H403</f>
        <v>0</v>
      </c>
      <c r="S403" s="207">
        <v>0</v>
      </c>
      <c r="T403" s="208">
        <f>S403*H403</f>
        <v>0</v>
      </c>
      <c r="AR403" s="16" t="s">
        <v>134</v>
      </c>
      <c r="AT403" s="16" t="s">
        <v>129</v>
      </c>
      <c r="AU403" s="16" t="s">
        <v>77</v>
      </c>
      <c r="AY403" s="16" t="s">
        <v>127</v>
      </c>
      <c r="BE403" s="209">
        <f>IF(N403="základní",J403,0)</f>
        <v>0</v>
      </c>
      <c r="BF403" s="209">
        <f>IF(N403="snížená",J403,0)</f>
        <v>0</v>
      </c>
      <c r="BG403" s="209">
        <f>IF(N403="zákl. přenesená",J403,0)</f>
        <v>0</v>
      </c>
      <c r="BH403" s="209">
        <f>IF(N403="sníž. přenesená",J403,0)</f>
        <v>0</v>
      </c>
      <c r="BI403" s="209">
        <f>IF(N403="nulová",J403,0)</f>
        <v>0</v>
      </c>
      <c r="BJ403" s="16" t="s">
        <v>75</v>
      </c>
      <c r="BK403" s="209">
        <f>ROUND(I403*H403,2)</f>
        <v>0</v>
      </c>
      <c r="BL403" s="16" t="s">
        <v>134</v>
      </c>
      <c r="BM403" s="16" t="s">
        <v>629</v>
      </c>
    </row>
    <row r="404" spans="2:65" s="1" customFormat="1" ht="16.5" customHeight="1">
      <c r="B404" s="37"/>
      <c r="C404" s="198" t="s">
        <v>630</v>
      </c>
      <c r="D404" s="198" t="s">
        <v>129</v>
      </c>
      <c r="E404" s="199" t="s">
        <v>631</v>
      </c>
      <c r="F404" s="200" t="s">
        <v>632</v>
      </c>
      <c r="G404" s="201" t="s">
        <v>270</v>
      </c>
      <c r="H404" s="202">
        <v>20</v>
      </c>
      <c r="I404" s="203"/>
      <c r="J404" s="204">
        <f>ROUND(I404*H404,2)</f>
        <v>0</v>
      </c>
      <c r="K404" s="200" t="s">
        <v>133</v>
      </c>
      <c r="L404" s="42"/>
      <c r="M404" s="205" t="s">
        <v>1</v>
      </c>
      <c r="N404" s="206" t="s">
        <v>41</v>
      </c>
      <c r="O404" s="78"/>
      <c r="P404" s="207">
        <f>O404*H404</f>
        <v>0</v>
      </c>
      <c r="Q404" s="207">
        <v>0</v>
      </c>
      <c r="R404" s="207">
        <f>Q404*H404</f>
        <v>0</v>
      </c>
      <c r="S404" s="207">
        <v>0</v>
      </c>
      <c r="T404" s="208">
        <f>S404*H404</f>
        <v>0</v>
      </c>
      <c r="AR404" s="16" t="s">
        <v>134</v>
      </c>
      <c r="AT404" s="16" t="s">
        <v>129</v>
      </c>
      <c r="AU404" s="16" t="s">
        <v>77</v>
      </c>
      <c r="AY404" s="16" t="s">
        <v>127</v>
      </c>
      <c r="BE404" s="209">
        <f>IF(N404="základní",J404,0)</f>
        <v>0</v>
      </c>
      <c r="BF404" s="209">
        <f>IF(N404="snížená",J404,0)</f>
        <v>0</v>
      </c>
      <c r="BG404" s="209">
        <f>IF(N404="zákl. přenesená",J404,0)</f>
        <v>0</v>
      </c>
      <c r="BH404" s="209">
        <f>IF(N404="sníž. přenesená",J404,0)</f>
        <v>0</v>
      </c>
      <c r="BI404" s="209">
        <f>IF(N404="nulová",J404,0)</f>
        <v>0</v>
      </c>
      <c r="BJ404" s="16" t="s">
        <v>75</v>
      </c>
      <c r="BK404" s="209">
        <f>ROUND(I404*H404,2)</f>
        <v>0</v>
      </c>
      <c r="BL404" s="16" t="s">
        <v>134</v>
      </c>
      <c r="BM404" s="16" t="s">
        <v>633</v>
      </c>
    </row>
    <row r="405" spans="2:65" s="1" customFormat="1" ht="16.5" customHeight="1">
      <c r="B405" s="37"/>
      <c r="C405" s="198" t="s">
        <v>634</v>
      </c>
      <c r="D405" s="198" t="s">
        <v>129</v>
      </c>
      <c r="E405" s="199" t="s">
        <v>635</v>
      </c>
      <c r="F405" s="200" t="s">
        <v>636</v>
      </c>
      <c r="G405" s="201" t="s">
        <v>270</v>
      </c>
      <c r="H405" s="202">
        <v>1500</v>
      </c>
      <c r="I405" s="203"/>
      <c r="J405" s="204">
        <f>ROUND(I405*H405,2)</f>
        <v>0</v>
      </c>
      <c r="K405" s="200" t="s">
        <v>133</v>
      </c>
      <c r="L405" s="42"/>
      <c r="M405" s="205" t="s">
        <v>1</v>
      </c>
      <c r="N405" s="206" t="s">
        <v>41</v>
      </c>
      <c r="O405" s="78"/>
      <c r="P405" s="207">
        <f>O405*H405</f>
        <v>0</v>
      </c>
      <c r="Q405" s="207">
        <v>0</v>
      </c>
      <c r="R405" s="207">
        <f>Q405*H405</f>
        <v>0</v>
      </c>
      <c r="S405" s="207">
        <v>0</v>
      </c>
      <c r="T405" s="208">
        <f>S405*H405</f>
        <v>0</v>
      </c>
      <c r="AR405" s="16" t="s">
        <v>134</v>
      </c>
      <c r="AT405" s="16" t="s">
        <v>129</v>
      </c>
      <c r="AU405" s="16" t="s">
        <v>77</v>
      </c>
      <c r="AY405" s="16" t="s">
        <v>127</v>
      </c>
      <c r="BE405" s="209">
        <f>IF(N405="základní",J405,0)</f>
        <v>0</v>
      </c>
      <c r="BF405" s="209">
        <f>IF(N405="snížená",J405,0)</f>
        <v>0</v>
      </c>
      <c r="BG405" s="209">
        <f>IF(N405="zákl. přenesená",J405,0)</f>
        <v>0</v>
      </c>
      <c r="BH405" s="209">
        <f>IF(N405="sníž. přenesená",J405,0)</f>
        <v>0</v>
      </c>
      <c r="BI405" s="209">
        <f>IF(N405="nulová",J405,0)</f>
        <v>0</v>
      </c>
      <c r="BJ405" s="16" t="s">
        <v>75</v>
      </c>
      <c r="BK405" s="209">
        <f>ROUND(I405*H405,2)</f>
        <v>0</v>
      </c>
      <c r="BL405" s="16" t="s">
        <v>134</v>
      </c>
      <c r="BM405" s="16" t="s">
        <v>637</v>
      </c>
    </row>
    <row r="406" spans="2:51" s="11" customFormat="1" ht="12">
      <c r="B406" s="210"/>
      <c r="C406" s="211"/>
      <c r="D406" s="212" t="s">
        <v>136</v>
      </c>
      <c r="E406" s="211"/>
      <c r="F406" s="214" t="s">
        <v>638</v>
      </c>
      <c r="G406" s="211"/>
      <c r="H406" s="215">
        <v>1500</v>
      </c>
      <c r="I406" s="216"/>
      <c r="J406" s="211"/>
      <c r="K406" s="211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136</v>
      </c>
      <c r="AU406" s="221" t="s">
        <v>77</v>
      </c>
      <c r="AV406" s="11" t="s">
        <v>77</v>
      </c>
      <c r="AW406" s="11" t="s">
        <v>4</v>
      </c>
      <c r="AX406" s="11" t="s">
        <v>75</v>
      </c>
      <c r="AY406" s="221" t="s">
        <v>127</v>
      </c>
    </row>
    <row r="407" spans="2:65" s="1" customFormat="1" ht="16.5" customHeight="1">
      <c r="B407" s="37"/>
      <c r="C407" s="198" t="s">
        <v>639</v>
      </c>
      <c r="D407" s="198" t="s">
        <v>129</v>
      </c>
      <c r="E407" s="199" t="s">
        <v>640</v>
      </c>
      <c r="F407" s="200" t="s">
        <v>641</v>
      </c>
      <c r="G407" s="201" t="s">
        <v>270</v>
      </c>
      <c r="H407" s="202">
        <v>20</v>
      </c>
      <c r="I407" s="203"/>
      <c r="J407" s="204">
        <f>ROUND(I407*H407,2)</f>
        <v>0</v>
      </c>
      <c r="K407" s="200" t="s">
        <v>133</v>
      </c>
      <c r="L407" s="42"/>
      <c r="M407" s="205" t="s">
        <v>1</v>
      </c>
      <c r="N407" s="206" t="s">
        <v>41</v>
      </c>
      <c r="O407" s="78"/>
      <c r="P407" s="207">
        <f>O407*H407</f>
        <v>0</v>
      </c>
      <c r="Q407" s="207">
        <v>0</v>
      </c>
      <c r="R407" s="207">
        <f>Q407*H407</f>
        <v>0</v>
      </c>
      <c r="S407" s="207">
        <v>0</v>
      </c>
      <c r="T407" s="208">
        <f>S407*H407</f>
        <v>0</v>
      </c>
      <c r="AR407" s="16" t="s">
        <v>134</v>
      </c>
      <c r="AT407" s="16" t="s">
        <v>129</v>
      </c>
      <c r="AU407" s="16" t="s">
        <v>77</v>
      </c>
      <c r="AY407" s="16" t="s">
        <v>127</v>
      </c>
      <c r="BE407" s="209">
        <f>IF(N407="základní",J407,0)</f>
        <v>0</v>
      </c>
      <c r="BF407" s="209">
        <f>IF(N407="snížená",J407,0)</f>
        <v>0</v>
      </c>
      <c r="BG407" s="209">
        <f>IF(N407="zákl. přenesená",J407,0)</f>
        <v>0</v>
      </c>
      <c r="BH407" s="209">
        <f>IF(N407="sníž. přenesená",J407,0)</f>
        <v>0</v>
      </c>
      <c r="BI407" s="209">
        <f>IF(N407="nulová",J407,0)</f>
        <v>0</v>
      </c>
      <c r="BJ407" s="16" t="s">
        <v>75</v>
      </c>
      <c r="BK407" s="209">
        <f>ROUND(I407*H407,2)</f>
        <v>0</v>
      </c>
      <c r="BL407" s="16" t="s">
        <v>134</v>
      </c>
      <c r="BM407" s="16" t="s">
        <v>642</v>
      </c>
    </row>
    <row r="408" spans="2:65" s="1" customFormat="1" ht="16.5" customHeight="1">
      <c r="B408" s="37"/>
      <c r="C408" s="198" t="s">
        <v>643</v>
      </c>
      <c r="D408" s="198" t="s">
        <v>129</v>
      </c>
      <c r="E408" s="199" t="s">
        <v>644</v>
      </c>
      <c r="F408" s="200" t="s">
        <v>645</v>
      </c>
      <c r="G408" s="201" t="s">
        <v>132</v>
      </c>
      <c r="H408" s="202">
        <v>30</v>
      </c>
      <c r="I408" s="203"/>
      <c r="J408" s="204">
        <f>ROUND(I408*H408,2)</f>
        <v>0</v>
      </c>
      <c r="K408" s="200" t="s">
        <v>133</v>
      </c>
      <c r="L408" s="42"/>
      <c r="M408" s="205" t="s">
        <v>1</v>
      </c>
      <c r="N408" s="206" t="s">
        <v>41</v>
      </c>
      <c r="O408" s="78"/>
      <c r="P408" s="207">
        <f>O408*H408</f>
        <v>0</v>
      </c>
      <c r="Q408" s="207">
        <v>0.00013</v>
      </c>
      <c r="R408" s="207">
        <f>Q408*H408</f>
        <v>0.0039</v>
      </c>
      <c r="S408" s="207">
        <v>0</v>
      </c>
      <c r="T408" s="208">
        <f>S408*H408</f>
        <v>0</v>
      </c>
      <c r="AR408" s="16" t="s">
        <v>134</v>
      </c>
      <c r="AT408" s="16" t="s">
        <v>129</v>
      </c>
      <c r="AU408" s="16" t="s">
        <v>77</v>
      </c>
      <c r="AY408" s="16" t="s">
        <v>127</v>
      </c>
      <c r="BE408" s="209">
        <f>IF(N408="základní",J408,0)</f>
        <v>0</v>
      </c>
      <c r="BF408" s="209">
        <f>IF(N408="snížená",J408,0)</f>
        <v>0</v>
      </c>
      <c r="BG408" s="209">
        <f>IF(N408="zákl. přenesená",J408,0)</f>
        <v>0</v>
      </c>
      <c r="BH408" s="209">
        <f>IF(N408="sníž. přenesená",J408,0)</f>
        <v>0</v>
      </c>
      <c r="BI408" s="209">
        <f>IF(N408="nulová",J408,0)</f>
        <v>0</v>
      </c>
      <c r="BJ408" s="16" t="s">
        <v>75</v>
      </c>
      <c r="BK408" s="209">
        <f>ROUND(I408*H408,2)</f>
        <v>0</v>
      </c>
      <c r="BL408" s="16" t="s">
        <v>134</v>
      </c>
      <c r="BM408" s="16" t="s">
        <v>646</v>
      </c>
    </row>
    <row r="409" spans="2:65" s="1" customFormat="1" ht="16.5" customHeight="1">
      <c r="B409" s="37"/>
      <c r="C409" s="198" t="s">
        <v>647</v>
      </c>
      <c r="D409" s="198" t="s">
        <v>129</v>
      </c>
      <c r="E409" s="199" t="s">
        <v>648</v>
      </c>
      <c r="F409" s="200" t="s">
        <v>649</v>
      </c>
      <c r="G409" s="201" t="s">
        <v>132</v>
      </c>
      <c r="H409" s="202">
        <v>30</v>
      </c>
      <c r="I409" s="203"/>
      <c r="J409" s="204">
        <f>ROUND(I409*H409,2)</f>
        <v>0</v>
      </c>
      <c r="K409" s="200" t="s">
        <v>133</v>
      </c>
      <c r="L409" s="42"/>
      <c r="M409" s="205" t="s">
        <v>1</v>
      </c>
      <c r="N409" s="206" t="s">
        <v>41</v>
      </c>
      <c r="O409" s="78"/>
      <c r="P409" s="207">
        <f>O409*H409</f>
        <v>0</v>
      </c>
      <c r="Q409" s="207">
        <v>0.00021</v>
      </c>
      <c r="R409" s="207">
        <f>Q409*H409</f>
        <v>0.0063</v>
      </c>
      <c r="S409" s="207">
        <v>0</v>
      </c>
      <c r="T409" s="208">
        <f>S409*H409</f>
        <v>0</v>
      </c>
      <c r="AR409" s="16" t="s">
        <v>134</v>
      </c>
      <c r="AT409" s="16" t="s">
        <v>129</v>
      </c>
      <c r="AU409" s="16" t="s">
        <v>77</v>
      </c>
      <c r="AY409" s="16" t="s">
        <v>127</v>
      </c>
      <c r="BE409" s="209">
        <f>IF(N409="základní",J409,0)</f>
        <v>0</v>
      </c>
      <c r="BF409" s="209">
        <f>IF(N409="snížená",J409,0)</f>
        <v>0</v>
      </c>
      <c r="BG409" s="209">
        <f>IF(N409="zákl. přenesená",J409,0)</f>
        <v>0</v>
      </c>
      <c r="BH409" s="209">
        <f>IF(N409="sníž. přenesená",J409,0)</f>
        <v>0</v>
      </c>
      <c r="BI409" s="209">
        <f>IF(N409="nulová",J409,0)</f>
        <v>0</v>
      </c>
      <c r="BJ409" s="16" t="s">
        <v>75</v>
      </c>
      <c r="BK409" s="209">
        <f>ROUND(I409*H409,2)</f>
        <v>0</v>
      </c>
      <c r="BL409" s="16" t="s">
        <v>134</v>
      </c>
      <c r="BM409" s="16" t="s">
        <v>650</v>
      </c>
    </row>
    <row r="410" spans="2:65" s="1" customFormat="1" ht="16.5" customHeight="1">
      <c r="B410" s="37"/>
      <c r="C410" s="198" t="s">
        <v>651</v>
      </c>
      <c r="D410" s="198" t="s">
        <v>129</v>
      </c>
      <c r="E410" s="199" t="s">
        <v>652</v>
      </c>
      <c r="F410" s="200" t="s">
        <v>653</v>
      </c>
      <c r="G410" s="201" t="s">
        <v>132</v>
      </c>
      <c r="H410" s="202">
        <v>671.266</v>
      </c>
      <c r="I410" s="203"/>
      <c r="J410" s="204">
        <f>ROUND(I410*H410,2)</f>
        <v>0</v>
      </c>
      <c r="K410" s="200" t="s">
        <v>133</v>
      </c>
      <c r="L410" s="42"/>
      <c r="M410" s="205" t="s">
        <v>1</v>
      </c>
      <c r="N410" s="206" t="s">
        <v>41</v>
      </c>
      <c r="O410" s="78"/>
      <c r="P410" s="207">
        <f>O410*H410</f>
        <v>0</v>
      </c>
      <c r="Q410" s="207">
        <v>4E-05</v>
      </c>
      <c r="R410" s="207">
        <f>Q410*H410</f>
        <v>0.026850640000000002</v>
      </c>
      <c r="S410" s="207">
        <v>0</v>
      </c>
      <c r="T410" s="208">
        <f>S410*H410</f>
        <v>0</v>
      </c>
      <c r="AR410" s="16" t="s">
        <v>134</v>
      </c>
      <c r="AT410" s="16" t="s">
        <v>129</v>
      </c>
      <c r="AU410" s="16" t="s">
        <v>77</v>
      </c>
      <c r="AY410" s="16" t="s">
        <v>127</v>
      </c>
      <c r="BE410" s="209">
        <f>IF(N410="základní",J410,0)</f>
        <v>0</v>
      </c>
      <c r="BF410" s="209">
        <f>IF(N410="snížená",J410,0)</f>
        <v>0</v>
      </c>
      <c r="BG410" s="209">
        <f>IF(N410="zákl. přenesená",J410,0)</f>
        <v>0</v>
      </c>
      <c r="BH410" s="209">
        <f>IF(N410="sníž. přenesená",J410,0)</f>
        <v>0</v>
      </c>
      <c r="BI410" s="209">
        <f>IF(N410="nulová",J410,0)</f>
        <v>0</v>
      </c>
      <c r="BJ410" s="16" t="s">
        <v>75</v>
      </c>
      <c r="BK410" s="209">
        <f>ROUND(I410*H410,2)</f>
        <v>0</v>
      </c>
      <c r="BL410" s="16" t="s">
        <v>134</v>
      </c>
      <c r="BM410" s="16" t="s">
        <v>654</v>
      </c>
    </row>
    <row r="411" spans="2:51" s="13" customFormat="1" ht="12">
      <c r="B411" s="233"/>
      <c r="C411" s="234"/>
      <c r="D411" s="212" t="s">
        <v>136</v>
      </c>
      <c r="E411" s="235" t="s">
        <v>1</v>
      </c>
      <c r="F411" s="236" t="s">
        <v>655</v>
      </c>
      <c r="G411" s="234"/>
      <c r="H411" s="235" t="s">
        <v>1</v>
      </c>
      <c r="I411" s="237"/>
      <c r="J411" s="234"/>
      <c r="K411" s="234"/>
      <c r="L411" s="238"/>
      <c r="M411" s="239"/>
      <c r="N411" s="240"/>
      <c r="O411" s="240"/>
      <c r="P411" s="240"/>
      <c r="Q411" s="240"/>
      <c r="R411" s="240"/>
      <c r="S411" s="240"/>
      <c r="T411" s="241"/>
      <c r="AT411" s="242" t="s">
        <v>136</v>
      </c>
      <c r="AU411" s="242" t="s">
        <v>77</v>
      </c>
      <c r="AV411" s="13" t="s">
        <v>75</v>
      </c>
      <c r="AW411" s="13" t="s">
        <v>32</v>
      </c>
      <c r="AX411" s="13" t="s">
        <v>70</v>
      </c>
      <c r="AY411" s="242" t="s">
        <v>127</v>
      </c>
    </row>
    <row r="412" spans="2:51" s="11" customFormat="1" ht="12">
      <c r="B412" s="210"/>
      <c r="C412" s="211"/>
      <c r="D412" s="212" t="s">
        <v>136</v>
      </c>
      <c r="E412" s="213" t="s">
        <v>1</v>
      </c>
      <c r="F412" s="214" t="s">
        <v>656</v>
      </c>
      <c r="G412" s="211"/>
      <c r="H412" s="215">
        <v>671.266</v>
      </c>
      <c r="I412" s="216"/>
      <c r="J412" s="211"/>
      <c r="K412" s="211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136</v>
      </c>
      <c r="AU412" s="221" t="s">
        <v>77</v>
      </c>
      <c r="AV412" s="11" t="s">
        <v>77</v>
      </c>
      <c r="AW412" s="11" t="s">
        <v>32</v>
      </c>
      <c r="AX412" s="11" t="s">
        <v>75</v>
      </c>
      <c r="AY412" s="221" t="s">
        <v>127</v>
      </c>
    </row>
    <row r="413" spans="2:65" s="1" customFormat="1" ht="16.5" customHeight="1">
      <c r="B413" s="37"/>
      <c r="C413" s="198" t="s">
        <v>657</v>
      </c>
      <c r="D413" s="198" t="s">
        <v>129</v>
      </c>
      <c r="E413" s="199" t="s">
        <v>658</v>
      </c>
      <c r="F413" s="200" t="s">
        <v>659</v>
      </c>
      <c r="G413" s="201" t="s">
        <v>132</v>
      </c>
      <c r="H413" s="202">
        <v>416.4</v>
      </c>
      <c r="I413" s="203"/>
      <c r="J413" s="204">
        <f>ROUND(I413*H413,2)</f>
        <v>0</v>
      </c>
      <c r="K413" s="200" t="s">
        <v>133</v>
      </c>
      <c r="L413" s="42"/>
      <c r="M413" s="205" t="s">
        <v>1</v>
      </c>
      <c r="N413" s="206" t="s">
        <v>41</v>
      </c>
      <c r="O413" s="78"/>
      <c r="P413" s="207">
        <f>O413*H413</f>
        <v>0</v>
      </c>
      <c r="Q413" s="207">
        <v>0</v>
      </c>
      <c r="R413" s="207">
        <f>Q413*H413</f>
        <v>0</v>
      </c>
      <c r="S413" s="207">
        <v>0</v>
      </c>
      <c r="T413" s="208">
        <f>S413*H413</f>
        <v>0</v>
      </c>
      <c r="AR413" s="16" t="s">
        <v>134</v>
      </c>
      <c r="AT413" s="16" t="s">
        <v>129</v>
      </c>
      <c r="AU413" s="16" t="s">
        <v>77</v>
      </c>
      <c r="AY413" s="16" t="s">
        <v>127</v>
      </c>
      <c r="BE413" s="209">
        <f>IF(N413="základní",J413,0)</f>
        <v>0</v>
      </c>
      <c r="BF413" s="209">
        <f>IF(N413="snížená",J413,0)</f>
        <v>0</v>
      </c>
      <c r="BG413" s="209">
        <f>IF(N413="zákl. přenesená",J413,0)</f>
        <v>0</v>
      </c>
      <c r="BH413" s="209">
        <f>IF(N413="sníž. přenesená",J413,0)</f>
        <v>0</v>
      </c>
      <c r="BI413" s="209">
        <f>IF(N413="nulová",J413,0)</f>
        <v>0</v>
      </c>
      <c r="BJ413" s="16" t="s">
        <v>75</v>
      </c>
      <c r="BK413" s="209">
        <f>ROUND(I413*H413,2)</f>
        <v>0</v>
      </c>
      <c r="BL413" s="16" t="s">
        <v>134</v>
      </c>
      <c r="BM413" s="16" t="s">
        <v>660</v>
      </c>
    </row>
    <row r="414" spans="2:51" s="13" customFormat="1" ht="12">
      <c r="B414" s="233"/>
      <c r="C414" s="234"/>
      <c r="D414" s="212" t="s">
        <v>136</v>
      </c>
      <c r="E414" s="235" t="s">
        <v>1</v>
      </c>
      <c r="F414" s="236" t="s">
        <v>661</v>
      </c>
      <c r="G414" s="234"/>
      <c r="H414" s="235" t="s">
        <v>1</v>
      </c>
      <c r="I414" s="237"/>
      <c r="J414" s="234"/>
      <c r="K414" s="234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136</v>
      </c>
      <c r="AU414" s="242" t="s">
        <v>77</v>
      </c>
      <c r="AV414" s="13" t="s">
        <v>75</v>
      </c>
      <c r="AW414" s="13" t="s">
        <v>32</v>
      </c>
      <c r="AX414" s="13" t="s">
        <v>70</v>
      </c>
      <c r="AY414" s="242" t="s">
        <v>127</v>
      </c>
    </row>
    <row r="415" spans="2:51" s="11" customFormat="1" ht="12">
      <c r="B415" s="210"/>
      <c r="C415" s="211"/>
      <c r="D415" s="212" t="s">
        <v>136</v>
      </c>
      <c r="E415" s="213" t="s">
        <v>1</v>
      </c>
      <c r="F415" s="214" t="s">
        <v>662</v>
      </c>
      <c r="G415" s="211"/>
      <c r="H415" s="215">
        <v>306</v>
      </c>
      <c r="I415" s="216"/>
      <c r="J415" s="211"/>
      <c r="K415" s="211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136</v>
      </c>
      <c r="AU415" s="221" t="s">
        <v>77</v>
      </c>
      <c r="AV415" s="11" t="s">
        <v>77</v>
      </c>
      <c r="AW415" s="11" t="s">
        <v>32</v>
      </c>
      <c r="AX415" s="11" t="s">
        <v>70</v>
      </c>
      <c r="AY415" s="221" t="s">
        <v>127</v>
      </c>
    </row>
    <row r="416" spans="2:51" s="13" customFormat="1" ht="12">
      <c r="B416" s="233"/>
      <c r="C416" s="234"/>
      <c r="D416" s="212" t="s">
        <v>136</v>
      </c>
      <c r="E416" s="235" t="s">
        <v>1</v>
      </c>
      <c r="F416" s="236" t="s">
        <v>663</v>
      </c>
      <c r="G416" s="234"/>
      <c r="H416" s="235" t="s">
        <v>1</v>
      </c>
      <c r="I416" s="237"/>
      <c r="J416" s="234"/>
      <c r="K416" s="234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136</v>
      </c>
      <c r="AU416" s="242" t="s">
        <v>77</v>
      </c>
      <c r="AV416" s="13" t="s">
        <v>75</v>
      </c>
      <c r="AW416" s="13" t="s">
        <v>32</v>
      </c>
      <c r="AX416" s="13" t="s">
        <v>70</v>
      </c>
      <c r="AY416" s="242" t="s">
        <v>127</v>
      </c>
    </row>
    <row r="417" spans="2:51" s="11" customFormat="1" ht="12">
      <c r="B417" s="210"/>
      <c r="C417" s="211"/>
      <c r="D417" s="212" t="s">
        <v>136</v>
      </c>
      <c r="E417" s="213" t="s">
        <v>1</v>
      </c>
      <c r="F417" s="214" t="s">
        <v>664</v>
      </c>
      <c r="G417" s="211"/>
      <c r="H417" s="215">
        <v>110.4</v>
      </c>
      <c r="I417" s="216"/>
      <c r="J417" s="211"/>
      <c r="K417" s="211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136</v>
      </c>
      <c r="AU417" s="221" t="s">
        <v>77</v>
      </c>
      <c r="AV417" s="11" t="s">
        <v>77</v>
      </c>
      <c r="AW417" s="11" t="s">
        <v>32</v>
      </c>
      <c r="AX417" s="11" t="s">
        <v>70</v>
      </c>
      <c r="AY417" s="221" t="s">
        <v>127</v>
      </c>
    </row>
    <row r="418" spans="2:51" s="12" customFormat="1" ht="12">
      <c r="B418" s="222"/>
      <c r="C418" s="223"/>
      <c r="D418" s="212" t="s">
        <v>136</v>
      </c>
      <c r="E418" s="224" t="s">
        <v>1</v>
      </c>
      <c r="F418" s="225" t="s">
        <v>139</v>
      </c>
      <c r="G418" s="223"/>
      <c r="H418" s="226">
        <v>416.4</v>
      </c>
      <c r="I418" s="227"/>
      <c r="J418" s="223"/>
      <c r="K418" s="223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136</v>
      </c>
      <c r="AU418" s="232" t="s">
        <v>77</v>
      </c>
      <c r="AV418" s="12" t="s">
        <v>134</v>
      </c>
      <c r="AW418" s="12" t="s">
        <v>32</v>
      </c>
      <c r="AX418" s="12" t="s">
        <v>75</v>
      </c>
      <c r="AY418" s="232" t="s">
        <v>127</v>
      </c>
    </row>
    <row r="419" spans="2:65" s="1" customFormat="1" ht="16.5" customHeight="1">
      <c r="B419" s="37"/>
      <c r="C419" s="198" t="s">
        <v>665</v>
      </c>
      <c r="D419" s="198" t="s">
        <v>129</v>
      </c>
      <c r="E419" s="199" t="s">
        <v>666</v>
      </c>
      <c r="F419" s="200" t="s">
        <v>667</v>
      </c>
      <c r="G419" s="201" t="s">
        <v>132</v>
      </c>
      <c r="H419" s="202">
        <v>32</v>
      </c>
      <c r="I419" s="203"/>
      <c r="J419" s="204">
        <f>ROUND(I419*H419,2)</f>
        <v>0</v>
      </c>
      <c r="K419" s="200" t="s">
        <v>133</v>
      </c>
      <c r="L419" s="42"/>
      <c r="M419" s="205" t="s">
        <v>1</v>
      </c>
      <c r="N419" s="206" t="s">
        <v>41</v>
      </c>
      <c r="O419" s="78"/>
      <c r="P419" s="207">
        <f>O419*H419</f>
        <v>0</v>
      </c>
      <c r="Q419" s="207">
        <v>0</v>
      </c>
      <c r="R419" s="207">
        <f>Q419*H419</f>
        <v>0</v>
      </c>
      <c r="S419" s="207">
        <v>0.261</v>
      </c>
      <c r="T419" s="208">
        <f>S419*H419</f>
        <v>8.352</v>
      </c>
      <c r="AR419" s="16" t="s">
        <v>134</v>
      </c>
      <c r="AT419" s="16" t="s">
        <v>129</v>
      </c>
      <c r="AU419" s="16" t="s">
        <v>77</v>
      </c>
      <c r="AY419" s="16" t="s">
        <v>127</v>
      </c>
      <c r="BE419" s="209">
        <f>IF(N419="základní",J419,0)</f>
        <v>0</v>
      </c>
      <c r="BF419" s="209">
        <f>IF(N419="snížená",J419,0)</f>
        <v>0</v>
      </c>
      <c r="BG419" s="209">
        <f>IF(N419="zákl. přenesená",J419,0)</f>
        <v>0</v>
      </c>
      <c r="BH419" s="209">
        <f>IF(N419="sníž. přenesená",J419,0)</f>
        <v>0</v>
      </c>
      <c r="BI419" s="209">
        <f>IF(N419="nulová",J419,0)</f>
        <v>0</v>
      </c>
      <c r="BJ419" s="16" t="s">
        <v>75</v>
      </c>
      <c r="BK419" s="209">
        <f>ROUND(I419*H419,2)</f>
        <v>0</v>
      </c>
      <c r="BL419" s="16" t="s">
        <v>134</v>
      </c>
      <c r="BM419" s="16" t="s">
        <v>668</v>
      </c>
    </row>
    <row r="420" spans="2:51" s="13" customFormat="1" ht="12">
      <c r="B420" s="233"/>
      <c r="C420" s="234"/>
      <c r="D420" s="212" t="s">
        <v>136</v>
      </c>
      <c r="E420" s="235" t="s">
        <v>1</v>
      </c>
      <c r="F420" s="236" t="s">
        <v>669</v>
      </c>
      <c r="G420" s="234"/>
      <c r="H420" s="235" t="s">
        <v>1</v>
      </c>
      <c r="I420" s="237"/>
      <c r="J420" s="234"/>
      <c r="K420" s="234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136</v>
      </c>
      <c r="AU420" s="242" t="s">
        <v>77</v>
      </c>
      <c r="AV420" s="13" t="s">
        <v>75</v>
      </c>
      <c r="AW420" s="13" t="s">
        <v>32</v>
      </c>
      <c r="AX420" s="13" t="s">
        <v>70</v>
      </c>
      <c r="AY420" s="242" t="s">
        <v>127</v>
      </c>
    </row>
    <row r="421" spans="2:51" s="11" customFormat="1" ht="12">
      <c r="B421" s="210"/>
      <c r="C421" s="211"/>
      <c r="D421" s="212" t="s">
        <v>136</v>
      </c>
      <c r="E421" s="213" t="s">
        <v>1</v>
      </c>
      <c r="F421" s="214" t="s">
        <v>395</v>
      </c>
      <c r="G421" s="211"/>
      <c r="H421" s="215">
        <v>32</v>
      </c>
      <c r="I421" s="216"/>
      <c r="J421" s="211"/>
      <c r="K421" s="211"/>
      <c r="L421" s="217"/>
      <c r="M421" s="218"/>
      <c r="N421" s="219"/>
      <c r="O421" s="219"/>
      <c r="P421" s="219"/>
      <c r="Q421" s="219"/>
      <c r="R421" s="219"/>
      <c r="S421" s="219"/>
      <c r="T421" s="220"/>
      <c r="AT421" s="221" t="s">
        <v>136</v>
      </c>
      <c r="AU421" s="221" t="s">
        <v>77</v>
      </c>
      <c r="AV421" s="11" t="s">
        <v>77</v>
      </c>
      <c r="AW421" s="11" t="s">
        <v>32</v>
      </c>
      <c r="AX421" s="11" t="s">
        <v>75</v>
      </c>
      <c r="AY421" s="221" t="s">
        <v>127</v>
      </c>
    </row>
    <row r="422" spans="2:65" s="1" customFormat="1" ht="16.5" customHeight="1">
      <c r="B422" s="37"/>
      <c r="C422" s="198" t="s">
        <v>670</v>
      </c>
      <c r="D422" s="198" t="s">
        <v>129</v>
      </c>
      <c r="E422" s="199" t="s">
        <v>671</v>
      </c>
      <c r="F422" s="200" t="s">
        <v>672</v>
      </c>
      <c r="G422" s="201" t="s">
        <v>146</v>
      </c>
      <c r="H422" s="202">
        <v>0.675</v>
      </c>
      <c r="I422" s="203"/>
      <c r="J422" s="204">
        <f>ROUND(I422*H422,2)</f>
        <v>0</v>
      </c>
      <c r="K422" s="200" t="s">
        <v>133</v>
      </c>
      <c r="L422" s="42"/>
      <c r="M422" s="205" t="s">
        <v>1</v>
      </c>
      <c r="N422" s="206" t="s">
        <v>41</v>
      </c>
      <c r="O422" s="78"/>
      <c r="P422" s="207">
        <f>O422*H422</f>
        <v>0</v>
      </c>
      <c r="Q422" s="207">
        <v>0</v>
      </c>
      <c r="R422" s="207">
        <f>Q422*H422</f>
        <v>0</v>
      </c>
      <c r="S422" s="207">
        <v>1.8</v>
      </c>
      <c r="T422" s="208">
        <f>S422*H422</f>
        <v>1.215</v>
      </c>
      <c r="AR422" s="16" t="s">
        <v>134</v>
      </c>
      <c r="AT422" s="16" t="s">
        <v>129</v>
      </c>
      <c r="AU422" s="16" t="s">
        <v>77</v>
      </c>
      <c r="AY422" s="16" t="s">
        <v>127</v>
      </c>
      <c r="BE422" s="209">
        <f>IF(N422="základní",J422,0)</f>
        <v>0</v>
      </c>
      <c r="BF422" s="209">
        <f>IF(N422="snížená",J422,0)</f>
        <v>0</v>
      </c>
      <c r="BG422" s="209">
        <f>IF(N422="zákl. přenesená",J422,0)</f>
        <v>0</v>
      </c>
      <c r="BH422" s="209">
        <f>IF(N422="sníž. přenesená",J422,0)</f>
        <v>0</v>
      </c>
      <c r="BI422" s="209">
        <f>IF(N422="nulová",J422,0)</f>
        <v>0</v>
      </c>
      <c r="BJ422" s="16" t="s">
        <v>75</v>
      </c>
      <c r="BK422" s="209">
        <f>ROUND(I422*H422,2)</f>
        <v>0</v>
      </c>
      <c r="BL422" s="16" t="s">
        <v>134</v>
      </c>
      <c r="BM422" s="16" t="s">
        <v>673</v>
      </c>
    </row>
    <row r="423" spans="2:51" s="13" customFormat="1" ht="12">
      <c r="B423" s="233"/>
      <c r="C423" s="234"/>
      <c r="D423" s="212" t="s">
        <v>136</v>
      </c>
      <c r="E423" s="235" t="s">
        <v>1</v>
      </c>
      <c r="F423" s="236" t="s">
        <v>674</v>
      </c>
      <c r="G423" s="234"/>
      <c r="H423" s="235" t="s">
        <v>1</v>
      </c>
      <c r="I423" s="237"/>
      <c r="J423" s="234"/>
      <c r="K423" s="234"/>
      <c r="L423" s="238"/>
      <c r="M423" s="239"/>
      <c r="N423" s="240"/>
      <c r="O423" s="240"/>
      <c r="P423" s="240"/>
      <c r="Q423" s="240"/>
      <c r="R423" s="240"/>
      <c r="S423" s="240"/>
      <c r="T423" s="241"/>
      <c r="AT423" s="242" t="s">
        <v>136</v>
      </c>
      <c r="AU423" s="242" t="s">
        <v>77</v>
      </c>
      <c r="AV423" s="13" t="s">
        <v>75</v>
      </c>
      <c r="AW423" s="13" t="s">
        <v>32</v>
      </c>
      <c r="AX423" s="13" t="s">
        <v>70</v>
      </c>
      <c r="AY423" s="242" t="s">
        <v>127</v>
      </c>
    </row>
    <row r="424" spans="2:51" s="11" customFormat="1" ht="12">
      <c r="B424" s="210"/>
      <c r="C424" s="211"/>
      <c r="D424" s="212" t="s">
        <v>136</v>
      </c>
      <c r="E424" s="213" t="s">
        <v>1</v>
      </c>
      <c r="F424" s="214" t="s">
        <v>675</v>
      </c>
      <c r="G424" s="211"/>
      <c r="H424" s="215">
        <v>0.675</v>
      </c>
      <c r="I424" s="216"/>
      <c r="J424" s="211"/>
      <c r="K424" s="211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136</v>
      </c>
      <c r="AU424" s="221" t="s">
        <v>77</v>
      </c>
      <c r="AV424" s="11" t="s">
        <v>77</v>
      </c>
      <c r="AW424" s="11" t="s">
        <v>32</v>
      </c>
      <c r="AX424" s="11" t="s">
        <v>75</v>
      </c>
      <c r="AY424" s="221" t="s">
        <v>127</v>
      </c>
    </row>
    <row r="425" spans="2:65" s="1" customFormat="1" ht="16.5" customHeight="1">
      <c r="B425" s="37"/>
      <c r="C425" s="198" t="s">
        <v>676</v>
      </c>
      <c r="D425" s="198" t="s">
        <v>129</v>
      </c>
      <c r="E425" s="199" t="s">
        <v>677</v>
      </c>
      <c r="F425" s="200" t="s">
        <v>678</v>
      </c>
      <c r="G425" s="201" t="s">
        <v>132</v>
      </c>
      <c r="H425" s="202">
        <v>8</v>
      </c>
      <c r="I425" s="203"/>
      <c r="J425" s="204">
        <f>ROUND(I425*H425,2)</f>
        <v>0</v>
      </c>
      <c r="K425" s="200" t="s">
        <v>133</v>
      </c>
      <c r="L425" s="42"/>
      <c r="M425" s="205" t="s">
        <v>1</v>
      </c>
      <c r="N425" s="206" t="s">
        <v>41</v>
      </c>
      <c r="O425" s="78"/>
      <c r="P425" s="207">
        <f>O425*H425</f>
        <v>0</v>
      </c>
      <c r="Q425" s="207">
        <v>0</v>
      </c>
      <c r="R425" s="207">
        <f>Q425*H425</f>
        <v>0</v>
      </c>
      <c r="S425" s="207">
        <v>0.082</v>
      </c>
      <c r="T425" s="208">
        <f>S425*H425</f>
        <v>0.656</v>
      </c>
      <c r="AR425" s="16" t="s">
        <v>134</v>
      </c>
      <c r="AT425" s="16" t="s">
        <v>129</v>
      </c>
      <c r="AU425" s="16" t="s">
        <v>77</v>
      </c>
      <c r="AY425" s="16" t="s">
        <v>127</v>
      </c>
      <c r="BE425" s="209">
        <f>IF(N425="základní",J425,0)</f>
        <v>0</v>
      </c>
      <c r="BF425" s="209">
        <f>IF(N425="snížená",J425,0)</f>
        <v>0</v>
      </c>
      <c r="BG425" s="209">
        <f>IF(N425="zákl. přenesená",J425,0)</f>
        <v>0</v>
      </c>
      <c r="BH425" s="209">
        <f>IF(N425="sníž. přenesená",J425,0)</f>
        <v>0</v>
      </c>
      <c r="BI425" s="209">
        <f>IF(N425="nulová",J425,0)</f>
        <v>0</v>
      </c>
      <c r="BJ425" s="16" t="s">
        <v>75</v>
      </c>
      <c r="BK425" s="209">
        <f>ROUND(I425*H425,2)</f>
        <v>0</v>
      </c>
      <c r="BL425" s="16" t="s">
        <v>134</v>
      </c>
      <c r="BM425" s="16" t="s">
        <v>679</v>
      </c>
    </row>
    <row r="426" spans="2:51" s="11" customFormat="1" ht="12">
      <c r="B426" s="210"/>
      <c r="C426" s="211"/>
      <c r="D426" s="212" t="s">
        <v>136</v>
      </c>
      <c r="E426" s="213" t="s">
        <v>1</v>
      </c>
      <c r="F426" s="214" t="s">
        <v>680</v>
      </c>
      <c r="G426" s="211"/>
      <c r="H426" s="215">
        <v>8</v>
      </c>
      <c r="I426" s="216"/>
      <c r="J426" s="211"/>
      <c r="K426" s="211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136</v>
      </c>
      <c r="AU426" s="221" t="s">
        <v>77</v>
      </c>
      <c r="AV426" s="11" t="s">
        <v>77</v>
      </c>
      <c r="AW426" s="11" t="s">
        <v>32</v>
      </c>
      <c r="AX426" s="11" t="s">
        <v>75</v>
      </c>
      <c r="AY426" s="221" t="s">
        <v>127</v>
      </c>
    </row>
    <row r="427" spans="2:65" s="1" customFormat="1" ht="16.5" customHeight="1">
      <c r="B427" s="37"/>
      <c r="C427" s="198" t="s">
        <v>681</v>
      </c>
      <c r="D427" s="198" t="s">
        <v>129</v>
      </c>
      <c r="E427" s="199" t="s">
        <v>682</v>
      </c>
      <c r="F427" s="200" t="s">
        <v>683</v>
      </c>
      <c r="G427" s="201" t="s">
        <v>270</v>
      </c>
      <c r="H427" s="202">
        <v>7.65</v>
      </c>
      <c r="I427" s="203"/>
      <c r="J427" s="204">
        <f>ROUND(I427*H427,2)</f>
        <v>0</v>
      </c>
      <c r="K427" s="200" t="s">
        <v>133</v>
      </c>
      <c r="L427" s="42"/>
      <c r="M427" s="205" t="s">
        <v>1</v>
      </c>
      <c r="N427" s="206" t="s">
        <v>41</v>
      </c>
      <c r="O427" s="78"/>
      <c r="P427" s="207">
        <f>O427*H427</f>
        <v>0</v>
      </c>
      <c r="Q427" s="207">
        <v>0</v>
      </c>
      <c r="R427" s="207">
        <f>Q427*H427</f>
        <v>0</v>
      </c>
      <c r="S427" s="207">
        <v>0.37</v>
      </c>
      <c r="T427" s="208">
        <f>S427*H427</f>
        <v>2.8305000000000002</v>
      </c>
      <c r="AR427" s="16" t="s">
        <v>134</v>
      </c>
      <c r="AT427" s="16" t="s">
        <v>129</v>
      </c>
      <c r="AU427" s="16" t="s">
        <v>77</v>
      </c>
      <c r="AY427" s="16" t="s">
        <v>127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6" t="s">
        <v>75</v>
      </c>
      <c r="BK427" s="209">
        <f>ROUND(I427*H427,2)</f>
        <v>0</v>
      </c>
      <c r="BL427" s="16" t="s">
        <v>134</v>
      </c>
      <c r="BM427" s="16" t="s">
        <v>684</v>
      </c>
    </row>
    <row r="428" spans="2:51" s="13" customFormat="1" ht="12">
      <c r="B428" s="233"/>
      <c r="C428" s="234"/>
      <c r="D428" s="212" t="s">
        <v>136</v>
      </c>
      <c r="E428" s="235" t="s">
        <v>1</v>
      </c>
      <c r="F428" s="236" t="s">
        <v>685</v>
      </c>
      <c r="G428" s="234"/>
      <c r="H428" s="235" t="s">
        <v>1</v>
      </c>
      <c r="I428" s="237"/>
      <c r="J428" s="234"/>
      <c r="K428" s="234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136</v>
      </c>
      <c r="AU428" s="242" t="s">
        <v>77</v>
      </c>
      <c r="AV428" s="13" t="s">
        <v>75</v>
      </c>
      <c r="AW428" s="13" t="s">
        <v>32</v>
      </c>
      <c r="AX428" s="13" t="s">
        <v>70</v>
      </c>
      <c r="AY428" s="242" t="s">
        <v>127</v>
      </c>
    </row>
    <row r="429" spans="2:51" s="11" customFormat="1" ht="12">
      <c r="B429" s="210"/>
      <c r="C429" s="211"/>
      <c r="D429" s="212" t="s">
        <v>136</v>
      </c>
      <c r="E429" s="213" t="s">
        <v>1</v>
      </c>
      <c r="F429" s="214" t="s">
        <v>686</v>
      </c>
      <c r="G429" s="211"/>
      <c r="H429" s="215">
        <v>7.65</v>
      </c>
      <c r="I429" s="216"/>
      <c r="J429" s="211"/>
      <c r="K429" s="211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136</v>
      </c>
      <c r="AU429" s="221" t="s">
        <v>77</v>
      </c>
      <c r="AV429" s="11" t="s">
        <v>77</v>
      </c>
      <c r="AW429" s="11" t="s">
        <v>32</v>
      </c>
      <c r="AX429" s="11" t="s">
        <v>75</v>
      </c>
      <c r="AY429" s="221" t="s">
        <v>127</v>
      </c>
    </row>
    <row r="430" spans="2:65" s="1" customFormat="1" ht="16.5" customHeight="1">
      <c r="B430" s="37"/>
      <c r="C430" s="198" t="s">
        <v>687</v>
      </c>
      <c r="D430" s="198" t="s">
        <v>129</v>
      </c>
      <c r="E430" s="199" t="s">
        <v>688</v>
      </c>
      <c r="F430" s="200" t="s">
        <v>689</v>
      </c>
      <c r="G430" s="201" t="s">
        <v>146</v>
      </c>
      <c r="H430" s="202">
        <v>0.179</v>
      </c>
      <c r="I430" s="203"/>
      <c r="J430" s="204">
        <f>ROUND(I430*H430,2)</f>
        <v>0</v>
      </c>
      <c r="K430" s="200" t="s">
        <v>133</v>
      </c>
      <c r="L430" s="42"/>
      <c r="M430" s="205" t="s">
        <v>1</v>
      </c>
      <c r="N430" s="206" t="s">
        <v>41</v>
      </c>
      <c r="O430" s="78"/>
      <c r="P430" s="207">
        <f>O430*H430</f>
        <v>0</v>
      </c>
      <c r="Q430" s="207">
        <v>0</v>
      </c>
      <c r="R430" s="207">
        <f>Q430*H430</f>
        <v>0</v>
      </c>
      <c r="S430" s="207">
        <v>2.2</v>
      </c>
      <c r="T430" s="208">
        <f>S430*H430</f>
        <v>0.39380000000000004</v>
      </c>
      <c r="AR430" s="16" t="s">
        <v>134</v>
      </c>
      <c r="AT430" s="16" t="s">
        <v>129</v>
      </c>
      <c r="AU430" s="16" t="s">
        <v>77</v>
      </c>
      <c r="AY430" s="16" t="s">
        <v>127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6" t="s">
        <v>75</v>
      </c>
      <c r="BK430" s="209">
        <f>ROUND(I430*H430,2)</f>
        <v>0</v>
      </c>
      <c r="BL430" s="16" t="s">
        <v>134</v>
      </c>
      <c r="BM430" s="16" t="s">
        <v>690</v>
      </c>
    </row>
    <row r="431" spans="2:51" s="13" customFormat="1" ht="12">
      <c r="B431" s="233"/>
      <c r="C431" s="234"/>
      <c r="D431" s="212" t="s">
        <v>136</v>
      </c>
      <c r="E431" s="235" t="s">
        <v>1</v>
      </c>
      <c r="F431" s="236" t="s">
        <v>691</v>
      </c>
      <c r="G431" s="234"/>
      <c r="H431" s="235" t="s">
        <v>1</v>
      </c>
      <c r="I431" s="237"/>
      <c r="J431" s="234"/>
      <c r="K431" s="234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136</v>
      </c>
      <c r="AU431" s="242" t="s">
        <v>77</v>
      </c>
      <c r="AV431" s="13" t="s">
        <v>75</v>
      </c>
      <c r="AW431" s="13" t="s">
        <v>32</v>
      </c>
      <c r="AX431" s="13" t="s">
        <v>70</v>
      </c>
      <c r="AY431" s="242" t="s">
        <v>127</v>
      </c>
    </row>
    <row r="432" spans="2:51" s="11" customFormat="1" ht="12">
      <c r="B432" s="210"/>
      <c r="C432" s="211"/>
      <c r="D432" s="212" t="s">
        <v>136</v>
      </c>
      <c r="E432" s="213" t="s">
        <v>1</v>
      </c>
      <c r="F432" s="214" t="s">
        <v>692</v>
      </c>
      <c r="G432" s="211"/>
      <c r="H432" s="215">
        <v>0.179</v>
      </c>
      <c r="I432" s="216"/>
      <c r="J432" s="211"/>
      <c r="K432" s="211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136</v>
      </c>
      <c r="AU432" s="221" t="s">
        <v>77</v>
      </c>
      <c r="AV432" s="11" t="s">
        <v>77</v>
      </c>
      <c r="AW432" s="11" t="s">
        <v>32</v>
      </c>
      <c r="AX432" s="11" t="s">
        <v>75</v>
      </c>
      <c r="AY432" s="221" t="s">
        <v>127</v>
      </c>
    </row>
    <row r="433" spans="2:65" s="1" customFormat="1" ht="16.5" customHeight="1">
      <c r="B433" s="37"/>
      <c r="C433" s="198" t="s">
        <v>693</v>
      </c>
      <c r="D433" s="198" t="s">
        <v>129</v>
      </c>
      <c r="E433" s="199" t="s">
        <v>694</v>
      </c>
      <c r="F433" s="200" t="s">
        <v>695</v>
      </c>
      <c r="G433" s="201" t="s">
        <v>132</v>
      </c>
      <c r="H433" s="202">
        <v>3.57</v>
      </c>
      <c r="I433" s="203"/>
      <c r="J433" s="204">
        <f>ROUND(I433*H433,2)</f>
        <v>0</v>
      </c>
      <c r="K433" s="200" t="s">
        <v>133</v>
      </c>
      <c r="L433" s="42"/>
      <c r="M433" s="205" t="s">
        <v>1</v>
      </c>
      <c r="N433" s="206" t="s">
        <v>41</v>
      </c>
      <c r="O433" s="78"/>
      <c r="P433" s="207">
        <f>O433*H433</f>
        <v>0</v>
      </c>
      <c r="Q433" s="207">
        <v>0</v>
      </c>
      <c r="R433" s="207">
        <f>Q433*H433</f>
        <v>0</v>
      </c>
      <c r="S433" s="207">
        <v>0.035</v>
      </c>
      <c r="T433" s="208">
        <f>S433*H433</f>
        <v>0.12495</v>
      </c>
      <c r="AR433" s="16" t="s">
        <v>134</v>
      </c>
      <c r="AT433" s="16" t="s">
        <v>129</v>
      </c>
      <c r="AU433" s="16" t="s">
        <v>77</v>
      </c>
      <c r="AY433" s="16" t="s">
        <v>127</v>
      </c>
      <c r="BE433" s="209">
        <f>IF(N433="základní",J433,0)</f>
        <v>0</v>
      </c>
      <c r="BF433" s="209">
        <f>IF(N433="snížená",J433,0)</f>
        <v>0</v>
      </c>
      <c r="BG433" s="209">
        <f>IF(N433="zákl. přenesená",J433,0)</f>
        <v>0</v>
      </c>
      <c r="BH433" s="209">
        <f>IF(N433="sníž. přenesená",J433,0)</f>
        <v>0</v>
      </c>
      <c r="BI433" s="209">
        <f>IF(N433="nulová",J433,0)</f>
        <v>0</v>
      </c>
      <c r="BJ433" s="16" t="s">
        <v>75</v>
      </c>
      <c r="BK433" s="209">
        <f>ROUND(I433*H433,2)</f>
        <v>0</v>
      </c>
      <c r="BL433" s="16" t="s">
        <v>134</v>
      </c>
      <c r="BM433" s="16" t="s">
        <v>696</v>
      </c>
    </row>
    <row r="434" spans="2:51" s="13" customFormat="1" ht="12">
      <c r="B434" s="233"/>
      <c r="C434" s="234"/>
      <c r="D434" s="212" t="s">
        <v>136</v>
      </c>
      <c r="E434" s="235" t="s">
        <v>1</v>
      </c>
      <c r="F434" s="236" t="s">
        <v>691</v>
      </c>
      <c r="G434" s="234"/>
      <c r="H434" s="235" t="s">
        <v>1</v>
      </c>
      <c r="I434" s="237"/>
      <c r="J434" s="234"/>
      <c r="K434" s="234"/>
      <c r="L434" s="238"/>
      <c r="M434" s="239"/>
      <c r="N434" s="240"/>
      <c r="O434" s="240"/>
      <c r="P434" s="240"/>
      <c r="Q434" s="240"/>
      <c r="R434" s="240"/>
      <c r="S434" s="240"/>
      <c r="T434" s="241"/>
      <c r="AT434" s="242" t="s">
        <v>136</v>
      </c>
      <c r="AU434" s="242" t="s">
        <v>77</v>
      </c>
      <c r="AV434" s="13" t="s">
        <v>75</v>
      </c>
      <c r="AW434" s="13" t="s">
        <v>32</v>
      </c>
      <c r="AX434" s="13" t="s">
        <v>70</v>
      </c>
      <c r="AY434" s="242" t="s">
        <v>127</v>
      </c>
    </row>
    <row r="435" spans="2:51" s="11" customFormat="1" ht="12">
      <c r="B435" s="210"/>
      <c r="C435" s="211"/>
      <c r="D435" s="212" t="s">
        <v>136</v>
      </c>
      <c r="E435" s="213" t="s">
        <v>1</v>
      </c>
      <c r="F435" s="214" t="s">
        <v>697</v>
      </c>
      <c r="G435" s="211"/>
      <c r="H435" s="215">
        <v>3.57</v>
      </c>
      <c r="I435" s="216"/>
      <c r="J435" s="211"/>
      <c r="K435" s="211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136</v>
      </c>
      <c r="AU435" s="221" t="s">
        <v>77</v>
      </c>
      <c r="AV435" s="11" t="s">
        <v>77</v>
      </c>
      <c r="AW435" s="11" t="s">
        <v>32</v>
      </c>
      <c r="AX435" s="11" t="s">
        <v>75</v>
      </c>
      <c r="AY435" s="221" t="s">
        <v>127</v>
      </c>
    </row>
    <row r="436" spans="2:65" s="1" customFormat="1" ht="16.5" customHeight="1">
      <c r="B436" s="37"/>
      <c r="C436" s="198" t="s">
        <v>698</v>
      </c>
      <c r="D436" s="198" t="s">
        <v>129</v>
      </c>
      <c r="E436" s="199" t="s">
        <v>699</v>
      </c>
      <c r="F436" s="200" t="s">
        <v>700</v>
      </c>
      <c r="G436" s="201" t="s">
        <v>270</v>
      </c>
      <c r="H436" s="202">
        <v>43.8</v>
      </c>
      <c r="I436" s="203"/>
      <c r="J436" s="204">
        <f>ROUND(I436*H436,2)</f>
        <v>0</v>
      </c>
      <c r="K436" s="200" t="s">
        <v>133</v>
      </c>
      <c r="L436" s="42"/>
      <c r="M436" s="205" t="s">
        <v>1</v>
      </c>
      <c r="N436" s="206" t="s">
        <v>41</v>
      </c>
      <c r="O436" s="78"/>
      <c r="P436" s="207">
        <f>O436*H436</f>
        <v>0</v>
      </c>
      <c r="Q436" s="207">
        <v>0</v>
      </c>
      <c r="R436" s="207">
        <f>Q436*H436</f>
        <v>0</v>
      </c>
      <c r="S436" s="207">
        <v>0.03</v>
      </c>
      <c r="T436" s="208">
        <f>S436*H436</f>
        <v>1.3139999999999998</v>
      </c>
      <c r="AR436" s="16" t="s">
        <v>134</v>
      </c>
      <c r="AT436" s="16" t="s">
        <v>129</v>
      </c>
      <c r="AU436" s="16" t="s">
        <v>77</v>
      </c>
      <c r="AY436" s="16" t="s">
        <v>127</v>
      </c>
      <c r="BE436" s="209">
        <f>IF(N436="základní",J436,0)</f>
        <v>0</v>
      </c>
      <c r="BF436" s="209">
        <f>IF(N436="snížená",J436,0)</f>
        <v>0</v>
      </c>
      <c r="BG436" s="209">
        <f>IF(N436="zákl. přenesená",J436,0)</f>
        <v>0</v>
      </c>
      <c r="BH436" s="209">
        <f>IF(N436="sníž. přenesená",J436,0)</f>
        <v>0</v>
      </c>
      <c r="BI436" s="209">
        <f>IF(N436="nulová",J436,0)</f>
        <v>0</v>
      </c>
      <c r="BJ436" s="16" t="s">
        <v>75</v>
      </c>
      <c r="BK436" s="209">
        <f>ROUND(I436*H436,2)</f>
        <v>0</v>
      </c>
      <c r="BL436" s="16" t="s">
        <v>134</v>
      </c>
      <c r="BM436" s="16" t="s">
        <v>701</v>
      </c>
    </row>
    <row r="437" spans="2:51" s="11" customFormat="1" ht="12">
      <c r="B437" s="210"/>
      <c r="C437" s="211"/>
      <c r="D437" s="212" t="s">
        <v>136</v>
      </c>
      <c r="E437" s="213" t="s">
        <v>1</v>
      </c>
      <c r="F437" s="214" t="s">
        <v>702</v>
      </c>
      <c r="G437" s="211"/>
      <c r="H437" s="215">
        <v>43.8</v>
      </c>
      <c r="I437" s="216"/>
      <c r="J437" s="211"/>
      <c r="K437" s="211"/>
      <c r="L437" s="217"/>
      <c r="M437" s="218"/>
      <c r="N437" s="219"/>
      <c r="O437" s="219"/>
      <c r="P437" s="219"/>
      <c r="Q437" s="219"/>
      <c r="R437" s="219"/>
      <c r="S437" s="219"/>
      <c r="T437" s="220"/>
      <c r="AT437" s="221" t="s">
        <v>136</v>
      </c>
      <c r="AU437" s="221" t="s">
        <v>77</v>
      </c>
      <c r="AV437" s="11" t="s">
        <v>77</v>
      </c>
      <c r="AW437" s="11" t="s">
        <v>32</v>
      </c>
      <c r="AX437" s="11" t="s">
        <v>75</v>
      </c>
      <c r="AY437" s="221" t="s">
        <v>127</v>
      </c>
    </row>
    <row r="438" spans="2:65" s="1" customFormat="1" ht="16.5" customHeight="1">
      <c r="B438" s="37"/>
      <c r="C438" s="198" t="s">
        <v>703</v>
      </c>
      <c r="D438" s="198" t="s">
        <v>129</v>
      </c>
      <c r="E438" s="199" t="s">
        <v>704</v>
      </c>
      <c r="F438" s="200" t="s">
        <v>705</v>
      </c>
      <c r="G438" s="201" t="s">
        <v>132</v>
      </c>
      <c r="H438" s="202">
        <v>2.66</v>
      </c>
      <c r="I438" s="203"/>
      <c r="J438" s="204">
        <f>ROUND(I438*H438,2)</f>
        <v>0</v>
      </c>
      <c r="K438" s="200" t="s">
        <v>133</v>
      </c>
      <c r="L438" s="42"/>
      <c r="M438" s="205" t="s">
        <v>1</v>
      </c>
      <c r="N438" s="206" t="s">
        <v>41</v>
      </c>
      <c r="O438" s="78"/>
      <c r="P438" s="207">
        <f>O438*H438</f>
        <v>0</v>
      </c>
      <c r="Q438" s="207">
        <v>0</v>
      </c>
      <c r="R438" s="207">
        <f>Q438*H438</f>
        <v>0</v>
      </c>
      <c r="S438" s="207">
        <v>0.055</v>
      </c>
      <c r="T438" s="208">
        <f>S438*H438</f>
        <v>0.1463</v>
      </c>
      <c r="AR438" s="16" t="s">
        <v>134</v>
      </c>
      <c r="AT438" s="16" t="s">
        <v>129</v>
      </c>
      <c r="AU438" s="16" t="s">
        <v>77</v>
      </c>
      <c r="AY438" s="16" t="s">
        <v>127</v>
      </c>
      <c r="BE438" s="209">
        <f>IF(N438="základní",J438,0)</f>
        <v>0</v>
      </c>
      <c r="BF438" s="209">
        <f>IF(N438="snížená",J438,0)</f>
        <v>0</v>
      </c>
      <c r="BG438" s="209">
        <f>IF(N438="zákl. přenesená",J438,0)</f>
        <v>0</v>
      </c>
      <c r="BH438" s="209">
        <f>IF(N438="sníž. přenesená",J438,0)</f>
        <v>0</v>
      </c>
      <c r="BI438" s="209">
        <f>IF(N438="nulová",J438,0)</f>
        <v>0</v>
      </c>
      <c r="BJ438" s="16" t="s">
        <v>75</v>
      </c>
      <c r="BK438" s="209">
        <f>ROUND(I438*H438,2)</f>
        <v>0</v>
      </c>
      <c r="BL438" s="16" t="s">
        <v>134</v>
      </c>
      <c r="BM438" s="16" t="s">
        <v>706</v>
      </c>
    </row>
    <row r="439" spans="2:51" s="11" customFormat="1" ht="12">
      <c r="B439" s="210"/>
      <c r="C439" s="211"/>
      <c r="D439" s="212" t="s">
        <v>136</v>
      </c>
      <c r="E439" s="213" t="s">
        <v>1</v>
      </c>
      <c r="F439" s="214" t="s">
        <v>707</v>
      </c>
      <c r="G439" s="211"/>
      <c r="H439" s="215">
        <v>2.66</v>
      </c>
      <c r="I439" s="216"/>
      <c r="J439" s="211"/>
      <c r="K439" s="211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136</v>
      </c>
      <c r="AU439" s="221" t="s">
        <v>77</v>
      </c>
      <c r="AV439" s="11" t="s">
        <v>77</v>
      </c>
      <c r="AW439" s="11" t="s">
        <v>32</v>
      </c>
      <c r="AX439" s="11" t="s">
        <v>75</v>
      </c>
      <c r="AY439" s="221" t="s">
        <v>127</v>
      </c>
    </row>
    <row r="440" spans="2:65" s="1" customFormat="1" ht="16.5" customHeight="1">
      <c r="B440" s="37"/>
      <c r="C440" s="198" t="s">
        <v>708</v>
      </c>
      <c r="D440" s="198" t="s">
        <v>129</v>
      </c>
      <c r="E440" s="199" t="s">
        <v>709</v>
      </c>
      <c r="F440" s="200" t="s">
        <v>710</v>
      </c>
      <c r="G440" s="201" t="s">
        <v>132</v>
      </c>
      <c r="H440" s="202">
        <v>14.265</v>
      </c>
      <c r="I440" s="203"/>
      <c r="J440" s="204">
        <f>ROUND(I440*H440,2)</f>
        <v>0</v>
      </c>
      <c r="K440" s="200" t="s">
        <v>133</v>
      </c>
      <c r="L440" s="42"/>
      <c r="M440" s="205" t="s">
        <v>1</v>
      </c>
      <c r="N440" s="206" t="s">
        <v>41</v>
      </c>
      <c r="O440" s="78"/>
      <c r="P440" s="207">
        <f>O440*H440</f>
        <v>0</v>
      </c>
      <c r="Q440" s="207">
        <v>0</v>
      </c>
      <c r="R440" s="207">
        <f>Q440*H440</f>
        <v>0</v>
      </c>
      <c r="S440" s="207">
        <v>0.108</v>
      </c>
      <c r="T440" s="208">
        <f>S440*H440</f>
        <v>1.54062</v>
      </c>
      <c r="AR440" s="16" t="s">
        <v>134</v>
      </c>
      <c r="AT440" s="16" t="s">
        <v>129</v>
      </c>
      <c r="AU440" s="16" t="s">
        <v>77</v>
      </c>
      <c r="AY440" s="16" t="s">
        <v>127</v>
      </c>
      <c r="BE440" s="209">
        <f>IF(N440="základní",J440,0)</f>
        <v>0</v>
      </c>
      <c r="BF440" s="209">
        <f>IF(N440="snížená",J440,0)</f>
        <v>0</v>
      </c>
      <c r="BG440" s="209">
        <f>IF(N440="zákl. přenesená",J440,0)</f>
        <v>0</v>
      </c>
      <c r="BH440" s="209">
        <f>IF(N440="sníž. přenesená",J440,0)</f>
        <v>0</v>
      </c>
      <c r="BI440" s="209">
        <f>IF(N440="nulová",J440,0)</f>
        <v>0</v>
      </c>
      <c r="BJ440" s="16" t="s">
        <v>75</v>
      </c>
      <c r="BK440" s="209">
        <f>ROUND(I440*H440,2)</f>
        <v>0</v>
      </c>
      <c r="BL440" s="16" t="s">
        <v>134</v>
      </c>
      <c r="BM440" s="16" t="s">
        <v>711</v>
      </c>
    </row>
    <row r="441" spans="2:51" s="13" customFormat="1" ht="12">
      <c r="B441" s="233"/>
      <c r="C441" s="234"/>
      <c r="D441" s="212" t="s">
        <v>136</v>
      </c>
      <c r="E441" s="235" t="s">
        <v>1</v>
      </c>
      <c r="F441" s="236" t="s">
        <v>712</v>
      </c>
      <c r="G441" s="234"/>
      <c r="H441" s="235" t="s">
        <v>1</v>
      </c>
      <c r="I441" s="237"/>
      <c r="J441" s="234"/>
      <c r="K441" s="234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136</v>
      </c>
      <c r="AU441" s="242" t="s">
        <v>77</v>
      </c>
      <c r="AV441" s="13" t="s">
        <v>75</v>
      </c>
      <c r="AW441" s="13" t="s">
        <v>32</v>
      </c>
      <c r="AX441" s="13" t="s">
        <v>70</v>
      </c>
      <c r="AY441" s="242" t="s">
        <v>127</v>
      </c>
    </row>
    <row r="442" spans="2:51" s="11" customFormat="1" ht="12">
      <c r="B442" s="210"/>
      <c r="C442" s="211"/>
      <c r="D442" s="212" t="s">
        <v>136</v>
      </c>
      <c r="E442" s="213" t="s">
        <v>1</v>
      </c>
      <c r="F442" s="214" t="s">
        <v>713</v>
      </c>
      <c r="G442" s="211"/>
      <c r="H442" s="215">
        <v>14.265</v>
      </c>
      <c r="I442" s="216"/>
      <c r="J442" s="211"/>
      <c r="K442" s="211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136</v>
      </c>
      <c r="AU442" s="221" t="s">
        <v>77</v>
      </c>
      <c r="AV442" s="11" t="s">
        <v>77</v>
      </c>
      <c r="AW442" s="11" t="s">
        <v>32</v>
      </c>
      <c r="AX442" s="11" t="s">
        <v>75</v>
      </c>
      <c r="AY442" s="221" t="s">
        <v>127</v>
      </c>
    </row>
    <row r="443" spans="2:65" s="1" customFormat="1" ht="16.5" customHeight="1">
      <c r="B443" s="37"/>
      <c r="C443" s="198" t="s">
        <v>714</v>
      </c>
      <c r="D443" s="198" t="s">
        <v>129</v>
      </c>
      <c r="E443" s="199" t="s">
        <v>715</v>
      </c>
      <c r="F443" s="200" t="s">
        <v>716</v>
      </c>
      <c r="G443" s="201" t="s">
        <v>132</v>
      </c>
      <c r="H443" s="202">
        <v>30.78</v>
      </c>
      <c r="I443" s="203"/>
      <c r="J443" s="204">
        <f>ROUND(I443*H443,2)</f>
        <v>0</v>
      </c>
      <c r="K443" s="200" t="s">
        <v>133</v>
      </c>
      <c r="L443" s="42"/>
      <c r="M443" s="205" t="s">
        <v>1</v>
      </c>
      <c r="N443" s="206" t="s">
        <v>41</v>
      </c>
      <c r="O443" s="78"/>
      <c r="P443" s="207">
        <f>O443*H443</f>
        <v>0</v>
      </c>
      <c r="Q443" s="207">
        <v>0</v>
      </c>
      <c r="R443" s="207">
        <f>Q443*H443</f>
        <v>0</v>
      </c>
      <c r="S443" s="207">
        <v>0.054</v>
      </c>
      <c r="T443" s="208">
        <f>S443*H443</f>
        <v>1.66212</v>
      </c>
      <c r="AR443" s="16" t="s">
        <v>134</v>
      </c>
      <c r="AT443" s="16" t="s">
        <v>129</v>
      </c>
      <c r="AU443" s="16" t="s">
        <v>77</v>
      </c>
      <c r="AY443" s="16" t="s">
        <v>127</v>
      </c>
      <c r="BE443" s="209">
        <f>IF(N443="základní",J443,0)</f>
        <v>0</v>
      </c>
      <c r="BF443" s="209">
        <f>IF(N443="snížená",J443,0)</f>
        <v>0</v>
      </c>
      <c r="BG443" s="209">
        <f>IF(N443="zákl. přenesená",J443,0)</f>
        <v>0</v>
      </c>
      <c r="BH443" s="209">
        <f>IF(N443="sníž. přenesená",J443,0)</f>
        <v>0</v>
      </c>
      <c r="BI443" s="209">
        <f>IF(N443="nulová",J443,0)</f>
        <v>0</v>
      </c>
      <c r="BJ443" s="16" t="s">
        <v>75</v>
      </c>
      <c r="BK443" s="209">
        <f>ROUND(I443*H443,2)</f>
        <v>0</v>
      </c>
      <c r="BL443" s="16" t="s">
        <v>134</v>
      </c>
      <c r="BM443" s="16" t="s">
        <v>717</v>
      </c>
    </row>
    <row r="444" spans="2:51" s="11" customFormat="1" ht="12">
      <c r="B444" s="210"/>
      <c r="C444" s="211"/>
      <c r="D444" s="212" t="s">
        <v>136</v>
      </c>
      <c r="E444" s="213" t="s">
        <v>1</v>
      </c>
      <c r="F444" s="214" t="s">
        <v>718</v>
      </c>
      <c r="G444" s="211"/>
      <c r="H444" s="215">
        <v>30.78</v>
      </c>
      <c r="I444" s="216"/>
      <c r="J444" s="211"/>
      <c r="K444" s="211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136</v>
      </c>
      <c r="AU444" s="221" t="s">
        <v>77</v>
      </c>
      <c r="AV444" s="11" t="s">
        <v>77</v>
      </c>
      <c r="AW444" s="11" t="s">
        <v>32</v>
      </c>
      <c r="AX444" s="11" t="s">
        <v>75</v>
      </c>
      <c r="AY444" s="221" t="s">
        <v>127</v>
      </c>
    </row>
    <row r="445" spans="2:65" s="1" customFormat="1" ht="16.5" customHeight="1">
      <c r="B445" s="37"/>
      <c r="C445" s="198" t="s">
        <v>719</v>
      </c>
      <c r="D445" s="198" t="s">
        <v>129</v>
      </c>
      <c r="E445" s="199" t="s">
        <v>720</v>
      </c>
      <c r="F445" s="200" t="s">
        <v>721</v>
      </c>
      <c r="G445" s="201" t="s">
        <v>132</v>
      </c>
      <c r="H445" s="202">
        <v>13.338</v>
      </c>
      <c r="I445" s="203"/>
      <c r="J445" s="204">
        <f>ROUND(I445*H445,2)</f>
        <v>0</v>
      </c>
      <c r="K445" s="200" t="s">
        <v>133</v>
      </c>
      <c r="L445" s="42"/>
      <c r="M445" s="205" t="s">
        <v>1</v>
      </c>
      <c r="N445" s="206" t="s">
        <v>41</v>
      </c>
      <c r="O445" s="78"/>
      <c r="P445" s="207">
        <f>O445*H445</f>
        <v>0</v>
      </c>
      <c r="Q445" s="207">
        <v>0</v>
      </c>
      <c r="R445" s="207">
        <f>Q445*H445</f>
        <v>0</v>
      </c>
      <c r="S445" s="207">
        <v>0.038</v>
      </c>
      <c r="T445" s="208">
        <f>S445*H445</f>
        <v>0.506844</v>
      </c>
      <c r="AR445" s="16" t="s">
        <v>134</v>
      </c>
      <c r="AT445" s="16" t="s">
        <v>129</v>
      </c>
      <c r="AU445" s="16" t="s">
        <v>77</v>
      </c>
      <c r="AY445" s="16" t="s">
        <v>127</v>
      </c>
      <c r="BE445" s="209">
        <f>IF(N445="základní",J445,0)</f>
        <v>0</v>
      </c>
      <c r="BF445" s="209">
        <f>IF(N445="snížená",J445,0)</f>
        <v>0</v>
      </c>
      <c r="BG445" s="209">
        <f>IF(N445="zákl. přenesená",J445,0)</f>
        <v>0</v>
      </c>
      <c r="BH445" s="209">
        <f>IF(N445="sníž. přenesená",J445,0)</f>
        <v>0</v>
      </c>
      <c r="BI445" s="209">
        <f>IF(N445="nulová",J445,0)</f>
        <v>0</v>
      </c>
      <c r="BJ445" s="16" t="s">
        <v>75</v>
      </c>
      <c r="BK445" s="209">
        <f>ROUND(I445*H445,2)</f>
        <v>0</v>
      </c>
      <c r="BL445" s="16" t="s">
        <v>134</v>
      </c>
      <c r="BM445" s="16" t="s">
        <v>722</v>
      </c>
    </row>
    <row r="446" spans="2:51" s="11" customFormat="1" ht="12">
      <c r="B446" s="210"/>
      <c r="C446" s="211"/>
      <c r="D446" s="212" t="s">
        <v>136</v>
      </c>
      <c r="E446" s="213" t="s">
        <v>1</v>
      </c>
      <c r="F446" s="214" t="s">
        <v>723</v>
      </c>
      <c r="G446" s="211"/>
      <c r="H446" s="215">
        <v>4.778</v>
      </c>
      <c r="I446" s="216"/>
      <c r="J446" s="211"/>
      <c r="K446" s="211"/>
      <c r="L446" s="217"/>
      <c r="M446" s="218"/>
      <c r="N446" s="219"/>
      <c r="O446" s="219"/>
      <c r="P446" s="219"/>
      <c r="Q446" s="219"/>
      <c r="R446" s="219"/>
      <c r="S446" s="219"/>
      <c r="T446" s="220"/>
      <c r="AT446" s="221" t="s">
        <v>136</v>
      </c>
      <c r="AU446" s="221" t="s">
        <v>77</v>
      </c>
      <c r="AV446" s="11" t="s">
        <v>77</v>
      </c>
      <c r="AW446" s="11" t="s">
        <v>32</v>
      </c>
      <c r="AX446" s="11" t="s">
        <v>70</v>
      </c>
      <c r="AY446" s="221" t="s">
        <v>127</v>
      </c>
    </row>
    <row r="447" spans="2:51" s="11" customFormat="1" ht="12">
      <c r="B447" s="210"/>
      <c r="C447" s="211"/>
      <c r="D447" s="212" t="s">
        <v>136</v>
      </c>
      <c r="E447" s="213" t="s">
        <v>1</v>
      </c>
      <c r="F447" s="214" t="s">
        <v>724</v>
      </c>
      <c r="G447" s="211"/>
      <c r="H447" s="215">
        <v>8.56</v>
      </c>
      <c r="I447" s="216"/>
      <c r="J447" s="211"/>
      <c r="K447" s="211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136</v>
      </c>
      <c r="AU447" s="221" t="s">
        <v>77</v>
      </c>
      <c r="AV447" s="11" t="s">
        <v>77</v>
      </c>
      <c r="AW447" s="11" t="s">
        <v>32</v>
      </c>
      <c r="AX447" s="11" t="s">
        <v>70</v>
      </c>
      <c r="AY447" s="221" t="s">
        <v>127</v>
      </c>
    </row>
    <row r="448" spans="2:51" s="12" customFormat="1" ht="12">
      <c r="B448" s="222"/>
      <c r="C448" s="223"/>
      <c r="D448" s="212" t="s">
        <v>136</v>
      </c>
      <c r="E448" s="224" t="s">
        <v>1</v>
      </c>
      <c r="F448" s="225" t="s">
        <v>139</v>
      </c>
      <c r="G448" s="223"/>
      <c r="H448" s="226">
        <v>13.338</v>
      </c>
      <c r="I448" s="227"/>
      <c r="J448" s="223"/>
      <c r="K448" s="223"/>
      <c r="L448" s="228"/>
      <c r="M448" s="229"/>
      <c r="N448" s="230"/>
      <c r="O448" s="230"/>
      <c r="P448" s="230"/>
      <c r="Q448" s="230"/>
      <c r="R448" s="230"/>
      <c r="S448" s="230"/>
      <c r="T448" s="231"/>
      <c r="AT448" s="232" t="s">
        <v>136</v>
      </c>
      <c r="AU448" s="232" t="s">
        <v>77</v>
      </c>
      <c r="AV448" s="12" t="s">
        <v>134</v>
      </c>
      <c r="AW448" s="12" t="s">
        <v>32</v>
      </c>
      <c r="AX448" s="12" t="s">
        <v>75</v>
      </c>
      <c r="AY448" s="232" t="s">
        <v>127</v>
      </c>
    </row>
    <row r="449" spans="2:65" s="1" customFormat="1" ht="16.5" customHeight="1">
      <c r="B449" s="37"/>
      <c r="C449" s="198" t="s">
        <v>725</v>
      </c>
      <c r="D449" s="198" t="s">
        <v>129</v>
      </c>
      <c r="E449" s="199" t="s">
        <v>726</v>
      </c>
      <c r="F449" s="200" t="s">
        <v>727</v>
      </c>
      <c r="G449" s="201" t="s">
        <v>132</v>
      </c>
      <c r="H449" s="202">
        <v>40.293</v>
      </c>
      <c r="I449" s="203"/>
      <c r="J449" s="204">
        <f>ROUND(I449*H449,2)</f>
        <v>0</v>
      </c>
      <c r="K449" s="200" t="s">
        <v>133</v>
      </c>
      <c r="L449" s="42"/>
      <c r="M449" s="205" t="s">
        <v>1</v>
      </c>
      <c r="N449" s="206" t="s">
        <v>41</v>
      </c>
      <c r="O449" s="78"/>
      <c r="P449" s="207">
        <f>O449*H449</f>
        <v>0</v>
      </c>
      <c r="Q449" s="207">
        <v>0</v>
      </c>
      <c r="R449" s="207">
        <f>Q449*H449</f>
        <v>0</v>
      </c>
      <c r="S449" s="207">
        <v>0.034</v>
      </c>
      <c r="T449" s="208">
        <f>S449*H449</f>
        <v>1.3699620000000001</v>
      </c>
      <c r="AR449" s="16" t="s">
        <v>134</v>
      </c>
      <c r="AT449" s="16" t="s">
        <v>129</v>
      </c>
      <c r="AU449" s="16" t="s">
        <v>77</v>
      </c>
      <c r="AY449" s="16" t="s">
        <v>127</v>
      </c>
      <c r="BE449" s="209">
        <f>IF(N449="základní",J449,0)</f>
        <v>0</v>
      </c>
      <c r="BF449" s="209">
        <f>IF(N449="snížená",J449,0)</f>
        <v>0</v>
      </c>
      <c r="BG449" s="209">
        <f>IF(N449="zákl. přenesená",J449,0)</f>
        <v>0</v>
      </c>
      <c r="BH449" s="209">
        <f>IF(N449="sníž. přenesená",J449,0)</f>
        <v>0</v>
      </c>
      <c r="BI449" s="209">
        <f>IF(N449="nulová",J449,0)</f>
        <v>0</v>
      </c>
      <c r="BJ449" s="16" t="s">
        <v>75</v>
      </c>
      <c r="BK449" s="209">
        <f>ROUND(I449*H449,2)</f>
        <v>0</v>
      </c>
      <c r="BL449" s="16" t="s">
        <v>134</v>
      </c>
      <c r="BM449" s="16" t="s">
        <v>728</v>
      </c>
    </row>
    <row r="450" spans="2:51" s="11" customFormat="1" ht="12">
      <c r="B450" s="210"/>
      <c r="C450" s="211"/>
      <c r="D450" s="212" t="s">
        <v>136</v>
      </c>
      <c r="E450" s="213" t="s">
        <v>1</v>
      </c>
      <c r="F450" s="214" t="s">
        <v>729</v>
      </c>
      <c r="G450" s="211"/>
      <c r="H450" s="215">
        <v>36.293</v>
      </c>
      <c r="I450" s="216"/>
      <c r="J450" s="211"/>
      <c r="K450" s="211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136</v>
      </c>
      <c r="AU450" s="221" t="s">
        <v>77</v>
      </c>
      <c r="AV450" s="11" t="s">
        <v>77</v>
      </c>
      <c r="AW450" s="11" t="s">
        <v>32</v>
      </c>
      <c r="AX450" s="11" t="s">
        <v>70</v>
      </c>
      <c r="AY450" s="221" t="s">
        <v>127</v>
      </c>
    </row>
    <row r="451" spans="2:51" s="11" customFormat="1" ht="12">
      <c r="B451" s="210"/>
      <c r="C451" s="211"/>
      <c r="D451" s="212" t="s">
        <v>136</v>
      </c>
      <c r="E451" s="213" t="s">
        <v>1</v>
      </c>
      <c r="F451" s="214" t="s">
        <v>730</v>
      </c>
      <c r="G451" s="211"/>
      <c r="H451" s="215">
        <v>4</v>
      </c>
      <c r="I451" s="216"/>
      <c r="J451" s="211"/>
      <c r="K451" s="211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136</v>
      </c>
      <c r="AU451" s="221" t="s">
        <v>77</v>
      </c>
      <c r="AV451" s="11" t="s">
        <v>77</v>
      </c>
      <c r="AW451" s="11" t="s">
        <v>32</v>
      </c>
      <c r="AX451" s="11" t="s">
        <v>70</v>
      </c>
      <c r="AY451" s="221" t="s">
        <v>127</v>
      </c>
    </row>
    <row r="452" spans="2:51" s="12" customFormat="1" ht="12">
      <c r="B452" s="222"/>
      <c r="C452" s="223"/>
      <c r="D452" s="212" t="s">
        <v>136</v>
      </c>
      <c r="E452" s="224" t="s">
        <v>1</v>
      </c>
      <c r="F452" s="225" t="s">
        <v>139</v>
      </c>
      <c r="G452" s="223"/>
      <c r="H452" s="226">
        <v>40.293</v>
      </c>
      <c r="I452" s="227"/>
      <c r="J452" s="223"/>
      <c r="K452" s="223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136</v>
      </c>
      <c r="AU452" s="232" t="s">
        <v>77</v>
      </c>
      <c r="AV452" s="12" t="s">
        <v>134</v>
      </c>
      <c r="AW452" s="12" t="s">
        <v>32</v>
      </c>
      <c r="AX452" s="12" t="s">
        <v>75</v>
      </c>
      <c r="AY452" s="232" t="s">
        <v>127</v>
      </c>
    </row>
    <row r="453" spans="2:65" s="1" customFormat="1" ht="16.5" customHeight="1">
      <c r="B453" s="37"/>
      <c r="C453" s="198" t="s">
        <v>731</v>
      </c>
      <c r="D453" s="198" t="s">
        <v>129</v>
      </c>
      <c r="E453" s="199" t="s">
        <v>732</v>
      </c>
      <c r="F453" s="200" t="s">
        <v>733</v>
      </c>
      <c r="G453" s="201" t="s">
        <v>132</v>
      </c>
      <c r="H453" s="202">
        <v>8.58</v>
      </c>
      <c r="I453" s="203"/>
      <c r="J453" s="204">
        <f>ROUND(I453*H453,2)</f>
        <v>0</v>
      </c>
      <c r="K453" s="200" t="s">
        <v>133</v>
      </c>
      <c r="L453" s="42"/>
      <c r="M453" s="205" t="s">
        <v>1</v>
      </c>
      <c r="N453" s="206" t="s">
        <v>41</v>
      </c>
      <c r="O453" s="78"/>
      <c r="P453" s="207">
        <f>O453*H453</f>
        <v>0</v>
      </c>
      <c r="Q453" s="207">
        <v>0</v>
      </c>
      <c r="R453" s="207">
        <f>Q453*H453</f>
        <v>0</v>
      </c>
      <c r="S453" s="207">
        <v>0.067</v>
      </c>
      <c r="T453" s="208">
        <f>S453*H453</f>
        <v>0.57486</v>
      </c>
      <c r="AR453" s="16" t="s">
        <v>134</v>
      </c>
      <c r="AT453" s="16" t="s">
        <v>129</v>
      </c>
      <c r="AU453" s="16" t="s">
        <v>77</v>
      </c>
      <c r="AY453" s="16" t="s">
        <v>127</v>
      </c>
      <c r="BE453" s="209">
        <f>IF(N453="základní",J453,0)</f>
        <v>0</v>
      </c>
      <c r="BF453" s="209">
        <f>IF(N453="snížená",J453,0)</f>
        <v>0</v>
      </c>
      <c r="BG453" s="209">
        <f>IF(N453="zákl. přenesená",J453,0)</f>
        <v>0</v>
      </c>
      <c r="BH453" s="209">
        <f>IF(N453="sníž. přenesená",J453,0)</f>
        <v>0</v>
      </c>
      <c r="BI453" s="209">
        <f>IF(N453="nulová",J453,0)</f>
        <v>0</v>
      </c>
      <c r="BJ453" s="16" t="s">
        <v>75</v>
      </c>
      <c r="BK453" s="209">
        <f>ROUND(I453*H453,2)</f>
        <v>0</v>
      </c>
      <c r="BL453" s="16" t="s">
        <v>134</v>
      </c>
      <c r="BM453" s="16" t="s">
        <v>734</v>
      </c>
    </row>
    <row r="454" spans="2:51" s="11" customFormat="1" ht="12">
      <c r="B454" s="210"/>
      <c r="C454" s="211"/>
      <c r="D454" s="212" t="s">
        <v>136</v>
      </c>
      <c r="E454" s="213" t="s">
        <v>1</v>
      </c>
      <c r="F454" s="214" t="s">
        <v>735</v>
      </c>
      <c r="G454" s="211"/>
      <c r="H454" s="215">
        <v>8.58</v>
      </c>
      <c r="I454" s="216"/>
      <c r="J454" s="211"/>
      <c r="K454" s="211"/>
      <c r="L454" s="217"/>
      <c r="M454" s="218"/>
      <c r="N454" s="219"/>
      <c r="O454" s="219"/>
      <c r="P454" s="219"/>
      <c r="Q454" s="219"/>
      <c r="R454" s="219"/>
      <c r="S454" s="219"/>
      <c r="T454" s="220"/>
      <c r="AT454" s="221" t="s">
        <v>136</v>
      </c>
      <c r="AU454" s="221" t="s">
        <v>77</v>
      </c>
      <c r="AV454" s="11" t="s">
        <v>77</v>
      </c>
      <c r="AW454" s="11" t="s">
        <v>32</v>
      </c>
      <c r="AX454" s="11" t="s">
        <v>75</v>
      </c>
      <c r="AY454" s="221" t="s">
        <v>127</v>
      </c>
    </row>
    <row r="455" spans="2:65" s="1" customFormat="1" ht="16.5" customHeight="1">
      <c r="B455" s="37"/>
      <c r="C455" s="198" t="s">
        <v>736</v>
      </c>
      <c r="D455" s="198" t="s">
        <v>129</v>
      </c>
      <c r="E455" s="199" t="s">
        <v>737</v>
      </c>
      <c r="F455" s="200" t="s">
        <v>738</v>
      </c>
      <c r="G455" s="201" t="s">
        <v>132</v>
      </c>
      <c r="H455" s="202">
        <v>11.125</v>
      </c>
      <c r="I455" s="203"/>
      <c r="J455" s="204">
        <f>ROUND(I455*H455,2)</f>
        <v>0</v>
      </c>
      <c r="K455" s="200" t="s">
        <v>133</v>
      </c>
      <c r="L455" s="42"/>
      <c r="M455" s="205" t="s">
        <v>1</v>
      </c>
      <c r="N455" s="206" t="s">
        <v>41</v>
      </c>
      <c r="O455" s="78"/>
      <c r="P455" s="207">
        <f>O455*H455</f>
        <v>0</v>
      </c>
      <c r="Q455" s="207">
        <v>0</v>
      </c>
      <c r="R455" s="207">
        <f>Q455*H455</f>
        <v>0</v>
      </c>
      <c r="S455" s="207">
        <v>0.061</v>
      </c>
      <c r="T455" s="208">
        <f>S455*H455</f>
        <v>0.678625</v>
      </c>
      <c r="AR455" s="16" t="s">
        <v>134</v>
      </c>
      <c r="AT455" s="16" t="s">
        <v>129</v>
      </c>
      <c r="AU455" s="16" t="s">
        <v>77</v>
      </c>
      <c r="AY455" s="16" t="s">
        <v>127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6" t="s">
        <v>75</v>
      </c>
      <c r="BK455" s="209">
        <f>ROUND(I455*H455,2)</f>
        <v>0</v>
      </c>
      <c r="BL455" s="16" t="s">
        <v>134</v>
      </c>
      <c r="BM455" s="16" t="s">
        <v>739</v>
      </c>
    </row>
    <row r="456" spans="2:51" s="11" customFormat="1" ht="12">
      <c r="B456" s="210"/>
      <c r="C456" s="211"/>
      <c r="D456" s="212" t="s">
        <v>136</v>
      </c>
      <c r="E456" s="213" t="s">
        <v>1</v>
      </c>
      <c r="F456" s="214" t="s">
        <v>740</v>
      </c>
      <c r="G456" s="211"/>
      <c r="H456" s="215">
        <v>11.125</v>
      </c>
      <c r="I456" s="216"/>
      <c r="J456" s="211"/>
      <c r="K456" s="211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136</v>
      </c>
      <c r="AU456" s="221" t="s">
        <v>77</v>
      </c>
      <c r="AV456" s="11" t="s">
        <v>77</v>
      </c>
      <c r="AW456" s="11" t="s">
        <v>32</v>
      </c>
      <c r="AX456" s="11" t="s">
        <v>75</v>
      </c>
      <c r="AY456" s="221" t="s">
        <v>127</v>
      </c>
    </row>
    <row r="457" spans="2:65" s="1" customFormat="1" ht="16.5" customHeight="1">
      <c r="B457" s="37"/>
      <c r="C457" s="198" t="s">
        <v>741</v>
      </c>
      <c r="D457" s="198" t="s">
        <v>129</v>
      </c>
      <c r="E457" s="199" t="s">
        <v>742</v>
      </c>
      <c r="F457" s="200" t="s">
        <v>743</v>
      </c>
      <c r="G457" s="201" t="s">
        <v>132</v>
      </c>
      <c r="H457" s="202">
        <v>4.98</v>
      </c>
      <c r="I457" s="203"/>
      <c r="J457" s="204">
        <f>ROUND(I457*H457,2)</f>
        <v>0</v>
      </c>
      <c r="K457" s="200" t="s">
        <v>133</v>
      </c>
      <c r="L457" s="42"/>
      <c r="M457" s="205" t="s">
        <v>1</v>
      </c>
      <c r="N457" s="206" t="s">
        <v>41</v>
      </c>
      <c r="O457" s="78"/>
      <c r="P457" s="207">
        <f>O457*H457</f>
        <v>0</v>
      </c>
      <c r="Q457" s="207">
        <v>0</v>
      </c>
      <c r="R457" s="207">
        <f>Q457*H457</f>
        <v>0</v>
      </c>
      <c r="S457" s="207">
        <v>0.076</v>
      </c>
      <c r="T457" s="208">
        <f>S457*H457</f>
        <v>0.37848000000000004</v>
      </c>
      <c r="AR457" s="16" t="s">
        <v>134</v>
      </c>
      <c r="AT457" s="16" t="s">
        <v>129</v>
      </c>
      <c r="AU457" s="16" t="s">
        <v>77</v>
      </c>
      <c r="AY457" s="16" t="s">
        <v>127</v>
      </c>
      <c r="BE457" s="209">
        <f>IF(N457="základní",J457,0)</f>
        <v>0</v>
      </c>
      <c r="BF457" s="209">
        <f>IF(N457="snížená",J457,0)</f>
        <v>0</v>
      </c>
      <c r="BG457" s="209">
        <f>IF(N457="zákl. přenesená",J457,0)</f>
        <v>0</v>
      </c>
      <c r="BH457" s="209">
        <f>IF(N457="sníž. přenesená",J457,0)</f>
        <v>0</v>
      </c>
      <c r="BI457" s="209">
        <f>IF(N457="nulová",J457,0)</f>
        <v>0</v>
      </c>
      <c r="BJ457" s="16" t="s">
        <v>75</v>
      </c>
      <c r="BK457" s="209">
        <f>ROUND(I457*H457,2)</f>
        <v>0</v>
      </c>
      <c r="BL457" s="16" t="s">
        <v>134</v>
      </c>
      <c r="BM457" s="16" t="s">
        <v>744</v>
      </c>
    </row>
    <row r="458" spans="2:51" s="11" customFormat="1" ht="12">
      <c r="B458" s="210"/>
      <c r="C458" s="211"/>
      <c r="D458" s="212" t="s">
        <v>136</v>
      </c>
      <c r="E458" s="213" t="s">
        <v>1</v>
      </c>
      <c r="F458" s="214" t="s">
        <v>745</v>
      </c>
      <c r="G458" s="211"/>
      <c r="H458" s="215">
        <v>4.98</v>
      </c>
      <c r="I458" s="216"/>
      <c r="J458" s="211"/>
      <c r="K458" s="211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136</v>
      </c>
      <c r="AU458" s="221" t="s">
        <v>77</v>
      </c>
      <c r="AV458" s="11" t="s">
        <v>77</v>
      </c>
      <c r="AW458" s="11" t="s">
        <v>32</v>
      </c>
      <c r="AX458" s="11" t="s">
        <v>75</v>
      </c>
      <c r="AY458" s="221" t="s">
        <v>127</v>
      </c>
    </row>
    <row r="459" spans="2:65" s="1" customFormat="1" ht="16.5" customHeight="1">
      <c r="B459" s="37"/>
      <c r="C459" s="198" t="s">
        <v>746</v>
      </c>
      <c r="D459" s="198" t="s">
        <v>129</v>
      </c>
      <c r="E459" s="199" t="s">
        <v>747</v>
      </c>
      <c r="F459" s="200" t="s">
        <v>748</v>
      </c>
      <c r="G459" s="201" t="s">
        <v>132</v>
      </c>
      <c r="H459" s="202">
        <v>15.407</v>
      </c>
      <c r="I459" s="203"/>
      <c r="J459" s="204">
        <f>ROUND(I459*H459,2)</f>
        <v>0</v>
      </c>
      <c r="K459" s="200" t="s">
        <v>133</v>
      </c>
      <c r="L459" s="42"/>
      <c r="M459" s="205" t="s">
        <v>1</v>
      </c>
      <c r="N459" s="206" t="s">
        <v>41</v>
      </c>
      <c r="O459" s="78"/>
      <c r="P459" s="207">
        <f>O459*H459</f>
        <v>0</v>
      </c>
      <c r="Q459" s="207">
        <v>0</v>
      </c>
      <c r="R459" s="207">
        <f>Q459*H459</f>
        <v>0</v>
      </c>
      <c r="S459" s="207">
        <v>0.063</v>
      </c>
      <c r="T459" s="208">
        <f>S459*H459</f>
        <v>0.970641</v>
      </c>
      <c r="AR459" s="16" t="s">
        <v>134</v>
      </c>
      <c r="AT459" s="16" t="s">
        <v>129</v>
      </c>
      <c r="AU459" s="16" t="s">
        <v>77</v>
      </c>
      <c r="AY459" s="16" t="s">
        <v>127</v>
      </c>
      <c r="BE459" s="209">
        <f>IF(N459="základní",J459,0)</f>
        <v>0</v>
      </c>
      <c r="BF459" s="209">
        <f>IF(N459="snížená",J459,0)</f>
        <v>0</v>
      </c>
      <c r="BG459" s="209">
        <f>IF(N459="zákl. přenesená",J459,0)</f>
        <v>0</v>
      </c>
      <c r="BH459" s="209">
        <f>IF(N459="sníž. přenesená",J459,0)</f>
        <v>0</v>
      </c>
      <c r="BI459" s="209">
        <f>IF(N459="nulová",J459,0)</f>
        <v>0</v>
      </c>
      <c r="BJ459" s="16" t="s">
        <v>75</v>
      </c>
      <c r="BK459" s="209">
        <f>ROUND(I459*H459,2)</f>
        <v>0</v>
      </c>
      <c r="BL459" s="16" t="s">
        <v>134</v>
      </c>
      <c r="BM459" s="16" t="s">
        <v>749</v>
      </c>
    </row>
    <row r="460" spans="2:51" s="11" customFormat="1" ht="12">
      <c r="B460" s="210"/>
      <c r="C460" s="211"/>
      <c r="D460" s="212" t="s">
        <v>136</v>
      </c>
      <c r="E460" s="213" t="s">
        <v>1</v>
      </c>
      <c r="F460" s="214" t="s">
        <v>750</v>
      </c>
      <c r="G460" s="211"/>
      <c r="H460" s="215">
        <v>15.407</v>
      </c>
      <c r="I460" s="216"/>
      <c r="J460" s="211"/>
      <c r="K460" s="211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136</v>
      </c>
      <c r="AU460" s="221" t="s">
        <v>77</v>
      </c>
      <c r="AV460" s="11" t="s">
        <v>77</v>
      </c>
      <c r="AW460" s="11" t="s">
        <v>32</v>
      </c>
      <c r="AX460" s="11" t="s">
        <v>75</v>
      </c>
      <c r="AY460" s="221" t="s">
        <v>127</v>
      </c>
    </row>
    <row r="461" spans="2:65" s="1" customFormat="1" ht="16.5" customHeight="1">
      <c r="B461" s="37"/>
      <c r="C461" s="198" t="s">
        <v>751</v>
      </c>
      <c r="D461" s="198" t="s">
        <v>129</v>
      </c>
      <c r="E461" s="199" t="s">
        <v>752</v>
      </c>
      <c r="F461" s="200" t="s">
        <v>753</v>
      </c>
      <c r="G461" s="201" t="s">
        <v>146</v>
      </c>
      <c r="H461" s="202">
        <v>0.9</v>
      </c>
      <c r="I461" s="203"/>
      <c r="J461" s="204">
        <f>ROUND(I461*H461,2)</f>
        <v>0</v>
      </c>
      <c r="K461" s="200" t="s">
        <v>133</v>
      </c>
      <c r="L461" s="42"/>
      <c r="M461" s="205" t="s">
        <v>1</v>
      </c>
      <c r="N461" s="206" t="s">
        <v>41</v>
      </c>
      <c r="O461" s="78"/>
      <c r="P461" s="207">
        <f>O461*H461</f>
        <v>0</v>
      </c>
      <c r="Q461" s="207">
        <v>0</v>
      </c>
      <c r="R461" s="207">
        <f>Q461*H461</f>
        <v>0</v>
      </c>
      <c r="S461" s="207">
        <v>1.8</v>
      </c>
      <c r="T461" s="208">
        <f>S461*H461</f>
        <v>1.62</v>
      </c>
      <c r="AR461" s="16" t="s">
        <v>134</v>
      </c>
      <c r="AT461" s="16" t="s">
        <v>129</v>
      </c>
      <c r="AU461" s="16" t="s">
        <v>77</v>
      </c>
      <c r="AY461" s="16" t="s">
        <v>127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6" t="s">
        <v>75</v>
      </c>
      <c r="BK461" s="209">
        <f>ROUND(I461*H461,2)</f>
        <v>0</v>
      </c>
      <c r="BL461" s="16" t="s">
        <v>134</v>
      </c>
      <c r="BM461" s="16" t="s">
        <v>754</v>
      </c>
    </row>
    <row r="462" spans="2:51" s="13" customFormat="1" ht="12">
      <c r="B462" s="233"/>
      <c r="C462" s="234"/>
      <c r="D462" s="212" t="s">
        <v>136</v>
      </c>
      <c r="E462" s="235" t="s">
        <v>1</v>
      </c>
      <c r="F462" s="236" t="s">
        <v>755</v>
      </c>
      <c r="G462" s="234"/>
      <c r="H462" s="235" t="s">
        <v>1</v>
      </c>
      <c r="I462" s="237"/>
      <c r="J462" s="234"/>
      <c r="K462" s="234"/>
      <c r="L462" s="238"/>
      <c r="M462" s="239"/>
      <c r="N462" s="240"/>
      <c r="O462" s="240"/>
      <c r="P462" s="240"/>
      <c r="Q462" s="240"/>
      <c r="R462" s="240"/>
      <c r="S462" s="240"/>
      <c r="T462" s="241"/>
      <c r="AT462" s="242" t="s">
        <v>136</v>
      </c>
      <c r="AU462" s="242" t="s">
        <v>77</v>
      </c>
      <c r="AV462" s="13" t="s">
        <v>75</v>
      </c>
      <c r="AW462" s="13" t="s">
        <v>32</v>
      </c>
      <c r="AX462" s="13" t="s">
        <v>70</v>
      </c>
      <c r="AY462" s="242" t="s">
        <v>127</v>
      </c>
    </row>
    <row r="463" spans="2:51" s="11" customFormat="1" ht="12">
      <c r="B463" s="210"/>
      <c r="C463" s="211"/>
      <c r="D463" s="212" t="s">
        <v>136</v>
      </c>
      <c r="E463" s="213" t="s">
        <v>1</v>
      </c>
      <c r="F463" s="214" t="s">
        <v>238</v>
      </c>
      <c r="G463" s="211"/>
      <c r="H463" s="215">
        <v>0.375</v>
      </c>
      <c r="I463" s="216"/>
      <c r="J463" s="211"/>
      <c r="K463" s="211"/>
      <c r="L463" s="217"/>
      <c r="M463" s="218"/>
      <c r="N463" s="219"/>
      <c r="O463" s="219"/>
      <c r="P463" s="219"/>
      <c r="Q463" s="219"/>
      <c r="R463" s="219"/>
      <c r="S463" s="219"/>
      <c r="T463" s="220"/>
      <c r="AT463" s="221" t="s">
        <v>136</v>
      </c>
      <c r="AU463" s="221" t="s">
        <v>77</v>
      </c>
      <c r="AV463" s="11" t="s">
        <v>77</v>
      </c>
      <c r="AW463" s="11" t="s">
        <v>32</v>
      </c>
      <c r="AX463" s="11" t="s">
        <v>70</v>
      </c>
      <c r="AY463" s="221" t="s">
        <v>127</v>
      </c>
    </row>
    <row r="464" spans="2:51" s="11" customFormat="1" ht="12">
      <c r="B464" s="210"/>
      <c r="C464" s="211"/>
      <c r="D464" s="212" t="s">
        <v>136</v>
      </c>
      <c r="E464" s="213" t="s">
        <v>1</v>
      </c>
      <c r="F464" s="214" t="s">
        <v>239</v>
      </c>
      <c r="G464" s="211"/>
      <c r="H464" s="215">
        <v>0.525</v>
      </c>
      <c r="I464" s="216"/>
      <c r="J464" s="211"/>
      <c r="K464" s="211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136</v>
      </c>
      <c r="AU464" s="221" t="s">
        <v>77</v>
      </c>
      <c r="AV464" s="11" t="s">
        <v>77</v>
      </c>
      <c r="AW464" s="11" t="s">
        <v>32</v>
      </c>
      <c r="AX464" s="11" t="s">
        <v>70</v>
      </c>
      <c r="AY464" s="221" t="s">
        <v>127</v>
      </c>
    </row>
    <row r="465" spans="2:51" s="12" customFormat="1" ht="12">
      <c r="B465" s="222"/>
      <c r="C465" s="223"/>
      <c r="D465" s="212" t="s">
        <v>136</v>
      </c>
      <c r="E465" s="224" t="s">
        <v>1</v>
      </c>
      <c r="F465" s="225" t="s">
        <v>139</v>
      </c>
      <c r="G465" s="223"/>
      <c r="H465" s="226">
        <v>0.9</v>
      </c>
      <c r="I465" s="227"/>
      <c r="J465" s="223"/>
      <c r="K465" s="223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136</v>
      </c>
      <c r="AU465" s="232" t="s">
        <v>77</v>
      </c>
      <c r="AV465" s="12" t="s">
        <v>134</v>
      </c>
      <c r="AW465" s="12" t="s">
        <v>32</v>
      </c>
      <c r="AX465" s="12" t="s">
        <v>75</v>
      </c>
      <c r="AY465" s="232" t="s">
        <v>127</v>
      </c>
    </row>
    <row r="466" spans="2:65" s="1" customFormat="1" ht="16.5" customHeight="1">
      <c r="B466" s="37"/>
      <c r="C466" s="198" t="s">
        <v>756</v>
      </c>
      <c r="D466" s="198" t="s">
        <v>129</v>
      </c>
      <c r="E466" s="199" t="s">
        <v>757</v>
      </c>
      <c r="F466" s="200" t="s">
        <v>758</v>
      </c>
      <c r="G466" s="201" t="s">
        <v>146</v>
      </c>
      <c r="H466" s="202">
        <v>1.623</v>
      </c>
      <c r="I466" s="203"/>
      <c r="J466" s="204">
        <f>ROUND(I466*H466,2)</f>
        <v>0</v>
      </c>
      <c r="K466" s="200" t="s">
        <v>133</v>
      </c>
      <c r="L466" s="42"/>
      <c r="M466" s="205" t="s">
        <v>1</v>
      </c>
      <c r="N466" s="206" t="s">
        <v>41</v>
      </c>
      <c r="O466" s="78"/>
      <c r="P466" s="207">
        <f>O466*H466</f>
        <v>0</v>
      </c>
      <c r="Q466" s="207">
        <v>0</v>
      </c>
      <c r="R466" s="207">
        <f>Q466*H466</f>
        <v>0</v>
      </c>
      <c r="S466" s="207">
        <v>1.8</v>
      </c>
      <c r="T466" s="208">
        <f>S466*H466</f>
        <v>2.9214</v>
      </c>
      <c r="AR466" s="16" t="s">
        <v>134</v>
      </c>
      <c r="AT466" s="16" t="s">
        <v>129</v>
      </c>
      <c r="AU466" s="16" t="s">
        <v>77</v>
      </c>
      <c r="AY466" s="16" t="s">
        <v>127</v>
      </c>
      <c r="BE466" s="209">
        <f>IF(N466="základní",J466,0)</f>
        <v>0</v>
      </c>
      <c r="BF466" s="209">
        <f>IF(N466="snížená",J466,0)</f>
        <v>0</v>
      </c>
      <c r="BG466" s="209">
        <f>IF(N466="zákl. přenesená",J466,0)</f>
        <v>0</v>
      </c>
      <c r="BH466" s="209">
        <f>IF(N466="sníž. přenesená",J466,0)</f>
        <v>0</v>
      </c>
      <c r="BI466" s="209">
        <f>IF(N466="nulová",J466,0)</f>
        <v>0</v>
      </c>
      <c r="BJ466" s="16" t="s">
        <v>75</v>
      </c>
      <c r="BK466" s="209">
        <f>ROUND(I466*H466,2)</f>
        <v>0</v>
      </c>
      <c r="BL466" s="16" t="s">
        <v>134</v>
      </c>
      <c r="BM466" s="16" t="s">
        <v>759</v>
      </c>
    </row>
    <row r="467" spans="2:51" s="13" customFormat="1" ht="12">
      <c r="B467" s="233"/>
      <c r="C467" s="234"/>
      <c r="D467" s="212" t="s">
        <v>136</v>
      </c>
      <c r="E467" s="235" t="s">
        <v>1</v>
      </c>
      <c r="F467" s="236" t="s">
        <v>685</v>
      </c>
      <c r="G467" s="234"/>
      <c r="H467" s="235" t="s">
        <v>1</v>
      </c>
      <c r="I467" s="237"/>
      <c r="J467" s="234"/>
      <c r="K467" s="234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136</v>
      </c>
      <c r="AU467" s="242" t="s">
        <v>77</v>
      </c>
      <c r="AV467" s="13" t="s">
        <v>75</v>
      </c>
      <c r="AW467" s="13" t="s">
        <v>32</v>
      </c>
      <c r="AX467" s="13" t="s">
        <v>70</v>
      </c>
      <c r="AY467" s="242" t="s">
        <v>127</v>
      </c>
    </row>
    <row r="468" spans="2:51" s="11" customFormat="1" ht="12">
      <c r="B468" s="210"/>
      <c r="C468" s="211"/>
      <c r="D468" s="212" t="s">
        <v>136</v>
      </c>
      <c r="E468" s="213" t="s">
        <v>1</v>
      </c>
      <c r="F468" s="214" t="s">
        <v>760</v>
      </c>
      <c r="G468" s="211"/>
      <c r="H468" s="215">
        <v>1.623</v>
      </c>
      <c r="I468" s="216"/>
      <c r="J468" s="211"/>
      <c r="K468" s="211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136</v>
      </c>
      <c r="AU468" s="221" t="s">
        <v>77</v>
      </c>
      <c r="AV468" s="11" t="s">
        <v>77</v>
      </c>
      <c r="AW468" s="11" t="s">
        <v>32</v>
      </c>
      <c r="AX468" s="11" t="s">
        <v>75</v>
      </c>
      <c r="AY468" s="221" t="s">
        <v>127</v>
      </c>
    </row>
    <row r="469" spans="2:65" s="1" customFormat="1" ht="16.5" customHeight="1">
      <c r="B469" s="37"/>
      <c r="C469" s="198" t="s">
        <v>761</v>
      </c>
      <c r="D469" s="198" t="s">
        <v>129</v>
      </c>
      <c r="E469" s="199" t="s">
        <v>762</v>
      </c>
      <c r="F469" s="200" t="s">
        <v>763</v>
      </c>
      <c r="G469" s="201" t="s">
        <v>270</v>
      </c>
      <c r="H469" s="202">
        <v>7.5</v>
      </c>
      <c r="I469" s="203"/>
      <c r="J469" s="204">
        <f>ROUND(I469*H469,2)</f>
        <v>0</v>
      </c>
      <c r="K469" s="200" t="s">
        <v>133</v>
      </c>
      <c r="L469" s="42"/>
      <c r="M469" s="205" t="s">
        <v>1</v>
      </c>
      <c r="N469" s="206" t="s">
        <v>41</v>
      </c>
      <c r="O469" s="78"/>
      <c r="P469" s="207">
        <f>O469*H469</f>
        <v>0</v>
      </c>
      <c r="Q469" s="207">
        <v>0</v>
      </c>
      <c r="R469" s="207">
        <f>Q469*H469</f>
        <v>0</v>
      </c>
      <c r="S469" s="207">
        <v>0.054</v>
      </c>
      <c r="T469" s="208">
        <f>S469*H469</f>
        <v>0.40499999999999997</v>
      </c>
      <c r="AR469" s="16" t="s">
        <v>134</v>
      </c>
      <c r="AT469" s="16" t="s">
        <v>129</v>
      </c>
      <c r="AU469" s="16" t="s">
        <v>77</v>
      </c>
      <c r="AY469" s="16" t="s">
        <v>127</v>
      </c>
      <c r="BE469" s="209">
        <f>IF(N469="základní",J469,0)</f>
        <v>0</v>
      </c>
      <c r="BF469" s="209">
        <f>IF(N469="snížená",J469,0)</f>
        <v>0</v>
      </c>
      <c r="BG469" s="209">
        <f>IF(N469="zákl. přenesená",J469,0)</f>
        <v>0</v>
      </c>
      <c r="BH469" s="209">
        <f>IF(N469="sníž. přenesená",J469,0)</f>
        <v>0</v>
      </c>
      <c r="BI469" s="209">
        <f>IF(N469="nulová",J469,0)</f>
        <v>0</v>
      </c>
      <c r="BJ469" s="16" t="s">
        <v>75</v>
      </c>
      <c r="BK469" s="209">
        <f>ROUND(I469*H469,2)</f>
        <v>0</v>
      </c>
      <c r="BL469" s="16" t="s">
        <v>134</v>
      </c>
      <c r="BM469" s="16" t="s">
        <v>764</v>
      </c>
    </row>
    <row r="470" spans="2:51" s="13" customFormat="1" ht="12">
      <c r="B470" s="233"/>
      <c r="C470" s="234"/>
      <c r="D470" s="212" t="s">
        <v>136</v>
      </c>
      <c r="E470" s="235" t="s">
        <v>1</v>
      </c>
      <c r="F470" s="236" t="s">
        <v>765</v>
      </c>
      <c r="G470" s="234"/>
      <c r="H470" s="235" t="s">
        <v>1</v>
      </c>
      <c r="I470" s="237"/>
      <c r="J470" s="234"/>
      <c r="K470" s="234"/>
      <c r="L470" s="238"/>
      <c r="M470" s="239"/>
      <c r="N470" s="240"/>
      <c r="O470" s="240"/>
      <c r="P470" s="240"/>
      <c r="Q470" s="240"/>
      <c r="R470" s="240"/>
      <c r="S470" s="240"/>
      <c r="T470" s="241"/>
      <c r="AT470" s="242" t="s">
        <v>136</v>
      </c>
      <c r="AU470" s="242" t="s">
        <v>77</v>
      </c>
      <c r="AV470" s="13" t="s">
        <v>75</v>
      </c>
      <c r="AW470" s="13" t="s">
        <v>32</v>
      </c>
      <c r="AX470" s="13" t="s">
        <v>70</v>
      </c>
      <c r="AY470" s="242" t="s">
        <v>127</v>
      </c>
    </row>
    <row r="471" spans="2:51" s="11" customFormat="1" ht="12">
      <c r="B471" s="210"/>
      <c r="C471" s="211"/>
      <c r="D471" s="212" t="s">
        <v>136</v>
      </c>
      <c r="E471" s="213" t="s">
        <v>1</v>
      </c>
      <c r="F471" s="214" t="s">
        <v>766</v>
      </c>
      <c r="G471" s="211"/>
      <c r="H471" s="215">
        <v>2.5</v>
      </c>
      <c r="I471" s="216"/>
      <c r="J471" s="211"/>
      <c r="K471" s="211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136</v>
      </c>
      <c r="AU471" s="221" t="s">
        <v>77</v>
      </c>
      <c r="AV471" s="11" t="s">
        <v>77</v>
      </c>
      <c r="AW471" s="11" t="s">
        <v>32</v>
      </c>
      <c r="AX471" s="11" t="s">
        <v>70</v>
      </c>
      <c r="AY471" s="221" t="s">
        <v>127</v>
      </c>
    </row>
    <row r="472" spans="2:51" s="11" customFormat="1" ht="12">
      <c r="B472" s="210"/>
      <c r="C472" s="211"/>
      <c r="D472" s="212" t="s">
        <v>136</v>
      </c>
      <c r="E472" s="213" t="s">
        <v>1</v>
      </c>
      <c r="F472" s="214" t="s">
        <v>767</v>
      </c>
      <c r="G472" s="211"/>
      <c r="H472" s="215">
        <v>5</v>
      </c>
      <c r="I472" s="216"/>
      <c r="J472" s="211"/>
      <c r="K472" s="211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136</v>
      </c>
      <c r="AU472" s="221" t="s">
        <v>77</v>
      </c>
      <c r="AV472" s="11" t="s">
        <v>77</v>
      </c>
      <c r="AW472" s="11" t="s">
        <v>32</v>
      </c>
      <c r="AX472" s="11" t="s">
        <v>70</v>
      </c>
      <c r="AY472" s="221" t="s">
        <v>127</v>
      </c>
    </row>
    <row r="473" spans="2:51" s="12" customFormat="1" ht="12">
      <c r="B473" s="222"/>
      <c r="C473" s="223"/>
      <c r="D473" s="212" t="s">
        <v>136</v>
      </c>
      <c r="E473" s="224" t="s">
        <v>1</v>
      </c>
      <c r="F473" s="225" t="s">
        <v>139</v>
      </c>
      <c r="G473" s="223"/>
      <c r="H473" s="226">
        <v>7.5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136</v>
      </c>
      <c r="AU473" s="232" t="s">
        <v>77</v>
      </c>
      <c r="AV473" s="12" t="s">
        <v>134</v>
      </c>
      <c r="AW473" s="12" t="s">
        <v>32</v>
      </c>
      <c r="AX473" s="12" t="s">
        <v>75</v>
      </c>
      <c r="AY473" s="232" t="s">
        <v>127</v>
      </c>
    </row>
    <row r="474" spans="2:65" s="1" customFormat="1" ht="16.5" customHeight="1">
      <c r="B474" s="37"/>
      <c r="C474" s="198" t="s">
        <v>768</v>
      </c>
      <c r="D474" s="198" t="s">
        <v>129</v>
      </c>
      <c r="E474" s="199" t="s">
        <v>769</v>
      </c>
      <c r="F474" s="200" t="s">
        <v>770</v>
      </c>
      <c r="G474" s="201" t="s">
        <v>270</v>
      </c>
      <c r="H474" s="202">
        <v>5.1</v>
      </c>
      <c r="I474" s="203"/>
      <c r="J474" s="204">
        <f>ROUND(I474*H474,2)</f>
        <v>0</v>
      </c>
      <c r="K474" s="200" t="s">
        <v>133</v>
      </c>
      <c r="L474" s="42"/>
      <c r="M474" s="205" t="s">
        <v>1</v>
      </c>
      <c r="N474" s="206" t="s">
        <v>41</v>
      </c>
      <c r="O474" s="78"/>
      <c r="P474" s="207">
        <f>O474*H474</f>
        <v>0</v>
      </c>
      <c r="Q474" s="207">
        <v>0</v>
      </c>
      <c r="R474" s="207">
        <f>Q474*H474</f>
        <v>0</v>
      </c>
      <c r="S474" s="207">
        <v>0.065</v>
      </c>
      <c r="T474" s="208">
        <f>S474*H474</f>
        <v>0.33149999999999996</v>
      </c>
      <c r="AR474" s="16" t="s">
        <v>134</v>
      </c>
      <c r="AT474" s="16" t="s">
        <v>129</v>
      </c>
      <c r="AU474" s="16" t="s">
        <v>77</v>
      </c>
      <c r="AY474" s="16" t="s">
        <v>127</v>
      </c>
      <c r="BE474" s="209">
        <f>IF(N474="základní",J474,0)</f>
        <v>0</v>
      </c>
      <c r="BF474" s="209">
        <f>IF(N474="snížená",J474,0)</f>
        <v>0</v>
      </c>
      <c r="BG474" s="209">
        <f>IF(N474="zákl. přenesená",J474,0)</f>
        <v>0</v>
      </c>
      <c r="BH474" s="209">
        <f>IF(N474="sníž. přenesená",J474,0)</f>
        <v>0</v>
      </c>
      <c r="BI474" s="209">
        <f>IF(N474="nulová",J474,0)</f>
        <v>0</v>
      </c>
      <c r="BJ474" s="16" t="s">
        <v>75</v>
      </c>
      <c r="BK474" s="209">
        <f>ROUND(I474*H474,2)</f>
        <v>0</v>
      </c>
      <c r="BL474" s="16" t="s">
        <v>134</v>
      </c>
      <c r="BM474" s="16" t="s">
        <v>771</v>
      </c>
    </row>
    <row r="475" spans="2:51" s="13" customFormat="1" ht="12">
      <c r="B475" s="233"/>
      <c r="C475" s="234"/>
      <c r="D475" s="212" t="s">
        <v>136</v>
      </c>
      <c r="E475" s="235" t="s">
        <v>1</v>
      </c>
      <c r="F475" s="236" t="s">
        <v>772</v>
      </c>
      <c r="G475" s="234"/>
      <c r="H475" s="235" t="s">
        <v>1</v>
      </c>
      <c r="I475" s="237"/>
      <c r="J475" s="234"/>
      <c r="K475" s="234"/>
      <c r="L475" s="238"/>
      <c r="M475" s="239"/>
      <c r="N475" s="240"/>
      <c r="O475" s="240"/>
      <c r="P475" s="240"/>
      <c r="Q475" s="240"/>
      <c r="R475" s="240"/>
      <c r="S475" s="240"/>
      <c r="T475" s="241"/>
      <c r="AT475" s="242" t="s">
        <v>136</v>
      </c>
      <c r="AU475" s="242" t="s">
        <v>77</v>
      </c>
      <c r="AV475" s="13" t="s">
        <v>75</v>
      </c>
      <c r="AW475" s="13" t="s">
        <v>32</v>
      </c>
      <c r="AX475" s="13" t="s">
        <v>70</v>
      </c>
      <c r="AY475" s="242" t="s">
        <v>127</v>
      </c>
    </row>
    <row r="476" spans="2:51" s="11" customFormat="1" ht="12">
      <c r="B476" s="210"/>
      <c r="C476" s="211"/>
      <c r="D476" s="212" t="s">
        <v>136</v>
      </c>
      <c r="E476" s="213" t="s">
        <v>1</v>
      </c>
      <c r="F476" s="214" t="s">
        <v>773</v>
      </c>
      <c r="G476" s="211"/>
      <c r="H476" s="215">
        <v>5.1</v>
      </c>
      <c r="I476" s="216"/>
      <c r="J476" s="211"/>
      <c r="K476" s="211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136</v>
      </c>
      <c r="AU476" s="221" t="s">
        <v>77</v>
      </c>
      <c r="AV476" s="11" t="s">
        <v>77</v>
      </c>
      <c r="AW476" s="11" t="s">
        <v>32</v>
      </c>
      <c r="AX476" s="11" t="s">
        <v>75</v>
      </c>
      <c r="AY476" s="221" t="s">
        <v>127</v>
      </c>
    </row>
    <row r="477" spans="2:65" s="1" customFormat="1" ht="16.5" customHeight="1">
      <c r="B477" s="37"/>
      <c r="C477" s="198" t="s">
        <v>774</v>
      </c>
      <c r="D477" s="198" t="s">
        <v>129</v>
      </c>
      <c r="E477" s="199" t="s">
        <v>775</v>
      </c>
      <c r="F477" s="200" t="s">
        <v>776</v>
      </c>
      <c r="G477" s="201" t="s">
        <v>132</v>
      </c>
      <c r="H477" s="202">
        <v>209.95</v>
      </c>
      <c r="I477" s="203"/>
      <c r="J477" s="204">
        <f>ROUND(I477*H477,2)</f>
        <v>0</v>
      </c>
      <c r="K477" s="200" t="s">
        <v>133</v>
      </c>
      <c r="L477" s="42"/>
      <c r="M477" s="205" t="s">
        <v>1</v>
      </c>
      <c r="N477" s="206" t="s">
        <v>41</v>
      </c>
      <c r="O477" s="78"/>
      <c r="P477" s="207">
        <f>O477*H477</f>
        <v>0</v>
      </c>
      <c r="Q477" s="207">
        <v>0</v>
      </c>
      <c r="R477" s="207">
        <f>Q477*H477</f>
        <v>0</v>
      </c>
      <c r="S477" s="207">
        <v>0.01</v>
      </c>
      <c r="T477" s="208">
        <f>S477*H477</f>
        <v>2.0995</v>
      </c>
      <c r="AR477" s="16" t="s">
        <v>134</v>
      </c>
      <c r="AT477" s="16" t="s">
        <v>129</v>
      </c>
      <c r="AU477" s="16" t="s">
        <v>77</v>
      </c>
      <c r="AY477" s="16" t="s">
        <v>127</v>
      </c>
      <c r="BE477" s="209">
        <f>IF(N477="základní",J477,0)</f>
        <v>0</v>
      </c>
      <c r="BF477" s="209">
        <f>IF(N477="snížená",J477,0)</f>
        <v>0</v>
      </c>
      <c r="BG477" s="209">
        <f>IF(N477="zákl. přenesená",J477,0)</f>
        <v>0</v>
      </c>
      <c r="BH477" s="209">
        <f>IF(N477="sníž. přenesená",J477,0)</f>
        <v>0</v>
      </c>
      <c r="BI477" s="209">
        <f>IF(N477="nulová",J477,0)</f>
        <v>0</v>
      </c>
      <c r="BJ477" s="16" t="s">
        <v>75</v>
      </c>
      <c r="BK477" s="209">
        <f>ROUND(I477*H477,2)</f>
        <v>0</v>
      </c>
      <c r="BL477" s="16" t="s">
        <v>134</v>
      </c>
      <c r="BM477" s="16" t="s">
        <v>777</v>
      </c>
    </row>
    <row r="478" spans="2:51" s="13" customFormat="1" ht="12">
      <c r="B478" s="233"/>
      <c r="C478" s="234"/>
      <c r="D478" s="212" t="s">
        <v>136</v>
      </c>
      <c r="E478" s="235" t="s">
        <v>1</v>
      </c>
      <c r="F478" s="236" t="s">
        <v>308</v>
      </c>
      <c r="G478" s="234"/>
      <c r="H478" s="235" t="s">
        <v>1</v>
      </c>
      <c r="I478" s="237"/>
      <c r="J478" s="234"/>
      <c r="K478" s="234"/>
      <c r="L478" s="238"/>
      <c r="M478" s="239"/>
      <c r="N478" s="240"/>
      <c r="O478" s="240"/>
      <c r="P478" s="240"/>
      <c r="Q478" s="240"/>
      <c r="R478" s="240"/>
      <c r="S478" s="240"/>
      <c r="T478" s="241"/>
      <c r="AT478" s="242" t="s">
        <v>136</v>
      </c>
      <c r="AU478" s="242" t="s">
        <v>77</v>
      </c>
      <c r="AV478" s="13" t="s">
        <v>75</v>
      </c>
      <c r="AW478" s="13" t="s">
        <v>32</v>
      </c>
      <c r="AX478" s="13" t="s">
        <v>70</v>
      </c>
      <c r="AY478" s="242" t="s">
        <v>127</v>
      </c>
    </row>
    <row r="479" spans="2:51" s="11" customFormat="1" ht="12">
      <c r="B479" s="210"/>
      <c r="C479" s="211"/>
      <c r="D479" s="212" t="s">
        <v>136</v>
      </c>
      <c r="E479" s="213" t="s">
        <v>1</v>
      </c>
      <c r="F479" s="214" t="s">
        <v>309</v>
      </c>
      <c r="G479" s="211"/>
      <c r="H479" s="215">
        <v>124.44</v>
      </c>
      <c r="I479" s="216"/>
      <c r="J479" s="211"/>
      <c r="K479" s="211"/>
      <c r="L479" s="217"/>
      <c r="M479" s="218"/>
      <c r="N479" s="219"/>
      <c r="O479" s="219"/>
      <c r="P479" s="219"/>
      <c r="Q479" s="219"/>
      <c r="R479" s="219"/>
      <c r="S479" s="219"/>
      <c r="T479" s="220"/>
      <c r="AT479" s="221" t="s">
        <v>136</v>
      </c>
      <c r="AU479" s="221" t="s">
        <v>77</v>
      </c>
      <c r="AV479" s="11" t="s">
        <v>77</v>
      </c>
      <c r="AW479" s="11" t="s">
        <v>32</v>
      </c>
      <c r="AX479" s="11" t="s">
        <v>70</v>
      </c>
      <c r="AY479" s="221" t="s">
        <v>127</v>
      </c>
    </row>
    <row r="480" spans="2:51" s="13" customFormat="1" ht="12">
      <c r="B480" s="233"/>
      <c r="C480" s="234"/>
      <c r="D480" s="212" t="s">
        <v>136</v>
      </c>
      <c r="E480" s="235" t="s">
        <v>1</v>
      </c>
      <c r="F480" s="236" t="s">
        <v>310</v>
      </c>
      <c r="G480" s="234"/>
      <c r="H480" s="235" t="s">
        <v>1</v>
      </c>
      <c r="I480" s="237"/>
      <c r="J480" s="234"/>
      <c r="K480" s="234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136</v>
      </c>
      <c r="AU480" s="242" t="s">
        <v>77</v>
      </c>
      <c r="AV480" s="13" t="s">
        <v>75</v>
      </c>
      <c r="AW480" s="13" t="s">
        <v>32</v>
      </c>
      <c r="AX480" s="13" t="s">
        <v>70</v>
      </c>
      <c r="AY480" s="242" t="s">
        <v>127</v>
      </c>
    </row>
    <row r="481" spans="2:51" s="11" customFormat="1" ht="12">
      <c r="B481" s="210"/>
      <c r="C481" s="211"/>
      <c r="D481" s="212" t="s">
        <v>136</v>
      </c>
      <c r="E481" s="213" t="s">
        <v>1</v>
      </c>
      <c r="F481" s="214" t="s">
        <v>311</v>
      </c>
      <c r="G481" s="211"/>
      <c r="H481" s="215">
        <v>85.51</v>
      </c>
      <c r="I481" s="216"/>
      <c r="J481" s="211"/>
      <c r="K481" s="211"/>
      <c r="L481" s="217"/>
      <c r="M481" s="218"/>
      <c r="N481" s="219"/>
      <c r="O481" s="219"/>
      <c r="P481" s="219"/>
      <c r="Q481" s="219"/>
      <c r="R481" s="219"/>
      <c r="S481" s="219"/>
      <c r="T481" s="220"/>
      <c r="AT481" s="221" t="s">
        <v>136</v>
      </c>
      <c r="AU481" s="221" t="s">
        <v>77</v>
      </c>
      <c r="AV481" s="11" t="s">
        <v>77</v>
      </c>
      <c r="AW481" s="11" t="s">
        <v>32</v>
      </c>
      <c r="AX481" s="11" t="s">
        <v>70</v>
      </c>
      <c r="AY481" s="221" t="s">
        <v>127</v>
      </c>
    </row>
    <row r="482" spans="2:51" s="12" customFormat="1" ht="12">
      <c r="B482" s="222"/>
      <c r="C482" s="223"/>
      <c r="D482" s="212" t="s">
        <v>136</v>
      </c>
      <c r="E482" s="224" t="s">
        <v>1</v>
      </c>
      <c r="F482" s="225" t="s">
        <v>139</v>
      </c>
      <c r="G482" s="223"/>
      <c r="H482" s="226">
        <v>209.95</v>
      </c>
      <c r="I482" s="227"/>
      <c r="J482" s="223"/>
      <c r="K482" s="223"/>
      <c r="L482" s="228"/>
      <c r="M482" s="229"/>
      <c r="N482" s="230"/>
      <c r="O482" s="230"/>
      <c r="P482" s="230"/>
      <c r="Q482" s="230"/>
      <c r="R482" s="230"/>
      <c r="S482" s="230"/>
      <c r="T482" s="231"/>
      <c r="AT482" s="232" t="s">
        <v>136</v>
      </c>
      <c r="AU482" s="232" t="s">
        <v>77</v>
      </c>
      <c r="AV482" s="12" t="s">
        <v>134</v>
      </c>
      <c r="AW482" s="12" t="s">
        <v>32</v>
      </c>
      <c r="AX482" s="12" t="s">
        <v>75</v>
      </c>
      <c r="AY482" s="232" t="s">
        <v>127</v>
      </c>
    </row>
    <row r="483" spans="2:65" s="1" customFormat="1" ht="16.5" customHeight="1">
      <c r="B483" s="37"/>
      <c r="C483" s="198" t="s">
        <v>778</v>
      </c>
      <c r="D483" s="198" t="s">
        <v>129</v>
      </c>
      <c r="E483" s="199" t="s">
        <v>779</v>
      </c>
      <c r="F483" s="200" t="s">
        <v>780</v>
      </c>
      <c r="G483" s="201" t="s">
        <v>132</v>
      </c>
      <c r="H483" s="202">
        <v>4.98</v>
      </c>
      <c r="I483" s="203"/>
      <c r="J483" s="204">
        <f>ROUND(I483*H483,2)</f>
        <v>0</v>
      </c>
      <c r="K483" s="200" t="s">
        <v>133</v>
      </c>
      <c r="L483" s="42"/>
      <c r="M483" s="205" t="s">
        <v>1</v>
      </c>
      <c r="N483" s="206" t="s">
        <v>41</v>
      </c>
      <c r="O483" s="78"/>
      <c r="P483" s="207">
        <f>O483*H483</f>
        <v>0</v>
      </c>
      <c r="Q483" s="207">
        <v>0</v>
      </c>
      <c r="R483" s="207">
        <f>Q483*H483</f>
        <v>0</v>
      </c>
      <c r="S483" s="207">
        <v>0.046</v>
      </c>
      <c r="T483" s="208">
        <f>S483*H483</f>
        <v>0.22908</v>
      </c>
      <c r="AR483" s="16" t="s">
        <v>134</v>
      </c>
      <c r="AT483" s="16" t="s">
        <v>129</v>
      </c>
      <c r="AU483" s="16" t="s">
        <v>77</v>
      </c>
      <c r="AY483" s="16" t="s">
        <v>127</v>
      </c>
      <c r="BE483" s="209">
        <f>IF(N483="základní",J483,0)</f>
        <v>0</v>
      </c>
      <c r="BF483" s="209">
        <f>IF(N483="snížená",J483,0)</f>
        <v>0</v>
      </c>
      <c r="BG483" s="209">
        <f>IF(N483="zákl. přenesená",J483,0)</f>
        <v>0</v>
      </c>
      <c r="BH483" s="209">
        <f>IF(N483="sníž. přenesená",J483,0)</f>
        <v>0</v>
      </c>
      <c r="BI483" s="209">
        <f>IF(N483="nulová",J483,0)</f>
        <v>0</v>
      </c>
      <c r="BJ483" s="16" t="s">
        <v>75</v>
      </c>
      <c r="BK483" s="209">
        <f>ROUND(I483*H483,2)</f>
        <v>0</v>
      </c>
      <c r="BL483" s="16" t="s">
        <v>134</v>
      </c>
      <c r="BM483" s="16" t="s">
        <v>781</v>
      </c>
    </row>
    <row r="484" spans="2:51" s="13" customFormat="1" ht="12">
      <c r="B484" s="233"/>
      <c r="C484" s="234"/>
      <c r="D484" s="212" t="s">
        <v>136</v>
      </c>
      <c r="E484" s="235" t="s">
        <v>1</v>
      </c>
      <c r="F484" s="236" t="s">
        <v>782</v>
      </c>
      <c r="G484" s="234"/>
      <c r="H484" s="235" t="s">
        <v>1</v>
      </c>
      <c r="I484" s="237"/>
      <c r="J484" s="234"/>
      <c r="K484" s="234"/>
      <c r="L484" s="238"/>
      <c r="M484" s="239"/>
      <c r="N484" s="240"/>
      <c r="O484" s="240"/>
      <c r="P484" s="240"/>
      <c r="Q484" s="240"/>
      <c r="R484" s="240"/>
      <c r="S484" s="240"/>
      <c r="T484" s="241"/>
      <c r="AT484" s="242" t="s">
        <v>136</v>
      </c>
      <c r="AU484" s="242" t="s">
        <v>77</v>
      </c>
      <c r="AV484" s="13" t="s">
        <v>75</v>
      </c>
      <c r="AW484" s="13" t="s">
        <v>32</v>
      </c>
      <c r="AX484" s="13" t="s">
        <v>70</v>
      </c>
      <c r="AY484" s="242" t="s">
        <v>127</v>
      </c>
    </row>
    <row r="485" spans="2:51" s="11" customFormat="1" ht="12">
      <c r="B485" s="210"/>
      <c r="C485" s="211"/>
      <c r="D485" s="212" t="s">
        <v>136</v>
      </c>
      <c r="E485" s="213" t="s">
        <v>1</v>
      </c>
      <c r="F485" s="214" t="s">
        <v>783</v>
      </c>
      <c r="G485" s="211"/>
      <c r="H485" s="215">
        <v>4.98</v>
      </c>
      <c r="I485" s="216"/>
      <c r="J485" s="211"/>
      <c r="K485" s="211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136</v>
      </c>
      <c r="AU485" s="221" t="s">
        <v>77</v>
      </c>
      <c r="AV485" s="11" t="s">
        <v>77</v>
      </c>
      <c r="AW485" s="11" t="s">
        <v>32</v>
      </c>
      <c r="AX485" s="11" t="s">
        <v>75</v>
      </c>
      <c r="AY485" s="221" t="s">
        <v>127</v>
      </c>
    </row>
    <row r="486" spans="2:65" s="1" customFormat="1" ht="16.5" customHeight="1">
      <c r="B486" s="37"/>
      <c r="C486" s="198" t="s">
        <v>784</v>
      </c>
      <c r="D486" s="198" t="s">
        <v>129</v>
      </c>
      <c r="E486" s="199" t="s">
        <v>785</v>
      </c>
      <c r="F486" s="200" t="s">
        <v>786</v>
      </c>
      <c r="G486" s="201" t="s">
        <v>132</v>
      </c>
      <c r="H486" s="202">
        <v>1000.872</v>
      </c>
      <c r="I486" s="203"/>
      <c r="J486" s="204">
        <f>ROUND(I486*H486,2)</f>
        <v>0</v>
      </c>
      <c r="K486" s="200" t="s">
        <v>133</v>
      </c>
      <c r="L486" s="42"/>
      <c r="M486" s="205" t="s">
        <v>1</v>
      </c>
      <c r="N486" s="206" t="s">
        <v>41</v>
      </c>
      <c r="O486" s="78"/>
      <c r="P486" s="207">
        <f>O486*H486</f>
        <v>0</v>
      </c>
      <c r="Q486" s="207">
        <v>0</v>
      </c>
      <c r="R486" s="207">
        <f>Q486*H486</f>
        <v>0</v>
      </c>
      <c r="S486" s="207">
        <v>0.01</v>
      </c>
      <c r="T486" s="208">
        <f>S486*H486</f>
        <v>10.00872</v>
      </c>
      <c r="AR486" s="16" t="s">
        <v>134</v>
      </c>
      <c r="AT486" s="16" t="s">
        <v>129</v>
      </c>
      <c r="AU486" s="16" t="s">
        <v>77</v>
      </c>
      <c r="AY486" s="16" t="s">
        <v>127</v>
      </c>
      <c r="BE486" s="209">
        <f>IF(N486="základní",J486,0)</f>
        <v>0</v>
      </c>
      <c r="BF486" s="209">
        <f>IF(N486="snížená",J486,0)</f>
        <v>0</v>
      </c>
      <c r="BG486" s="209">
        <f>IF(N486="zákl. přenesená",J486,0)</f>
        <v>0</v>
      </c>
      <c r="BH486" s="209">
        <f>IF(N486="sníž. přenesená",J486,0)</f>
        <v>0</v>
      </c>
      <c r="BI486" s="209">
        <f>IF(N486="nulová",J486,0)</f>
        <v>0</v>
      </c>
      <c r="BJ486" s="16" t="s">
        <v>75</v>
      </c>
      <c r="BK486" s="209">
        <f>ROUND(I486*H486,2)</f>
        <v>0</v>
      </c>
      <c r="BL486" s="16" t="s">
        <v>134</v>
      </c>
      <c r="BM486" s="16" t="s">
        <v>787</v>
      </c>
    </row>
    <row r="487" spans="2:65" s="1" customFormat="1" ht="16.5" customHeight="1">
      <c r="B487" s="37"/>
      <c r="C487" s="198" t="s">
        <v>788</v>
      </c>
      <c r="D487" s="198" t="s">
        <v>129</v>
      </c>
      <c r="E487" s="199" t="s">
        <v>789</v>
      </c>
      <c r="F487" s="200" t="s">
        <v>790</v>
      </c>
      <c r="G487" s="201" t="s">
        <v>132</v>
      </c>
      <c r="H487" s="202">
        <v>81.824</v>
      </c>
      <c r="I487" s="203"/>
      <c r="J487" s="204">
        <f>ROUND(I487*H487,2)</f>
        <v>0</v>
      </c>
      <c r="K487" s="200" t="s">
        <v>133</v>
      </c>
      <c r="L487" s="42"/>
      <c r="M487" s="205" t="s">
        <v>1</v>
      </c>
      <c r="N487" s="206" t="s">
        <v>41</v>
      </c>
      <c r="O487" s="78"/>
      <c r="P487" s="207">
        <f>O487*H487</f>
        <v>0</v>
      </c>
      <c r="Q487" s="207">
        <v>0</v>
      </c>
      <c r="R487" s="207">
        <f>Q487*H487</f>
        <v>0</v>
      </c>
      <c r="S487" s="207">
        <v>0.014</v>
      </c>
      <c r="T487" s="208">
        <f>S487*H487</f>
        <v>1.1455359999999999</v>
      </c>
      <c r="AR487" s="16" t="s">
        <v>134</v>
      </c>
      <c r="AT487" s="16" t="s">
        <v>129</v>
      </c>
      <c r="AU487" s="16" t="s">
        <v>77</v>
      </c>
      <c r="AY487" s="16" t="s">
        <v>127</v>
      </c>
      <c r="BE487" s="209">
        <f>IF(N487="základní",J487,0)</f>
        <v>0</v>
      </c>
      <c r="BF487" s="209">
        <f>IF(N487="snížená",J487,0)</f>
        <v>0</v>
      </c>
      <c r="BG487" s="209">
        <f>IF(N487="zákl. přenesená",J487,0)</f>
        <v>0</v>
      </c>
      <c r="BH487" s="209">
        <f>IF(N487="sníž. přenesená",J487,0)</f>
        <v>0</v>
      </c>
      <c r="BI487" s="209">
        <f>IF(N487="nulová",J487,0)</f>
        <v>0</v>
      </c>
      <c r="BJ487" s="16" t="s">
        <v>75</v>
      </c>
      <c r="BK487" s="209">
        <f>ROUND(I487*H487,2)</f>
        <v>0</v>
      </c>
      <c r="BL487" s="16" t="s">
        <v>134</v>
      </c>
      <c r="BM487" s="16" t="s">
        <v>791</v>
      </c>
    </row>
    <row r="488" spans="2:51" s="13" customFormat="1" ht="12">
      <c r="B488" s="233"/>
      <c r="C488" s="234"/>
      <c r="D488" s="212" t="s">
        <v>136</v>
      </c>
      <c r="E488" s="235" t="s">
        <v>1</v>
      </c>
      <c r="F488" s="236" t="s">
        <v>394</v>
      </c>
      <c r="G488" s="234"/>
      <c r="H488" s="235" t="s">
        <v>1</v>
      </c>
      <c r="I488" s="237"/>
      <c r="J488" s="234"/>
      <c r="K488" s="234"/>
      <c r="L488" s="238"/>
      <c r="M488" s="239"/>
      <c r="N488" s="240"/>
      <c r="O488" s="240"/>
      <c r="P488" s="240"/>
      <c r="Q488" s="240"/>
      <c r="R488" s="240"/>
      <c r="S488" s="240"/>
      <c r="T488" s="241"/>
      <c r="AT488" s="242" t="s">
        <v>136</v>
      </c>
      <c r="AU488" s="242" t="s">
        <v>77</v>
      </c>
      <c r="AV488" s="13" t="s">
        <v>75</v>
      </c>
      <c r="AW488" s="13" t="s">
        <v>32</v>
      </c>
      <c r="AX488" s="13" t="s">
        <v>70</v>
      </c>
      <c r="AY488" s="242" t="s">
        <v>127</v>
      </c>
    </row>
    <row r="489" spans="2:51" s="11" customFormat="1" ht="12">
      <c r="B489" s="210"/>
      <c r="C489" s="211"/>
      <c r="D489" s="212" t="s">
        <v>136</v>
      </c>
      <c r="E489" s="213" t="s">
        <v>1</v>
      </c>
      <c r="F489" s="214" t="s">
        <v>395</v>
      </c>
      <c r="G489" s="211"/>
      <c r="H489" s="215">
        <v>32</v>
      </c>
      <c r="I489" s="216"/>
      <c r="J489" s="211"/>
      <c r="K489" s="211"/>
      <c r="L489" s="217"/>
      <c r="M489" s="218"/>
      <c r="N489" s="219"/>
      <c r="O489" s="219"/>
      <c r="P489" s="219"/>
      <c r="Q489" s="219"/>
      <c r="R489" s="219"/>
      <c r="S489" s="219"/>
      <c r="T489" s="220"/>
      <c r="AT489" s="221" t="s">
        <v>136</v>
      </c>
      <c r="AU489" s="221" t="s">
        <v>77</v>
      </c>
      <c r="AV489" s="11" t="s">
        <v>77</v>
      </c>
      <c r="AW489" s="11" t="s">
        <v>32</v>
      </c>
      <c r="AX489" s="11" t="s">
        <v>70</v>
      </c>
      <c r="AY489" s="221" t="s">
        <v>127</v>
      </c>
    </row>
    <row r="490" spans="2:51" s="13" customFormat="1" ht="12">
      <c r="B490" s="233"/>
      <c r="C490" s="234"/>
      <c r="D490" s="212" t="s">
        <v>136</v>
      </c>
      <c r="E490" s="235" t="s">
        <v>1</v>
      </c>
      <c r="F490" s="236" t="s">
        <v>792</v>
      </c>
      <c r="G490" s="234"/>
      <c r="H490" s="235" t="s">
        <v>1</v>
      </c>
      <c r="I490" s="237"/>
      <c r="J490" s="234"/>
      <c r="K490" s="234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136</v>
      </c>
      <c r="AU490" s="242" t="s">
        <v>77</v>
      </c>
      <c r="AV490" s="13" t="s">
        <v>75</v>
      </c>
      <c r="AW490" s="13" t="s">
        <v>32</v>
      </c>
      <c r="AX490" s="13" t="s">
        <v>70</v>
      </c>
      <c r="AY490" s="242" t="s">
        <v>127</v>
      </c>
    </row>
    <row r="491" spans="2:51" s="11" customFormat="1" ht="12">
      <c r="B491" s="210"/>
      <c r="C491" s="211"/>
      <c r="D491" s="212" t="s">
        <v>136</v>
      </c>
      <c r="E491" s="213" t="s">
        <v>1</v>
      </c>
      <c r="F491" s="214" t="s">
        <v>793</v>
      </c>
      <c r="G491" s="211"/>
      <c r="H491" s="215">
        <v>49.824</v>
      </c>
      <c r="I491" s="216"/>
      <c r="J491" s="211"/>
      <c r="K491" s="211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136</v>
      </c>
      <c r="AU491" s="221" t="s">
        <v>77</v>
      </c>
      <c r="AV491" s="11" t="s">
        <v>77</v>
      </c>
      <c r="AW491" s="11" t="s">
        <v>32</v>
      </c>
      <c r="AX491" s="11" t="s">
        <v>70</v>
      </c>
      <c r="AY491" s="221" t="s">
        <v>127</v>
      </c>
    </row>
    <row r="492" spans="2:51" s="12" customFormat="1" ht="12">
      <c r="B492" s="222"/>
      <c r="C492" s="223"/>
      <c r="D492" s="212" t="s">
        <v>136</v>
      </c>
      <c r="E492" s="224" t="s">
        <v>1</v>
      </c>
      <c r="F492" s="225" t="s">
        <v>139</v>
      </c>
      <c r="G492" s="223"/>
      <c r="H492" s="226">
        <v>81.824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136</v>
      </c>
      <c r="AU492" s="232" t="s">
        <v>77</v>
      </c>
      <c r="AV492" s="12" t="s">
        <v>134</v>
      </c>
      <c r="AW492" s="12" t="s">
        <v>32</v>
      </c>
      <c r="AX492" s="12" t="s">
        <v>75</v>
      </c>
      <c r="AY492" s="232" t="s">
        <v>127</v>
      </c>
    </row>
    <row r="493" spans="2:65" s="1" customFormat="1" ht="16.5" customHeight="1">
      <c r="B493" s="37"/>
      <c r="C493" s="198" t="s">
        <v>794</v>
      </c>
      <c r="D493" s="198" t="s">
        <v>129</v>
      </c>
      <c r="E493" s="199" t="s">
        <v>795</v>
      </c>
      <c r="F493" s="200" t="s">
        <v>796</v>
      </c>
      <c r="G493" s="201" t="s">
        <v>132</v>
      </c>
      <c r="H493" s="202">
        <v>49.824</v>
      </c>
      <c r="I493" s="203"/>
      <c r="J493" s="204">
        <f>ROUND(I493*H493,2)</f>
        <v>0</v>
      </c>
      <c r="K493" s="200" t="s">
        <v>133</v>
      </c>
      <c r="L493" s="42"/>
      <c r="M493" s="205" t="s">
        <v>1</v>
      </c>
      <c r="N493" s="206" t="s">
        <v>41</v>
      </c>
      <c r="O493" s="78"/>
      <c r="P493" s="207">
        <f>O493*H493</f>
        <v>0</v>
      </c>
      <c r="Q493" s="207">
        <v>0</v>
      </c>
      <c r="R493" s="207">
        <f>Q493*H493</f>
        <v>0</v>
      </c>
      <c r="S493" s="207">
        <v>0.089</v>
      </c>
      <c r="T493" s="208">
        <f>S493*H493</f>
        <v>4.434336</v>
      </c>
      <c r="AR493" s="16" t="s">
        <v>134</v>
      </c>
      <c r="AT493" s="16" t="s">
        <v>129</v>
      </c>
      <c r="AU493" s="16" t="s">
        <v>77</v>
      </c>
      <c r="AY493" s="16" t="s">
        <v>127</v>
      </c>
      <c r="BE493" s="209">
        <f>IF(N493="základní",J493,0)</f>
        <v>0</v>
      </c>
      <c r="BF493" s="209">
        <f>IF(N493="snížená",J493,0)</f>
        <v>0</v>
      </c>
      <c r="BG493" s="209">
        <f>IF(N493="zákl. přenesená",J493,0)</f>
        <v>0</v>
      </c>
      <c r="BH493" s="209">
        <f>IF(N493="sníž. přenesená",J493,0)</f>
        <v>0</v>
      </c>
      <c r="BI493" s="209">
        <f>IF(N493="nulová",J493,0)</f>
        <v>0</v>
      </c>
      <c r="BJ493" s="16" t="s">
        <v>75</v>
      </c>
      <c r="BK493" s="209">
        <f>ROUND(I493*H493,2)</f>
        <v>0</v>
      </c>
      <c r="BL493" s="16" t="s">
        <v>134</v>
      </c>
      <c r="BM493" s="16" t="s">
        <v>797</v>
      </c>
    </row>
    <row r="494" spans="2:51" s="11" customFormat="1" ht="12">
      <c r="B494" s="210"/>
      <c r="C494" s="211"/>
      <c r="D494" s="212" t="s">
        <v>136</v>
      </c>
      <c r="E494" s="213" t="s">
        <v>1</v>
      </c>
      <c r="F494" s="214" t="s">
        <v>798</v>
      </c>
      <c r="G494" s="211"/>
      <c r="H494" s="215">
        <v>14.919</v>
      </c>
      <c r="I494" s="216"/>
      <c r="J494" s="211"/>
      <c r="K494" s="211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136</v>
      </c>
      <c r="AU494" s="221" t="s">
        <v>77</v>
      </c>
      <c r="AV494" s="11" t="s">
        <v>77</v>
      </c>
      <c r="AW494" s="11" t="s">
        <v>32</v>
      </c>
      <c r="AX494" s="11" t="s">
        <v>70</v>
      </c>
      <c r="AY494" s="221" t="s">
        <v>127</v>
      </c>
    </row>
    <row r="495" spans="2:51" s="11" customFormat="1" ht="12">
      <c r="B495" s="210"/>
      <c r="C495" s="211"/>
      <c r="D495" s="212" t="s">
        <v>136</v>
      </c>
      <c r="E495" s="213" t="s">
        <v>1</v>
      </c>
      <c r="F495" s="214" t="s">
        <v>799</v>
      </c>
      <c r="G495" s="211"/>
      <c r="H495" s="215">
        <v>34.905</v>
      </c>
      <c r="I495" s="216"/>
      <c r="J495" s="211"/>
      <c r="K495" s="211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136</v>
      </c>
      <c r="AU495" s="221" t="s">
        <v>77</v>
      </c>
      <c r="AV495" s="11" t="s">
        <v>77</v>
      </c>
      <c r="AW495" s="11" t="s">
        <v>32</v>
      </c>
      <c r="AX495" s="11" t="s">
        <v>70</v>
      </c>
      <c r="AY495" s="221" t="s">
        <v>127</v>
      </c>
    </row>
    <row r="496" spans="2:51" s="12" customFormat="1" ht="12">
      <c r="B496" s="222"/>
      <c r="C496" s="223"/>
      <c r="D496" s="212" t="s">
        <v>136</v>
      </c>
      <c r="E496" s="224" t="s">
        <v>1</v>
      </c>
      <c r="F496" s="225" t="s">
        <v>139</v>
      </c>
      <c r="G496" s="223"/>
      <c r="H496" s="226">
        <v>49.824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136</v>
      </c>
      <c r="AU496" s="232" t="s">
        <v>77</v>
      </c>
      <c r="AV496" s="12" t="s">
        <v>134</v>
      </c>
      <c r="AW496" s="12" t="s">
        <v>32</v>
      </c>
      <c r="AX496" s="12" t="s">
        <v>75</v>
      </c>
      <c r="AY496" s="232" t="s">
        <v>127</v>
      </c>
    </row>
    <row r="497" spans="2:65" s="1" customFormat="1" ht="16.5" customHeight="1">
      <c r="B497" s="37"/>
      <c r="C497" s="198" t="s">
        <v>800</v>
      </c>
      <c r="D497" s="198" t="s">
        <v>129</v>
      </c>
      <c r="E497" s="199" t="s">
        <v>801</v>
      </c>
      <c r="F497" s="200" t="s">
        <v>802</v>
      </c>
      <c r="G497" s="201" t="s">
        <v>132</v>
      </c>
      <c r="H497" s="202">
        <v>2.94</v>
      </c>
      <c r="I497" s="203"/>
      <c r="J497" s="204">
        <f>ROUND(I497*H497,2)</f>
        <v>0</v>
      </c>
      <c r="K497" s="200" t="s">
        <v>133</v>
      </c>
      <c r="L497" s="42"/>
      <c r="M497" s="205" t="s">
        <v>1</v>
      </c>
      <c r="N497" s="206" t="s">
        <v>41</v>
      </c>
      <c r="O497" s="78"/>
      <c r="P497" s="207">
        <f>O497*H497</f>
        <v>0</v>
      </c>
      <c r="Q497" s="207">
        <v>0</v>
      </c>
      <c r="R497" s="207">
        <f>Q497*H497</f>
        <v>0</v>
      </c>
      <c r="S497" s="207">
        <v>0.068</v>
      </c>
      <c r="T497" s="208">
        <f>S497*H497</f>
        <v>0.19992000000000001</v>
      </c>
      <c r="AR497" s="16" t="s">
        <v>134</v>
      </c>
      <c r="AT497" s="16" t="s">
        <v>129</v>
      </c>
      <c r="AU497" s="16" t="s">
        <v>77</v>
      </c>
      <c r="AY497" s="16" t="s">
        <v>127</v>
      </c>
      <c r="BE497" s="209">
        <f>IF(N497="základní",J497,0)</f>
        <v>0</v>
      </c>
      <c r="BF497" s="209">
        <f>IF(N497="snížená",J497,0)</f>
        <v>0</v>
      </c>
      <c r="BG497" s="209">
        <f>IF(N497="zákl. přenesená",J497,0)</f>
        <v>0</v>
      </c>
      <c r="BH497" s="209">
        <f>IF(N497="sníž. přenesená",J497,0)</f>
        <v>0</v>
      </c>
      <c r="BI497" s="209">
        <f>IF(N497="nulová",J497,0)</f>
        <v>0</v>
      </c>
      <c r="BJ497" s="16" t="s">
        <v>75</v>
      </c>
      <c r="BK497" s="209">
        <f>ROUND(I497*H497,2)</f>
        <v>0</v>
      </c>
      <c r="BL497" s="16" t="s">
        <v>134</v>
      </c>
      <c r="BM497" s="16" t="s">
        <v>803</v>
      </c>
    </row>
    <row r="498" spans="2:51" s="13" customFormat="1" ht="12">
      <c r="B498" s="233"/>
      <c r="C498" s="234"/>
      <c r="D498" s="212" t="s">
        <v>136</v>
      </c>
      <c r="E498" s="235" t="s">
        <v>1</v>
      </c>
      <c r="F498" s="236" t="s">
        <v>804</v>
      </c>
      <c r="G498" s="234"/>
      <c r="H498" s="235" t="s">
        <v>1</v>
      </c>
      <c r="I498" s="237"/>
      <c r="J498" s="234"/>
      <c r="K498" s="234"/>
      <c r="L498" s="238"/>
      <c r="M498" s="239"/>
      <c r="N498" s="240"/>
      <c r="O498" s="240"/>
      <c r="P498" s="240"/>
      <c r="Q498" s="240"/>
      <c r="R498" s="240"/>
      <c r="S498" s="240"/>
      <c r="T498" s="241"/>
      <c r="AT498" s="242" t="s">
        <v>136</v>
      </c>
      <c r="AU498" s="242" t="s">
        <v>77</v>
      </c>
      <c r="AV498" s="13" t="s">
        <v>75</v>
      </c>
      <c r="AW498" s="13" t="s">
        <v>32</v>
      </c>
      <c r="AX498" s="13" t="s">
        <v>70</v>
      </c>
      <c r="AY498" s="242" t="s">
        <v>127</v>
      </c>
    </row>
    <row r="499" spans="2:51" s="11" customFormat="1" ht="12">
      <c r="B499" s="210"/>
      <c r="C499" s="211"/>
      <c r="D499" s="212" t="s">
        <v>136</v>
      </c>
      <c r="E499" s="213" t="s">
        <v>1</v>
      </c>
      <c r="F499" s="214" t="s">
        <v>805</v>
      </c>
      <c r="G499" s="211"/>
      <c r="H499" s="215">
        <v>2.94</v>
      </c>
      <c r="I499" s="216"/>
      <c r="J499" s="211"/>
      <c r="K499" s="211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136</v>
      </c>
      <c r="AU499" s="221" t="s">
        <v>77</v>
      </c>
      <c r="AV499" s="11" t="s">
        <v>77</v>
      </c>
      <c r="AW499" s="11" t="s">
        <v>32</v>
      </c>
      <c r="AX499" s="11" t="s">
        <v>75</v>
      </c>
      <c r="AY499" s="221" t="s">
        <v>127</v>
      </c>
    </row>
    <row r="500" spans="2:65" s="1" customFormat="1" ht="16.5" customHeight="1">
      <c r="B500" s="37"/>
      <c r="C500" s="198" t="s">
        <v>806</v>
      </c>
      <c r="D500" s="198" t="s">
        <v>129</v>
      </c>
      <c r="E500" s="199" t="s">
        <v>807</v>
      </c>
      <c r="F500" s="200" t="s">
        <v>808</v>
      </c>
      <c r="G500" s="201" t="s">
        <v>132</v>
      </c>
      <c r="H500" s="202">
        <v>32</v>
      </c>
      <c r="I500" s="203"/>
      <c r="J500" s="204">
        <f>ROUND(I500*H500,2)</f>
        <v>0</v>
      </c>
      <c r="K500" s="200" t="s">
        <v>133</v>
      </c>
      <c r="L500" s="42"/>
      <c r="M500" s="205" t="s">
        <v>1</v>
      </c>
      <c r="N500" s="206" t="s">
        <v>41</v>
      </c>
      <c r="O500" s="78"/>
      <c r="P500" s="207">
        <f>O500*H500</f>
        <v>0</v>
      </c>
      <c r="Q500" s="207">
        <v>0</v>
      </c>
      <c r="R500" s="207">
        <f>Q500*H500</f>
        <v>0</v>
      </c>
      <c r="S500" s="207">
        <v>0.073</v>
      </c>
      <c r="T500" s="208">
        <f>S500*H500</f>
        <v>2.336</v>
      </c>
      <c r="AR500" s="16" t="s">
        <v>134</v>
      </c>
      <c r="AT500" s="16" t="s">
        <v>129</v>
      </c>
      <c r="AU500" s="16" t="s">
        <v>77</v>
      </c>
      <c r="AY500" s="16" t="s">
        <v>127</v>
      </c>
      <c r="BE500" s="209">
        <f>IF(N500="základní",J500,0)</f>
        <v>0</v>
      </c>
      <c r="BF500" s="209">
        <f>IF(N500="snížená",J500,0)</f>
        <v>0</v>
      </c>
      <c r="BG500" s="209">
        <f>IF(N500="zákl. přenesená",J500,0)</f>
        <v>0</v>
      </c>
      <c r="BH500" s="209">
        <f>IF(N500="sníž. přenesená",J500,0)</f>
        <v>0</v>
      </c>
      <c r="BI500" s="209">
        <f>IF(N500="nulová",J500,0)</f>
        <v>0</v>
      </c>
      <c r="BJ500" s="16" t="s">
        <v>75</v>
      </c>
      <c r="BK500" s="209">
        <f>ROUND(I500*H500,2)</f>
        <v>0</v>
      </c>
      <c r="BL500" s="16" t="s">
        <v>134</v>
      </c>
      <c r="BM500" s="16" t="s">
        <v>809</v>
      </c>
    </row>
    <row r="501" spans="2:65" s="1" customFormat="1" ht="16.5" customHeight="1">
      <c r="B501" s="37"/>
      <c r="C501" s="198" t="s">
        <v>810</v>
      </c>
      <c r="D501" s="198" t="s">
        <v>129</v>
      </c>
      <c r="E501" s="199" t="s">
        <v>811</v>
      </c>
      <c r="F501" s="200" t="s">
        <v>812</v>
      </c>
      <c r="G501" s="201" t="s">
        <v>132</v>
      </c>
      <c r="H501" s="202">
        <v>81.719</v>
      </c>
      <c r="I501" s="203"/>
      <c r="J501" s="204">
        <f>ROUND(I501*H501,2)</f>
        <v>0</v>
      </c>
      <c r="K501" s="200" t="s">
        <v>133</v>
      </c>
      <c r="L501" s="42"/>
      <c r="M501" s="205" t="s">
        <v>1</v>
      </c>
      <c r="N501" s="206" t="s">
        <v>41</v>
      </c>
      <c r="O501" s="78"/>
      <c r="P501" s="207">
        <f>O501*H501</f>
        <v>0</v>
      </c>
      <c r="Q501" s="207">
        <v>0</v>
      </c>
      <c r="R501" s="207">
        <f>Q501*H501</f>
        <v>0</v>
      </c>
      <c r="S501" s="207">
        <v>0</v>
      </c>
      <c r="T501" s="208">
        <f>S501*H501</f>
        <v>0</v>
      </c>
      <c r="AR501" s="16" t="s">
        <v>134</v>
      </c>
      <c r="AT501" s="16" t="s">
        <v>129</v>
      </c>
      <c r="AU501" s="16" t="s">
        <v>77</v>
      </c>
      <c r="AY501" s="16" t="s">
        <v>127</v>
      </c>
      <c r="BE501" s="209">
        <f>IF(N501="základní",J501,0)</f>
        <v>0</v>
      </c>
      <c r="BF501" s="209">
        <f>IF(N501="snížená",J501,0)</f>
        <v>0</v>
      </c>
      <c r="BG501" s="209">
        <f>IF(N501="zákl. přenesená",J501,0)</f>
        <v>0</v>
      </c>
      <c r="BH501" s="209">
        <f>IF(N501="sníž. přenesená",J501,0)</f>
        <v>0</v>
      </c>
      <c r="BI501" s="209">
        <f>IF(N501="nulová",J501,0)</f>
        <v>0</v>
      </c>
      <c r="BJ501" s="16" t="s">
        <v>75</v>
      </c>
      <c r="BK501" s="209">
        <f>ROUND(I501*H501,2)</f>
        <v>0</v>
      </c>
      <c r="BL501" s="16" t="s">
        <v>134</v>
      </c>
      <c r="BM501" s="16" t="s">
        <v>813</v>
      </c>
    </row>
    <row r="502" spans="2:65" s="1" customFormat="1" ht="16.5" customHeight="1">
      <c r="B502" s="37"/>
      <c r="C502" s="198" t="s">
        <v>814</v>
      </c>
      <c r="D502" s="198" t="s">
        <v>129</v>
      </c>
      <c r="E502" s="199" t="s">
        <v>815</v>
      </c>
      <c r="F502" s="200" t="s">
        <v>816</v>
      </c>
      <c r="G502" s="201" t="s">
        <v>270</v>
      </c>
      <c r="H502" s="202">
        <v>4</v>
      </c>
      <c r="I502" s="203"/>
      <c r="J502" s="204">
        <f>ROUND(I502*H502,2)</f>
        <v>0</v>
      </c>
      <c r="K502" s="200" t="s">
        <v>133</v>
      </c>
      <c r="L502" s="42"/>
      <c r="M502" s="205" t="s">
        <v>1</v>
      </c>
      <c r="N502" s="206" t="s">
        <v>41</v>
      </c>
      <c r="O502" s="78"/>
      <c r="P502" s="207">
        <f>O502*H502</f>
        <v>0</v>
      </c>
      <c r="Q502" s="207">
        <v>0.00024</v>
      </c>
      <c r="R502" s="207">
        <f>Q502*H502</f>
        <v>0.00096</v>
      </c>
      <c r="S502" s="207">
        <v>0</v>
      </c>
      <c r="T502" s="208">
        <f>S502*H502</f>
        <v>0</v>
      </c>
      <c r="AR502" s="16" t="s">
        <v>134</v>
      </c>
      <c r="AT502" s="16" t="s">
        <v>129</v>
      </c>
      <c r="AU502" s="16" t="s">
        <v>77</v>
      </c>
      <c r="AY502" s="16" t="s">
        <v>127</v>
      </c>
      <c r="BE502" s="209">
        <f>IF(N502="základní",J502,0)</f>
        <v>0</v>
      </c>
      <c r="BF502" s="209">
        <f>IF(N502="snížená",J502,0)</f>
        <v>0</v>
      </c>
      <c r="BG502" s="209">
        <f>IF(N502="zákl. přenesená",J502,0)</f>
        <v>0</v>
      </c>
      <c r="BH502" s="209">
        <f>IF(N502="sníž. přenesená",J502,0)</f>
        <v>0</v>
      </c>
      <c r="BI502" s="209">
        <f>IF(N502="nulová",J502,0)</f>
        <v>0</v>
      </c>
      <c r="BJ502" s="16" t="s">
        <v>75</v>
      </c>
      <c r="BK502" s="209">
        <f>ROUND(I502*H502,2)</f>
        <v>0</v>
      </c>
      <c r="BL502" s="16" t="s">
        <v>134</v>
      </c>
      <c r="BM502" s="16" t="s">
        <v>817</v>
      </c>
    </row>
    <row r="503" spans="2:51" s="13" customFormat="1" ht="12">
      <c r="B503" s="233"/>
      <c r="C503" s="234"/>
      <c r="D503" s="212" t="s">
        <v>136</v>
      </c>
      <c r="E503" s="235" t="s">
        <v>1</v>
      </c>
      <c r="F503" s="236" t="s">
        <v>818</v>
      </c>
      <c r="G503" s="234"/>
      <c r="H503" s="235" t="s">
        <v>1</v>
      </c>
      <c r="I503" s="237"/>
      <c r="J503" s="234"/>
      <c r="K503" s="234"/>
      <c r="L503" s="238"/>
      <c r="M503" s="239"/>
      <c r="N503" s="240"/>
      <c r="O503" s="240"/>
      <c r="P503" s="240"/>
      <c r="Q503" s="240"/>
      <c r="R503" s="240"/>
      <c r="S503" s="240"/>
      <c r="T503" s="241"/>
      <c r="AT503" s="242" t="s">
        <v>136</v>
      </c>
      <c r="AU503" s="242" t="s">
        <v>77</v>
      </c>
      <c r="AV503" s="13" t="s">
        <v>75</v>
      </c>
      <c r="AW503" s="13" t="s">
        <v>32</v>
      </c>
      <c r="AX503" s="13" t="s">
        <v>70</v>
      </c>
      <c r="AY503" s="242" t="s">
        <v>127</v>
      </c>
    </row>
    <row r="504" spans="2:51" s="11" customFormat="1" ht="12">
      <c r="B504" s="210"/>
      <c r="C504" s="211"/>
      <c r="D504" s="212" t="s">
        <v>136</v>
      </c>
      <c r="E504" s="213" t="s">
        <v>1</v>
      </c>
      <c r="F504" s="214" t="s">
        <v>819</v>
      </c>
      <c r="G504" s="211"/>
      <c r="H504" s="215">
        <v>4</v>
      </c>
      <c r="I504" s="216"/>
      <c r="J504" s="211"/>
      <c r="K504" s="211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136</v>
      </c>
      <c r="AU504" s="221" t="s">
        <v>77</v>
      </c>
      <c r="AV504" s="11" t="s">
        <v>77</v>
      </c>
      <c r="AW504" s="11" t="s">
        <v>32</v>
      </c>
      <c r="AX504" s="11" t="s">
        <v>75</v>
      </c>
      <c r="AY504" s="221" t="s">
        <v>127</v>
      </c>
    </row>
    <row r="505" spans="2:65" s="1" customFormat="1" ht="16.5" customHeight="1">
      <c r="B505" s="37"/>
      <c r="C505" s="198" t="s">
        <v>820</v>
      </c>
      <c r="D505" s="198" t="s">
        <v>129</v>
      </c>
      <c r="E505" s="199" t="s">
        <v>821</v>
      </c>
      <c r="F505" s="200" t="s">
        <v>822</v>
      </c>
      <c r="G505" s="201" t="s">
        <v>823</v>
      </c>
      <c r="H505" s="202">
        <v>1</v>
      </c>
      <c r="I505" s="203"/>
      <c r="J505" s="204">
        <f>ROUND(I505*H505,2)</f>
        <v>0</v>
      </c>
      <c r="K505" s="200" t="s">
        <v>1</v>
      </c>
      <c r="L505" s="42"/>
      <c r="M505" s="205" t="s">
        <v>1</v>
      </c>
      <c r="N505" s="206" t="s">
        <v>41</v>
      </c>
      <c r="O505" s="78"/>
      <c r="P505" s="207">
        <f>O505*H505</f>
        <v>0</v>
      </c>
      <c r="Q505" s="207">
        <v>0</v>
      </c>
      <c r="R505" s="207">
        <f>Q505*H505</f>
        <v>0</v>
      </c>
      <c r="S505" s="207">
        <v>0</v>
      </c>
      <c r="T505" s="208">
        <f>S505*H505</f>
        <v>0</v>
      </c>
      <c r="AR505" s="16" t="s">
        <v>134</v>
      </c>
      <c r="AT505" s="16" t="s">
        <v>129</v>
      </c>
      <c r="AU505" s="16" t="s">
        <v>77</v>
      </c>
      <c r="AY505" s="16" t="s">
        <v>127</v>
      </c>
      <c r="BE505" s="209">
        <f>IF(N505="základní",J505,0)</f>
        <v>0</v>
      </c>
      <c r="BF505" s="209">
        <f>IF(N505="snížená",J505,0)</f>
        <v>0</v>
      </c>
      <c r="BG505" s="209">
        <f>IF(N505="zákl. přenesená",J505,0)</f>
        <v>0</v>
      </c>
      <c r="BH505" s="209">
        <f>IF(N505="sníž. přenesená",J505,0)</f>
        <v>0</v>
      </c>
      <c r="BI505" s="209">
        <f>IF(N505="nulová",J505,0)</f>
        <v>0</v>
      </c>
      <c r="BJ505" s="16" t="s">
        <v>75</v>
      </c>
      <c r="BK505" s="209">
        <f>ROUND(I505*H505,2)</f>
        <v>0</v>
      </c>
      <c r="BL505" s="16" t="s">
        <v>134</v>
      </c>
      <c r="BM505" s="16" t="s">
        <v>824</v>
      </c>
    </row>
    <row r="506" spans="2:65" s="1" customFormat="1" ht="16.5" customHeight="1">
      <c r="B506" s="37"/>
      <c r="C506" s="198" t="s">
        <v>825</v>
      </c>
      <c r="D506" s="198" t="s">
        <v>129</v>
      </c>
      <c r="E506" s="199" t="s">
        <v>826</v>
      </c>
      <c r="F506" s="200" t="s">
        <v>827</v>
      </c>
      <c r="G506" s="201" t="s">
        <v>226</v>
      </c>
      <c r="H506" s="202">
        <v>2</v>
      </c>
      <c r="I506" s="203"/>
      <c r="J506" s="204">
        <f>ROUND(I506*H506,2)</f>
        <v>0</v>
      </c>
      <c r="K506" s="200" t="s">
        <v>1</v>
      </c>
      <c r="L506" s="42"/>
      <c r="M506" s="205" t="s">
        <v>1</v>
      </c>
      <c r="N506" s="206" t="s">
        <v>41</v>
      </c>
      <c r="O506" s="78"/>
      <c r="P506" s="207">
        <f>O506*H506</f>
        <v>0</v>
      </c>
      <c r="Q506" s="207">
        <v>0</v>
      </c>
      <c r="R506" s="207">
        <f>Q506*H506</f>
        <v>0</v>
      </c>
      <c r="S506" s="207">
        <v>0</v>
      </c>
      <c r="T506" s="208">
        <f>S506*H506</f>
        <v>0</v>
      </c>
      <c r="AR506" s="16" t="s">
        <v>134</v>
      </c>
      <c r="AT506" s="16" t="s">
        <v>129</v>
      </c>
      <c r="AU506" s="16" t="s">
        <v>77</v>
      </c>
      <c r="AY506" s="16" t="s">
        <v>127</v>
      </c>
      <c r="BE506" s="209">
        <f>IF(N506="základní",J506,0)</f>
        <v>0</v>
      </c>
      <c r="BF506" s="209">
        <f>IF(N506="snížená",J506,0)</f>
        <v>0</v>
      </c>
      <c r="BG506" s="209">
        <f>IF(N506="zákl. přenesená",J506,0)</f>
        <v>0</v>
      </c>
      <c r="BH506" s="209">
        <f>IF(N506="sníž. přenesená",J506,0)</f>
        <v>0</v>
      </c>
      <c r="BI506" s="209">
        <f>IF(N506="nulová",J506,0)</f>
        <v>0</v>
      </c>
      <c r="BJ506" s="16" t="s">
        <v>75</v>
      </c>
      <c r="BK506" s="209">
        <f>ROUND(I506*H506,2)</f>
        <v>0</v>
      </c>
      <c r="BL506" s="16" t="s">
        <v>134</v>
      </c>
      <c r="BM506" s="16" t="s">
        <v>828</v>
      </c>
    </row>
    <row r="507" spans="2:65" s="1" customFormat="1" ht="16.5" customHeight="1">
      <c r="B507" s="37"/>
      <c r="C507" s="198" t="s">
        <v>829</v>
      </c>
      <c r="D507" s="198" t="s">
        <v>129</v>
      </c>
      <c r="E507" s="199" t="s">
        <v>830</v>
      </c>
      <c r="F507" s="200" t="s">
        <v>831</v>
      </c>
      <c r="G507" s="201" t="s">
        <v>226</v>
      </c>
      <c r="H507" s="202">
        <v>2</v>
      </c>
      <c r="I507" s="203"/>
      <c r="J507" s="204">
        <f>ROUND(I507*H507,2)</f>
        <v>0</v>
      </c>
      <c r="K507" s="200" t="s">
        <v>1</v>
      </c>
      <c r="L507" s="42"/>
      <c r="M507" s="205" t="s">
        <v>1</v>
      </c>
      <c r="N507" s="206" t="s">
        <v>41</v>
      </c>
      <c r="O507" s="78"/>
      <c r="P507" s="207">
        <f>O507*H507</f>
        <v>0</v>
      </c>
      <c r="Q507" s="207">
        <v>0</v>
      </c>
      <c r="R507" s="207">
        <f>Q507*H507</f>
        <v>0</v>
      </c>
      <c r="S507" s="207">
        <v>0</v>
      </c>
      <c r="T507" s="208">
        <f>S507*H507</f>
        <v>0</v>
      </c>
      <c r="AR507" s="16" t="s">
        <v>134</v>
      </c>
      <c r="AT507" s="16" t="s">
        <v>129</v>
      </c>
      <c r="AU507" s="16" t="s">
        <v>77</v>
      </c>
      <c r="AY507" s="16" t="s">
        <v>127</v>
      </c>
      <c r="BE507" s="209">
        <f>IF(N507="základní",J507,0)</f>
        <v>0</v>
      </c>
      <c r="BF507" s="209">
        <f>IF(N507="snížená",J507,0)</f>
        <v>0</v>
      </c>
      <c r="BG507" s="209">
        <f>IF(N507="zákl. přenesená",J507,0)</f>
        <v>0</v>
      </c>
      <c r="BH507" s="209">
        <f>IF(N507="sníž. přenesená",J507,0)</f>
        <v>0</v>
      </c>
      <c r="BI507" s="209">
        <f>IF(N507="nulová",J507,0)</f>
        <v>0</v>
      </c>
      <c r="BJ507" s="16" t="s">
        <v>75</v>
      </c>
      <c r="BK507" s="209">
        <f>ROUND(I507*H507,2)</f>
        <v>0</v>
      </c>
      <c r="BL507" s="16" t="s">
        <v>134</v>
      </c>
      <c r="BM507" s="16" t="s">
        <v>832</v>
      </c>
    </row>
    <row r="508" spans="2:65" s="1" customFormat="1" ht="16.5" customHeight="1">
      <c r="B508" s="37"/>
      <c r="C508" s="198" t="s">
        <v>833</v>
      </c>
      <c r="D508" s="198" t="s">
        <v>129</v>
      </c>
      <c r="E508" s="199" t="s">
        <v>834</v>
      </c>
      <c r="F508" s="200" t="s">
        <v>835</v>
      </c>
      <c r="G508" s="201" t="s">
        <v>823</v>
      </c>
      <c r="H508" s="202">
        <v>1</v>
      </c>
      <c r="I508" s="203"/>
      <c r="J508" s="204">
        <f>ROUND(I508*H508,2)</f>
        <v>0</v>
      </c>
      <c r="K508" s="200" t="s">
        <v>1</v>
      </c>
      <c r="L508" s="42"/>
      <c r="M508" s="205" t="s">
        <v>1</v>
      </c>
      <c r="N508" s="206" t="s">
        <v>41</v>
      </c>
      <c r="O508" s="78"/>
      <c r="P508" s="207">
        <f>O508*H508</f>
        <v>0</v>
      </c>
      <c r="Q508" s="207">
        <v>0</v>
      </c>
      <c r="R508" s="207">
        <f>Q508*H508</f>
        <v>0</v>
      </c>
      <c r="S508" s="207">
        <v>0</v>
      </c>
      <c r="T508" s="208">
        <f>S508*H508</f>
        <v>0</v>
      </c>
      <c r="AR508" s="16" t="s">
        <v>134</v>
      </c>
      <c r="AT508" s="16" t="s">
        <v>129</v>
      </c>
      <c r="AU508" s="16" t="s">
        <v>77</v>
      </c>
      <c r="AY508" s="16" t="s">
        <v>127</v>
      </c>
      <c r="BE508" s="209">
        <f>IF(N508="základní",J508,0)</f>
        <v>0</v>
      </c>
      <c r="BF508" s="209">
        <f>IF(N508="snížená",J508,0)</f>
        <v>0</v>
      </c>
      <c r="BG508" s="209">
        <f>IF(N508="zákl. přenesená",J508,0)</f>
        <v>0</v>
      </c>
      <c r="BH508" s="209">
        <f>IF(N508="sníž. přenesená",J508,0)</f>
        <v>0</v>
      </c>
      <c r="BI508" s="209">
        <f>IF(N508="nulová",J508,0)</f>
        <v>0</v>
      </c>
      <c r="BJ508" s="16" t="s">
        <v>75</v>
      </c>
      <c r="BK508" s="209">
        <f>ROUND(I508*H508,2)</f>
        <v>0</v>
      </c>
      <c r="BL508" s="16" t="s">
        <v>134</v>
      </c>
      <c r="BM508" s="16" t="s">
        <v>836</v>
      </c>
    </row>
    <row r="509" spans="2:65" s="1" customFormat="1" ht="16.5" customHeight="1">
      <c r="B509" s="37"/>
      <c r="C509" s="198" t="s">
        <v>837</v>
      </c>
      <c r="D509" s="198" t="s">
        <v>129</v>
      </c>
      <c r="E509" s="199" t="s">
        <v>838</v>
      </c>
      <c r="F509" s="200" t="s">
        <v>839</v>
      </c>
      <c r="G509" s="201" t="s">
        <v>823</v>
      </c>
      <c r="H509" s="202">
        <v>1</v>
      </c>
      <c r="I509" s="203"/>
      <c r="J509" s="204">
        <f>ROUND(I509*H509,2)</f>
        <v>0</v>
      </c>
      <c r="K509" s="200" t="s">
        <v>1</v>
      </c>
      <c r="L509" s="42"/>
      <c r="M509" s="205" t="s">
        <v>1</v>
      </c>
      <c r="N509" s="206" t="s">
        <v>41</v>
      </c>
      <c r="O509" s="78"/>
      <c r="P509" s="207">
        <f>O509*H509</f>
        <v>0</v>
      </c>
      <c r="Q509" s="207">
        <v>0</v>
      </c>
      <c r="R509" s="207">
        <f>Q509*H509</f>
        <v>0</v>
      </c>
      <c r="S509" s="207">
        <v>0</v>
      </c>
      <c r="T509" s="208">
        <f>S509*H509</f>
        <v>0</v>
      </c>
      <c r="AR509" s="16" t="s">
        <v>134</v>
      </c>
      <c r="AT509" s="16" t="s">
        <v>129</v>
      </c>
      <c r="AU509" s="16" t="s">
        <v>77</v>
      </c>
      <c r="AY509" s="16" t="s">
        <v>127</v>
      </c>
      <c r="BE509" s="209">
        <f>IF(N509="základní",J509,0)</f>
        <v>0</v>
      </c>
      <c r="BF509" s="209">
        <f>IF(N509="snížená",J509,0)</f>
        <v>0</v>
      </c>
      <c r="BG509" s="209">
        <f>IF(N509="zákl. přenesená",J509,0)</f>
        <v>0</v>
      </c>
      <c r="BH509" s="209">
        <f>IF(N509="sníž. přenesená",J509,0)</f>
        <v>0</v>
      </c>
      <c r="BI509" s="209">
        <f>IF(N509="nulová",J509,0)</f>
        <v>0</v>
      </c>
      <c r="BJ509" s="16" t="s">
        <v>75</v>
      </c>
      <c r="BK509" s="209">
        <f>ROUND(I509*H509,2)</f>
        <v>0</v>
      </c>
      <c r="BL509" s="16" t="s">
        <v>134</v>
      </c>
      <c r="BM509" s="16" t="s">
        <v>840</v>
      </c>
    </row>
    <row r="510" spans="2:65" s="1" customFormat="1" ht="16.5" customHeight="1">
      <c r="B510" s="37"/>
      <c r="C510" s="198" t="s">
        <v>841</v>
      </c>
      <c r="D510" s="198" t="s">
        <v>129</v>
      </c>
      <c r="E510" s="199" t="s">
        <v>842</v>
      </c>
      <c r="F510" s="200" t="s">
        <v>843</v>
      </c>
      <c r="G510" s="201" t="s">
        <v>823</v>
      </c>
      <c r="H510" s="202">
        <v>1</v>
      </c>
      <c r="I510" s="203"/>
      <c r="J510" s="204">
        <f>ROUND(I510*H510,2)</f>
        <v>0</v>
      </c>
      <c r="K510" s="200" t="s">
        <v>1</v>
      </c>
      <c r="L510" s="42"/>
      <c r="M510" s="205" t="s">
        <v>1</v>
      </c>
      <c r="N510" s="206" t="s">
        <v>41</v>
      </c>
      <c r="O510" s="78"/>
      <c r="P510" s="207">
        <f>O510*H510</f>
        <v>0</v>
      </c>
      <c r="Q510" s="207">
        <v>0</v>
      </c>
      <c r="R510" s="207">
        <f>Q510*H510</f>
        <v>0</v>
      </c>
      <c r="S510" s="207">
        <v>0</v>
      </c>
      <c r="T510" s="208">
        <f>S510*H510</f>
        <v>0</v>
      </c>
      <c r="AR510" s="16" t="s">
        <v>134</v>
      </c>
      <c r="AT510" s="16" t="s">
        <v>129</v>
      </c>
      <c r="AU510" s="16" t="s">
        <v>77</v>
      </c>
      <c r="AY510" s="16" t="s">
        <v>127</v>
      </c>
      <c r="BE510" s="209">
        <f>IF(N510="základní",J510,0)</f>
        <v>0</v>
      </c>
      <c r="BF510" s="209">
        <f>IF(N510="snížená",J510,0)</f>
        <v>0</v>
      </c>
      <c r="BG510" s="209">
        <f>IF(N510="zákl. přenesená",J510,0)</f>
        <v>0</v>
      </c>
      <c r="BH510" s="209">
        <f>IF(N510="sníž. přenesená",J510,0)</f>
        <v>0</v>
      </c>
      <c r="BI510" s="209">
        <f>IF(N510="nulová",J510,0)</f>
        <v>0</v>
      </c>
      <c r="BJ510" s="16" t="s">
        <v>75</v>
      </c>
      <c r="BK510" s="209">
        <f>ROUND(I510*H510,2)</f>
        <v>0</v>
      </c>
      <c r="BL510" s="16" t="s">
        <v>134</v>
      </c>
      <c r="BM510" s="16" t="s">
        <v>844</v>
      </c>
    </row>
    <row r="511" spans="2:65" s="1" customFormat="1" ht="16.5" customHeight="1">
      <c r="B511" s="37"/>
      <c r="C511" s="198" t="s">
        <v>845</v>
      </c>
      <c r="D511" s="198" t="s">
        <v>129</v>
      </c>
      <c r="E511" s="199" t="s">
        <v>846</v>
      </c>
      <c r="F511" s="200" t="s">
        <v>847</v>
      </c>
      <c r="G511" s="201" t="s">
        <v>823</v>
      </c>
      <c r="H511" s="202">
        <v>2</v>
      </c>
      <c r="I511" s="203"/>
      <c r="J511" s="204">
        <f>ROUND(I511*H511,2)</f>
        <v>0</v>
      </c>
      <c r="K511" s="200" t="s">
        <v>1</v>
      </c>
      <c r="L511" s="42"/>
      <c r="M511" s="205" t="s">
        <v>1</v>
      </c>
      <c r="N511" s="206" t="s">
        <v>41</v>
      </c>
      <c r="O511" s="78"/>
      <c r="P511" s="207">
        <f>O511*H511</f>
        <v>0</v>
      </c>
      <c r="Q511" s="207">
        <v>0</v>
      </c>
      <c r="R511" s="207">
        <f>Q511*H511</f>
        <v>0</v>
      </c>
      <c r="S511" s="207">
        <v>0</v>
      </c>
      <c r="T511" s="208">
        <f>S511*H511</f>
        <v>0</v>
      </c>
      <c r="AR511" s="16" t="s">
        <v>134</v>
      </c>
      <c r="AT511" s="16" t="s">
        <v>129</v>
      </c>
      <c r="AU511" s="16" t="s">
        <v>77</v>
      </c>
      <c r="AY511" s="16" t="s">
        <v>127</v>
      </c>
      <c r="BE511" s="209">
        <f>IF(N511="základní",J511,0)</f>
        <v>0</v>
      </c>
      <c r="BF511" s="209">
        <f>IF(N511="snížená",J511,0)</f>
        <v>0</v>
      </c>
      <c r="BG511" s="209">
        <f>IF(N511="zákl. přenesená",J511,0)</f>
        <v>0</v>
      </c>
      <c r="BH511" s="209">
        <f>IF(N511="sníž. přenesená",J511,0)</f>
        <v>0</v>
      </c>
      <c r="BI511" s="209">
        <f>IF(N511="nulová",J511,0)</f>
        <v>0</v>
      </c>
      <c r="BJ511" s="16" t="s">
        <v>75</v>
      </c>
      <c r="BK511" s="209">
        <f>ROUND(I511*H511,2)</f>
        <v>0</v>
      </c>
      <c r="BL511" s="16" t="s">
        <v>134</v>
      </c>
      <c r="BM511" s="16" t="s">
        <v>848</v>
      </c>
    </row>
    <row r="512" spans="2:65" s="1" customFormat="1" ht="16.5" customHeight="1">
      <c r="B512" s="37"/>
      <c r="C512" s="198" t="s">
        <v>849</v>
      </c>
      <c r="D512" s="198" t="s">
        <v>129</v>
      </c>
      <c r="E512" s="199" t="s">
        <v>850</v>
      </c>
      <c r="F512" s="200" t="s">
        <v>851</v>
      </c>
      <c r="G512" s="201" t="s">
        <v>823</v>
      </c>
      <c r="H512" s="202">
        <v>1</v>
      </c>
      <c r="I512" s="203"/>
      <c r="J512" s="204">
        <f>ROUND(I512*H512,2)</f>
        <v>0</v>
      </c>
      <c r="K512" s="200" t="s">
        <v>1</v>
      </c>
      <c r="L512" s="42"/>
      <c r="M512" s="205" t="s">
        <v>1</v>
      </c>
      <c r="N512" s="206" t="s">
        <v>41</v>
      </c>
      <c r="O512" s="78"/>
      <c r="P512" s="207">
        <f>O512*H512</f>
        <v>0</v>
      </c>
      <c r="Q512" s="207">
        <v>0</v>
      </c>
      <c r="R512" s="207">
        <f>Q512*H512</f>
        <v>0</v>
      </c>
      <c r="S512" s="207">
        <v>0</v>
      </c>
      <c r="T512" s="208">
        <f>S512*H512</f>
        <v>0</v>
      </c>
      <c r="AR512" s="16" t="s">
        <v>134</v>
      </c>
      <c r="AT512" s="16" t="s">
        <v>129</v>
      </c>
      <c r="AU512" s="16" t="s">
        <v>77</v>
      </c>
      <c r="AY512" s="16" t="s">
        <v>127</v>
      </c>
      <c r="BE512" s="209">
        <f>IF(N512="základní",J512,0)</f>
        <v>0</v>
      </c>
      <c r="BF512" s="209">
        <f>IF(N512="snížená",J512,0)</f>
        <v>0</v>
      </c>
      <c r="BG512" s="209">
        <f>IF(N512="zákl. přenesená",J512,0)</f>
        <v>0</v>
      </c>
      <c r="BH512" s="209">
        <f>IF(N512="sníž. přenesená",J512,0)</f>
        <v>0</v>
      </c>
      <c r="BI512" s="209">
        <f>IF(N512="nulová",J512,0)</f>
        <v>0</v>
      </c>
      <c r="BJ512" s="16" t="s">
        <v>75</v>
      </c>
      <c r="BK512" s="209">
        <f>ROUND(I512*H512,2)</f>
        <v>0</v>
      </c>
      <c r="BL512" s="16" t="s">
        <v>134</v>
      </c>
      <c r="BM512" s="16" t="s">
        <v>852</v>
      </c>
    </row>
    <row r="513" spans="2:65" s="1" customFormat="1" ht="16.5" customHeight="1">
      <c r="B513" s="37"/>
      <c r="C513" s="198" t="s">
        <v>853</v>
      </c>
      <c r="D513" s="198" t="s">
        <v>129</v>
      </c>
      <c r="E513" s="199" t="s">
        <v>854</v>
      </c>
      <c r="F513" s="200" t="s">
        <v>855</v>
      </c>
      <c r="G513" s="201" t="s">
        <v>823</v>
      </c>
      <c r="H513" s="202">
        <v>1</v>
      </c>
      <c r="I513" s="203"/>
      <c r="J513" s="204">
        <f>ROUND(I513*H513,2)</f>
        <v>0</v>
      </c>
      <c r="K513" s="200" t="s">
        <v>1</v>
      </c>
      <c r="L513" s="42"/>
      <c r="M513" s="205" t="s">
        <v>1</v>
      </c>
      <c r="N513" s="206" t="s">
        <v>41</v>
      </c>
      <c r="O513" s="78"/>
      <c r="P513" s="207">
        <f>O513*H513</f>
        <v>0</v>
      </c>
      <c r="Q513" s="207">
        <v>0</v>
      </c>
      <c r="R513" s="207">
        <f>Q513*H513</f>
        <v>0</v>
      </c>
      <c r="S513" s="207">
        <v>0</v>
      </c>
      <c r="T513" s="208">
        <f>S513*H513</f>
        <v>0</v>
      </c>
      <c r="AR513" s="16" t="s">
        <v>134</v>
      </c>
      <c r="AT513" s="16" t="s">
        <v>129</v>
      </c>
      <c r="AU513" s="16" t="s">
        <v>77</v>
      </c>
      <c r="AY513" s="16" t="s">
        <v>127</v>
      </c>
      <c r="BE513" s="209">
        <f>IF(N513="základní",J513,0)</f>
        <v>0</v>
      </c>
      <c r="BF513" s="209">
        <f>IF(N513="snížená",J513,0)</f>
        <v>0</v>
      </c>
      <c r="BG513" s="209">
        <f>IF(N513="zákl. přenesená",J513,0)</f>
        <v>0</v>
      </c>
      <c r="BH513" s="209">
        <f>IF(N513="sníž. přenesená",J513,0)</f>
        <v>0</v>
      </c>
      <c r="BI513" s="209">
        <f>IF(N513="nulová",J513,0)</f>
        <v>0</v>
      </c>
      <c r="BJ513" s="16" t="s">
        <v>75</v>
      </c>
      <c r="BK513" s="209">
        <f>ROUND(I513*H513,2)</f>
        <v>0</v>
      </c>
      <c r="BL513" s="16" t="s">
        <v>134</v>
      </c>
      <c r="BM513" s="16" t="s">
        <v>856</v>
      </c>
    </row>
    <row r="514" spans="2:65" s="1" customFormat="1" ht="16.5" customHeight="1">
      <c r="B514" s="37"/>
      <c r="C514" s="198" t="s">
        <v>857</v>
      </c>
      <c r="D514" s="198" t="s">
        <v>129</v>
      </c>
      <c r="E514" s="199" t="s">
        <v>858</v>
      </c>
      <c r="F514" s="200" t="s">
        <v>859</v>
      </c>
      <c r="G514" s="201" t="s">
        <v>823</v>
      </c>
      <c r="H514" s="202">
        <v>1</v>
      </c>
      <c r="I514" s="203"/>
      <c r="J514" s="204">
        <f>ROUND(I514*H514,2)</f>
        <v>0</v>
      </c>
      <c r="K514" s="200" t="s">
        <v>1</v>
      </c>
      <c r="L514" s="42"/>
      <c r="M514" s="205" t="s">
        <v>1</v>
      </c>
      <c r="N514" s="206" t="s">
        <v>41</v>
      </c>
      <c r="O514" s="78"/>
      <c r="P514" s="207">
        <f>O514*H514</f>
        <v>0</v>
      </c>
      <c r="Q514" s="207">
        <v>0</v>
      </c>
      <c r="R514" s="207">
        <f>Q514*H514</f>
        <v>0</v>
      </c>
      <c r="S514" s="207">
        <v>0</v>
      </c>
      <c r="T514" s="208">
        <f>S514*H514</f>
        <v>0</v>
      </c>
      <c r="AR514" s="16" t="s">
        <v>134</v>
      </c>
      <c r="AT514" s="16" t="s">
        <v>129</v>
      </c>
      <c r="AU514" s="16" t="s">
        <v>77</v>
      </c>
      <c r="AY514" s="16" t="s">
        <v>127</v>
      </c>
      <c r="BE514" s="209">
        <f>IF(N514="základní",J514,0)</f>
        <v>0</v>
      </c>
      <c r="BF514" s="209">
        <f>IF(N514="snížená",J514,0)</f>
        <v>0</v>
      </c>
      <c r="BG514" s="209">
        <f>IF(N514="zákl. přenesená",J514,0)</f>
        <v>0</v>
      </c>
      <c r="BH514" s="209">
        <f>IF(N514="sníž. přenesená",J514,0)</f>
        <v>0</v>
      </c>
      <c r="BI514" s="209">
        <f>IF(N514="nulová",J514,0)</f>
        <v>0</v>
      </c>
      <c r="BJ514" s="16" t="s">
        <v>75</v>
      </c>
      <c r="BK514" s="209">
        <f>ROUND(I514*H514,2)</f>
        <v>0</v>
      </c>
      <c r="BL514" s="16" t="s">
        <v>134</v>
      </c>
      <c r="BM514" s="16" t="s">
        <v>860</v>
      </c>
    </row>
    <row r="515" spans="2:65" s="1" customFormat="1" ht="16.5" customHeight="1">
      <c r="B515" s="37"/>
      <c r="C515" s="198" t="s">
        <v>861</v>
      </c>
      <c r="D515" s="198" t="s">
        <v>129</v>
      </c>
      <c r="E515" s="199" t="s">
        <v>862</v>
      </c>
      <c r="F515" s="200" t="s">
        <v>863</v>
      </c>
      <c r="G515" s="201" t="s">
        <v>823</v>
      </c>
      <c r="H515" s="202">
        <v>1</v>
      </c>
      <c r="I515" s="203"/>
      <c r="J515" s="204">
        <f>ROUND(I515*H515,2)</f>
        <v>0</v>
      </c>
      <c r="K515" s="200" t="s">
        <v>1</v>
      </c>
      <c r="L515" s="42"/>
      <c r="M515" s="205" t="s">
        <v>1</v>
      </c>
      <c r="N515" s="206" t="s">
        <v>41</v>
      </c>
      <c r="O515" s="78"/>
      <c r="P515" s="207">
        <f>O515*H515</f>
        <v>0</v>
      </c>
      <c r="Q515" s="207">
        <v>0</v>
      </c>
      <c r="R515" s="207">
        <f>Q515*H515</f>
        <v>0</v>
      </c>
      <c r="S515" s="207">
        <v>0</v>
      </c>
      <c r="T515" s="208">
        <f>S515*H515</f>
        <v>0</v>
      </c>
      <c r="AR515" s="16" t="s">
        <v>134</v>
      </c>
      <c r="AT515" s="16" t="s">
        <v>129</v>
      </c>
      <c r="AU515" s="16" t="s">
        <v>77</v>
      </c>
      <c r="AY515" s="16" t="s">
        <v>127</v>
      </c>
      <c r="BE515" s="209">
        <f>IF(N515="základní",J515,0)</f>
        <v>0</v>
      </c>
      <c r="BF515" s="209">
        <f>IF(N515="snížená",J515,0)</f>
        <v>0</v>
      </c>
      <c r="BG515" s="209">
        <f>IF(N515="zákl. přenesená",J515,0)</f>
        <v>0</v>
      </c>
      <c r="BH515" s="209">
        <f>IF(N515="sníž. přenesená",J515,0)</f>
        <v>0</v>
      </c>
      <c r="BI515" s="209">
        <f>IF(N515="nulová",J515,0)</f>
        <v>0</v>
      </c>
      <c r="BJ515" s="16" t="s">
        <v>75</v>
      </c>
      <c r="BK515" s="209">
        <f>ROUND(I515*H515,2)</f>
        <v>0</v>
      </c>
      <c r="BL515" s="16" t="s">
        <v>134</v>
      </c>
      <c r="BM515" s="16" t="s">
        <v>864</v>
      </c>
    </row>
    <row r="516" spans="2:65" s="1" customFormat="1" ht="16.5" customHeight="1">
      <c r="B516" s="37"/>
      <c r="C516" s="198" t="s">
        <v>865</v>
      </c>
      <c r="D516" s="198" t="s">
        <v>129</v>
      </c>
      <c r="E516" s="199" t="s">
        <v>866</v>
      </c>
      <c r="F516" s="200" t="s">
        <v>867</v>
      </c>
      <c r="G516" s="201" t="s">
        <v>823</v>
      </c>
      <c r="H516" s="202">
        <v>1</v>
      </c>
      <c r="I516" s="203"/>
      <c r="J516" s="204">
        <f>ROUND(I516*H516,2)</f>
        <v>0</v>
      </c>
      <c r="K516" s="200" t="s">
        <v>1</v>
      </c>
      <c r="L516" s="42"/>
      <c r="M516" s="205" t="s">
        <v>1</v>
      </c>
      <c r="N516" s="206" t="s">
        <v>41</v>
      </c>
      <c r="O516" s="78"/>
      <c r="P516" s="207">
        <f>O516*H516</f>
        <v>0</v>
      </c>
      <c r="Q516" s="207">
        <v>0</v>
      </c>
      <c r="R516" s="207">
        <f>Q516*H516</f>
        <v>0</v>
      </c>
      <c r="S516" s="207">
        <v>0</v>
      </c>
      <c r="T516" s="208">
        <f>S516*H516</f>
        <v>0</v>
      </c>
      <c r="AR516" s="16" t="s">
        <v>134</v>
      </c>
      <c r="AT516" s="16" t="s">
        <v>129</v>
      </c>
      <c r="AU516" s="16" t="s">
        <v>77</v>
      </c>
      <c r="AY516" s="16" t="s">
        <v>127</v>
      </c>
      <c r="BE516" s="209">
        <f>IF(N516="základní",J516,0)</f>
        <v>0</v>
      </c>
      <c r="BF516" s="209">
        <f>IF(N516="snížená",J516,0)</f>
        <v>0</v>
      </c>
      <c r="BG516" s="209">
        <f>IF(N516="zákl. přenesená",J516,0)</f>
        <v>0</v>
      </c>
      <c r="BH516" s="209">
        <f>IF(N516="sníž. přenesená",J516,0)</f>
        <v>0</v>
      </c>
      <c r="BI516" s="209">
        <f>IF(N516="nulová",J516,0)</f>
        <v>0</v>
      </c>
      <c r="BJ516" s="16" t="s">
        <v>75</v>
      </c>
      <c r="BK516" s="209">
        <f>ROUND(I516*H516,2)</f>
        <v>0</v>
      </c>
      <c r="BL516" s="16" t="s">
        <v>134</v>
      </c>
      <c r="BM516" s="16" t="s">
        <v>868</v>
      </c>
    </row>
    <row r="517" spans="2:65" s="1" customFormat="1" ht="16.5" customHeight="1">
      <c r="B517" s="37"/>
      <c r="C517" s="198" t="s">
        <v>869</v>
      </c>
      <c r="D517" s="198" t="s">
        <v>129</v>
      </c>
      <c r="E517" s="199" t="s">
        <v>870</v>
      </c>
      <c r="F517" s="200" t="s">
        <v>871</v>
      </c>
      <c r="G517" s="201" t="s">
        <v>270</v>
      </c>
      <c r="H517" s="202">
        <v>46</v>
      </c>
      <c r="I517" s="203"/>
      <c r="J517" s="204">
        <f>ROUND(I517*H517,2)</f>
        <v>0</v>
      </c>
      <c r="K517" s="200" t="s">
        <v>1</v>
      </c>
      <c r="L517" s="42"/>
      <c r="M517" s="205" t="s">
        <v>1</v>
      </c>
      <c r="N517" s="206" t="s">
        <v>41</v>
      </c>
      <c r="O517" s="78"/>
      <c r="P517" s="207">
        <f>O517*H517</f>
        <v>0</v>
      </c>
      <c r="Q517" s="207">
        <v>0</v>
      </c>
      <c r="R517" s="207">
        <f>Q517*H517</f>
        <v>0</v>
      </c>
      <c r="S517" s="207">
        <v>0</v>
      </c>
      <c r="T517" s="208">
        <f>S517*H517</f>
        <v>0</v>
      </c>
      <c r="AR517" s="16" t="s">
        <v>134</v>
      </c>
      <c r="AT517" s="16" t="s">
        <v>129</v>
      </c>
      <c r="AU517" s="16" t="s">
        <v>77</v>
      </c>
      <c r="AY517" s="16" t="s">
        <v>127</v>
      </c>
      <c r="BE517" s="209">
        <f>IF(N517="základní",J517,0)</f>
        <v>0</v>
      </c>
      <c r="BF517" s="209">
        <f>IF(N517="snížená",J517,0)</f>
        <v>0</v>
      </c>
      <c r="BG517" s="209">
        <f>IF(N517="zákl. přenesená",J517,0)</f>
        <v>0</v>
      </c>
      <c r="BH517" s="209">
        <f>IF(N517="sníž. přenesená",J517,0)</f>
        <v>0</v>
      </c>
      <c r="BI517" s="209">
        <f>IF(N517="nulová",J517,0)</f>
        <v>0</v>
      </c>
      <c r="BJ517" s="16" t="s">
        <v>75</v>
      </c>
      <c r="BK517" s="209">
        <f>ROUND(I517*H517,2)</f>
        <v>0</v>
      </c>
      <c r="BL517" s="16" t="s">
        <v>134</v>
      </c>
      <c r="BM517" s="16" t="s">
        <v>872</v>
      </c>
    </row>
    <row r="518" spans="2:65" s="1" customFormat="1" ht="16.5" customHeight="1">
      <c r="B518" s="37"/>
      <c r="C518" s="198" t="s">
        <v>873</v>
      </c>
      <c r="D518" s="198" t="s">
        <v>129</v>
      </c>
      <c r="E518" s="199" t="s">
        <v>874</v>
      </c>
      <c r="F518" s="200" t="s">
        <v>875</v>
      </c>
      <c r="G518" s="201" t="s">
        <v>226</v>
      </c>
      <c r="H518" s="202">
        <v>1</v>
      </c>
      <c r="I518" s="203"/>
      <c r="J518" s="204">
        <f>ROUND(I518*H518,2)</f>
        <v>0</v>
      </c>
      <c r="K518" s="200" t="s">
        <v>1</v>
      </c>
      <c r="L518" s="42"/>
      <c r="M518" s="205" t="s">
        <v>1</v>
      </c>
      <c r="N518" s="206" t="s">
        <v>41</v>
      </c>
      <c r="O518" s="78"/>
      <c r="P518" s="207">
        <f>O518*H518</f>
        <v>0</v>
      </c>
      <c r="Q518" s="207">
        <v>0</v>
      </c>
      <c r="R518" s="207">
        <f>Q518*H518</f>
        <v>0</v>
      </c>
      <c r="S518" s="207">
        <v>0</v>
      </c>
      <c r="T518" s="208">
        <f>S518*H518</f>
        <v>0</v>
      </c>
      <c r="AR518" s="16" t="s">
        <v>134</v>
      </c>
      <c r="AT518" s="16" t="s">
        <v>129</v>
      </c>
      <c r="AU518" s="16" t="s">
        <v>77</v>
      </c>
      <c r="AY518" s="16" t="s">
        <v>127</v>
      </c>
      <c r="BE518" s="209">
        <f>IF(N518="základní",J518,0)</f>
        <v>0</v>
      </c>
      <c r="BF518" s="209">
        <f>IF(N518="snížená",J518,0)</f>
        <v>0</v>
      </c>
      <c r="BG518" s="209">
        <f>IF(N518="zákl. přenesená",J518,0)</f>
        <v>0</v>
      </c>
      <c r="BH518" s="209">
        <f>IF(N518="sníž. přenesená",J518,0)</f>
        <v>0</v>
      </c>
      <c r="BI518" s="209">
        <f>IF(N518="nulová",J518,0)</f>
        <v>0</v>
      </c>
      <c r="BJ518" s="16" t="s">
        <v>75</v>
      </c>
      <c r="BK518" s="209">
        <f>ROUND(I518*H518,2)</f>
        <v>0</v>
      </c>
      <c r="BL518" s="16" t="s">
        <v>134</v>
      </c>
      <c r="BM518" s="16" t="s">
        <v>876</v>
      </c>
    </row>
    <row r="519" spans="2:65" s="1" customFormat="1" ht="22.5" customHeight="1">
      <c r="B519" s="37"/>
      <c r="C519" s="198" t="s">
        <v>877</v>
      </c>
      <c r="D519" s="198" t="s">
        <v>129</v>
      </c>
      <c r="E519" s="199" t="s">
        <v>878</v>
      </c>
      <c r="F519" s="200" t="s">
        <v>879</v>
      </c>
      <c r="G519" s="201" t="s">
        <v>226</v>
      </c>
      <c r="H519" s="202">
        <v>1</v>
      </c>
      <c r="I519" s="203"/>
      <c r="J519" s="204">
        <f>ROUND(I519*H519,2)</f>
        <v>0</v>
      </c>
      <c r="K519" s="200" t="s">
        <v>1</v>
      </c>
      <c r="L519" s="42"/>
      <c r="M519" s="205" t="s">
        <v>1</v>
      </c>
      <c r="N519" s="206" t="s">
        <v>41</v>
      </c>
      <c r="O519" s="78"/>
      <c r="P519" s="207">
        <f>O519*H519</f>
        <v>0</v>
      </c>
      <c r="Q519" s="207">
        <v>0</v>
      </c>
      <c r="R519" s="207">
        <f>Q519*H519</f>
        <v>0</v>
      </c>
      <c r="S519" s="207">
        <v>0</v>
      </c>
      <c r="T519" s="208">
        <f>S519*H519</f>
        <v>0</v>
      </c>
      <c r="AR519" s="16" t="s">
        <v>134</v>
      </c>
      <c r="AT519" s="16" t="s">
        <v>129</v>
      </c>
      <c r="AU519" s="16" t="s">
        <v>77</v>
      </c>
      <c r="AY519" s="16" t="s">
        <v>127</v>
      </c>
      <c r="BE519" s="209">
        <f>IF(N519="základní",J519,0)</f>
        <v>0</v>
      </c>
      <c r="BF519" s="209">
        <f>IF(N519="snížená",J519,0)</f>
        <v>0</v>
      </c>
      <c r="BG519" s="209">
        <f>IF(N519="zákl. přenesená",J519,0)</f>
        <v>0</v>
      </c>
      <c r="BH519" s="209">
        <f>IF(N519="sníž. přenesená",J519,0)</f>
        <v>0</v>
      </c>
      <c r="BI519" s="209">
        <f>IF(N519="nulová",J519,0)</f>
        <v>0</v>
      </c>
      <c r="BJ519" s="16" t="s">
        <v>75</v>
      </c>
      <c r="BK519" s="209">
        <f>ROUND(I519*H519,2)</f>
        <v>0</v>
      </c>
      <c r="BL519" s="16" t="s">
        <v>134</v>
      </c>
      <c r="BM519" s="16" t="s">
        <v>880</v>
      </c>
    </row>
    <row r="520" spans="2:63" s="10" customFormat="1" ht="22.8" customHeight="1">
      <c r="B520" s="182"/>
      <c r="C520" s="183"/>
      <c r="D520" s="184" t="s">
        <v>69</v>
      </c>
      <c r="E520" s="196" t="s">
        <v>881</v>
      </c>
      <c r="F520" s="196" t="s">
        <v>882</v>
      </c>
      <c r="G520" s="183"/>
      <c r="H520" s="183"/>
      <c r="I520" s="186"/>
      <c r="J520" s="197">
        <f>BK520</f>
        <v>0</v>
      </c>
      <c r="K520" s="183"/>
      <c r="L520" s="188"/>
      <c r="M520" s="189"/>
      <c r="N520" s="190"/>
      <c r="O520" s="190"/>
      <c r="P520" s="191">
        <f>SUM(P521:P531)</f>
        <v>0</v>
      </c>
      <c r="Q520" s="190"/>
      <c r="R520" s="191">
        <f>SUM(R521:R531)</f>
        <v>0</v>
      </c>
      <c r="S520" s="190"/>
      <c r="T520" s="192">
        <f>SUM(T521:T531)</f>
        <v>0</v>
      </c>
      <c r="AR520" s="193" t="s">
        <v>75</v>
      </c>
      <c r="AT520" s="194" t="s">
        <v>69</v>
      </c>
      <c r="AU520" s="194" t="s">
        <v>75</v>
      </c>
      <c r="AY520" s="193" t="s">
        <v>127</v>
      </c>
      <c r="BK520" s="195">
        <f>SUM(BK521:BK531)</f>
        <v>0</v>
      </c>
    </row>
    <row r="521" spans="2:65" s="1" customFormat="1" ht="16.5" customHeight="1">
      <c r="B521" s="37"/>
      <c r="C521" s="198" t="s">
        <v>883</v>
      </c>
      <c r="D521" s="198" t="s">
        <v>129</v>
      </c>
      <c r="E521" s="199" t="s">
        <v>884</v>
      </c>
      <c r="F521" s="200" t="s">
        <v>885</v>
      </c>
      <c r="G521" s="201" t="s">
        <v>197</v>
      </c>
      <c r="H521" s="202">
        <v>84.116</v>
      </c>
      <c r="I521" s="203"/>
      <c r="J521" s="204">
        <f>ROUND(I521*H521,2)</f>
        <v>0</v>
      </c>
      <c r="K521" s="200" t="s">
        <v>133</v>
      </c>
      <c r="L521" s="42"/>
      <c r="M521" s="205" t="s">
        <v>1</v>
      </c>
      <c r="N521" s="206" t="s">
        <v>41</v>
      </c>
      <c r="O521" s="78"/>
      <c r="P521" s="207">
        <f>O521*H521</f>
        <v>0</v>
      </c>
      <c r="Q521" s="207">
        <v>0</v>
      </c>
      <c r="R521" s="207">
        <f>Q521*H521</f>
        <v>0</v>
      </c>
      <c r="S521" s="207">
        <v>0</v>
      </c>
      <c r="T521" s="208">
        <f>S521*H521</f>
        <v>0</v>
      </c>
      <c r="AR521" s="16" t="s">
        <v>134</v>
      </c>
      <c r="AT521" s="16" t="s">
        <v>129</v>
      </c>
      <c r="AU521" s="16" t="s">
        <v>77</v>
      </c>
      <c r="AY521" s="16" t="s">
        <v>127</v>
      </c>
      <c r="BE521" s="209">
        <f>IF(N521="základní",J521,0)</f>
        <v>0</v>
      </c>
      <c r="BF521" s="209">
        <f>IF(N521="snížená",J521,0)</f>
        <v>0</v>
      </c>
      <c r="BG521" s="209">
        <f>IF(N521="zákl. přenesená",J521,0)</f>
        <v>0</v>
      </c>
      <c r="BH521" s="209">
        <f>IF(N521="sníž. přenesená",J521,0)</f>
        <v>0</v>
      </c>
      <c r="BI521" s="209">
        <f>IF(N521="nulová",J521,0)</f>
        <v>0</v>
      </c>
      <c r="BJ521" s="16" t="s">
        <v>75</v>
      </c>
      <c r="BK521" s="209">
        <f>ROUND(I521*H521,2)</f>
        <v>0</v>
      </c>
      <c r="BL521" s="16" t="s">
        <v>134</v>
      </c>
      <c r="BM521" s="16" t="s">
        <v>886</v>
      </c>
    </row>
    <row r="522" spans="2:65" s="1" customFormat="1" ht="16.5" customHeight="1">
      <c r="B522" s="37"/>
      <c r="C522" s="198" t="s">
        <v>887</v>
      </c>
      <c r="D522" s="198" t="s">
        <v>129</v>
      </c>
      <c r="E522" s="199" t="s">
        <v>888</v>
      </c>
      <c r="F522" s="200" t="s">
        <v>889</v>
      </c>
      <c r="G522" s="201" t="s">
        <v>197</v>
      </c>
      <c r="H522" s="202">
        <v>67.979</v>
      </c>
      <c r="I522" s="203"/>
      <c r="J522" s="204">
        <f>ROUND(I522*H522,2)</f>
        <v>0</v>
      </c>
      <c r="K522" s="200" t="s">
        <v>133</v>
      </c>
      <c r="L522" s="42"/>
      <c r="M522" s="205" t="s">
        <v>1</v>
      </c>
      <c r="N522" s="206" t="s">
        <v>41</v>
      </c>
      <c r="O522" s="78"/>
      <c r="P522" s="207">
        <f>O522*H522</f>
        <v>0</v>
      </c>
      <c r="Q522" s="207">
        <v>0</v>
      </c>
      <c r="R522" s="207">
        <f>Q522*H522</f>
        <v>0</v>
      </c>
      <c r="S522" s="207">
        <v>0</v>
      </c>
      <c r="T522" s="208">
        <f>S522*H522</f>
        <v>0</v>
      </c>
      <c r="AR522" s="16" t="s">
        <v>134</v>
      </c>
      <c r="AT522" s="16" t="s">
        <v>129</v>
      </c>
      <c r="AU522" s="16" t="s">
        <v>77</v>
      </c>
      <c r="AY522" s="16" t="s">
        <v>127</v>
      </c>
      <c r="BE522" s="209">
        <f>IF(N522="základní",J522,0)</f>
        <v>0</v>
      </c>
      <c r="BF522" s="209">
        <f>IF(N522="snížená",J522,0)</f>
        <v>0</v>
      </c>
      <c r="BG522" s="209">
        <f>IF(N522="zákl. přenesená",J522,0)</f>
        <v>0</v>
      </c>
      <c r="BH522" s="209">
        <f>IF(N522="sníž. přenesená",J522,0)</f>
        <v>0</v>
      </c>
      <c r="BI522" s="209">
        <f>IF(N522="nulová",J522,0)</f>
        <v>0</v>
      </c>
      <c r="BJ522" s="16" t="s">
        <v>75</v>
      </c>
      <c r="BK522" s="209">
        <f>ROUND(I522*H522,2)</f>
        <v>0</v>
      </c>
      <c r="BL522" s="16" t="s">
        <v>134</v>
      </c>
      <c r="BM522" s="16" t="s">
        <v>890</v>
      </c>
    </row>
    <row r="523" spans="2:51" s="11" customFormat="1" ht="12">
      <c r="B523" s="210"/>
      <c r="C523" s="211"/>
      <c r="D523" s="212" t="s">
        <v>136</v>
      </c>
      <c r="E523" s="213" t="s">
        <v>1</v>
      </c>
      <c r="F523" s="214" t="s">
        <v>891</v>
      </c>
      <c r="G523" s="211"/>
      <c r="H523" s="215">
        <v>67.979</v>
      </c>
      <c r="I523" s="216"/>
      <c r="J523" s="211"/>
      <c r="K523" s="211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136</v>
      </c>
      <c r="AU523" s="221" t="s">
        <v>77</v>
      </c>
      <c r="AV523" s="11" t="s">
        <v>77</v>
      </c>
      <c r="AW523" s="11" t="s">
        <v>32</v>
      </c>
      <c r="AX523" s="11" t="s">
        <v>75</v>
      </c>
      <c r="AY523" s="221" t="s">
        <v>127</v>
      </c>
    </row>
    <row r="524" spans="2:65" s="1" customFormat="1" ht="16.5" customHeight="1">
      <c r="B524" s="37"/>
      <c r="C524" s="198" t="s">
        <v>892</v>
      </c>
      <c r="D524" s="198" t="s">
        <v>129</v>
      </c>
      <c r="E524" s="199" t="s">
        <v>888</v>
      </c>
      <c r="F524" s="200" t="s">
        <v>889</v>
      </c>
      <c r="G524" s="201" t="s">
        <v>197</v>
      </c>
      <c r="H524" s="202">
        <v>10.419</v>
      </c>
      <c r="I524" s="203"/>
      <c r="J524" s="204">
        <f>ROUND(I524*H524,2)</f>
        <v>0</v>
      </c>
      <c r="K524" s="200" t="s">
        <v>133</v>
      </c>
      <c r="L524" s="42"/>
      <c r="M524" s="205" t="s">
        <v>1</v>
      </c>
      <c r="N524" s="206" t="s">
        <v>41</v>
      </c>
      <c r="O524" s="78"/>
      <c r="P524" s="207">
        <f>O524*H524</f>
        <v>0</v>
      </c>
      <c r="Q524" s="207">
        <v>0</v>
      </c>
      <c r="R524" s="207">
        <f>Q524*H524</f>
        <v>0</v>
      </c>
      <c r="S524" s="207">
        <v>0</v>
      </c>
      <c r="T524" s="208">
        <f>S524*H524</f>
        <v>0</v>
      </c>
      <c r="AR524" s="16" t="s">
        <v>134</v>
      </c>
      <c r="AT524" s="16" t="s">
        <v>129</v>
      </c>
      <c r="AU524" s="16" t="s">
        <v>77</v>
      </c>
      <c r="AY524" s="16" t="s">
        <v>127</v>
      </c>
      <c r="BE524" s="209">
        <f>IF(N524="základní",J524,0)</f>
        <v>0</v>
      </c>
      <c r="BF524" s="209">
        <f>IF(N524="snížená",J524,0)</f>
        <v>0</v>
      </c>
      <c r="BG524" s="209">
        <f>IF(N524="zákl. přenesená",J524,0)</f>
        <v>0</v>
      </c>
      <c r="BH524" s="209">
        <f>IF(N524="sníž. přenesená",J524,0)</f>
        <v>0</v>
      </c>
      <c r="BI524" s="209">
        <f>IF(N524="nulová",J524,0)</f>
        <v>0</v>
      </c>
      <c r="BJ524" s="16" t="s">
        <v>75</v>
      </c>
      <c r="BK524" s="209">
        <f>ROUND(I524*H524,2)</f>
        <v>0</v>
      </c>
      <c r="BL524" s="16" t="s">
        <v>134</v>
      </c>
      <c r="BM524" s="16" t="s">
        <v>893</v>
      </c>
    </row>
    <row r="525" spans="2:51" s="13" customFormat="1" ht="12">
      <c r="B525" s="233"/>
      <c r="C525" s="234"/>
      <c r="D525" s="212" t="s">
        <v>136</v>
      </c>
      <c r="E525" s="235" t="s">
        <v>1</v>
      </c>
      <c r="F525" s="236" t="s">
        <v>894</v>
      </c>
      <c r="G525" s="234"/>
      <c r="H525" s="235" t="s">
        <v>1</v>
      </c>
      <c r="I525" s="237"/>
      <c r="J525" s="234"/>
      <c r="K525" s="234"/>
      <c r="L525" s="238"/>
      <c r="M525" s="239"/>
      <c r="N525" s="240"/>
      <c r="O525" s="240"/>
      <c r="P525" s="240"/>
      <c r="Q525" s="240"/>
      <c r="R525" s="240"/>
      <c r="S525" s="240"/>
      <c r="T525" s="241"/>
      <c r="AT525" s="242" t="s">
        <v>136</v>
      </c>
      <c r="AU525" s="242" t="s">
        <v>77</v>
      </c>
      <c r="AV525" s="13" t="s">
        <v>75</v>
      </c>
      <c r="AW525" s="13" t="s">
        <v>32</v>
      </c>
      <c r="AX525" s="13" t="s">
        <v>70</v>
      </c>
      <c r="AY525" s="242" t="s">
        <v>127</v>
      </c>
    </row>
    <row r="526" spans="2:51" s="11" customFormat="1" ht="12">
      <c r="B526" s="210"/>
      <c r="C526" s="211"/>
      <c r="D526" s="212" t="s">
        <v>136</v>
      </c>
      <c r="E526" s="213" t="s">
        <v>1</v>
      </c>
      <c r="F526" s="214" t="s">
        <v>895</v>
      </c>
      <c r="G526" s="211"/>
      <c r="H526" s="215">
        <v>10.419</v>
      </c>
      <c r="I526" s="216"/>
      <c r="J526" s="211"/>
      <c r="K526" s="211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136</v>
      </c>
      <c r="AU526" s="221" t="s">
        <v>77</v>
      </c>
      <c r="AV526" s="11" t="s">
        <v>77</v>
      </c>
      <c r="AW526" s="11" t="s">
        <v>32</v>
      </c>
      <c r="AX526" s="11" t="s">
        <v>75</v>
      </c>
      <c r="AY526" s="221" t="s">
        <v>127</v>
      </c>
    </row>
    <row r="527" spans="2:65" s="1" customFormat="1" ht="16.5" customHeight="1">
      <c r="B527" s="37"/>
      <c r="C527" s="198" t="s">
        <v>896</v>
      </c>
      <c r="D527" s="198" t="s">
        <v>129</v>
      </c>
      <c r="E527" s="199" t="s">
        <v>897</v>
      </c>
      <c r="F527" s="200" t="s">
        <v>898</v>
      </c>
      <c r="G527" s="201" t="s">
        <v>197</v>
      </c>
      <c r="H527" s="202">
        <v>951.706</v>
      </c>
      <c r="I527" s="203"/>
      <c r="J527" s="204">
        <f>ROUND(I527*H527,2)</f>
        <v>0</v>
      </c>
      <c r="K527" s="200" t="s">
        <v>133</v>
      </c>
      <c r="L527" s="42"/>
      <c r="M527" s="205" t="s">
        <v>1</v>
      </c>
      <c r="N527" s="206" t="s">
        <v>41</v>
      </c>
      <c r="O527" s="78"/>
      <c r="P527" s="207">
        <f>O527*H527</f>
        <v>0</v>
      </c>
      <c r="Q527" s="207">
        <v>0</v>
      </c>
      <c r="R527" s="207">
        <f>Q527*H527</f>
        <v>0</v>
      </c>
      <c r="S527" s="207">
        <v>0</v>
      </c>
      <c r="T527" s="208">
        <f>S527*H527</f>
        <v>0</v>
      </c>
      <c r="AR527" s="16" t="s">
        <v>134</v>
      </c>
      <c r="AT527" s="16" t="s">
        <v>129</v>
      </c>
      <c r="AU527" s="16" t="s">
        <v>77</v>
      </c>
      <c r="AY527" s="16" t="s">
        <v>127</v>
      </c>
      <c r="BE527" s="209">
        <f>IF(N527="základní",J527,0)</f>
        <v>0</v>
      </c>
      <c r="BF527" s="209">
        <f>IF(N527="snížená",J527,0)</f>
        <v>0</v>
      </c>
      <c r="BG527" s="209">
        <f>IF(N527="zákl. přenesená",J527,0)</f>
        <v>0</v>
      </c>
      <c r="BH527" s="209">
        <f>IF(N527="sníž. přenesená",J527,0)</f>
        <v>0</v>
      </c>
      <c r="BI527" s="209">
        <f>IF(N527="nulová",J527,0)</f>
        <v>0</v>
      </c>
      <c r="BJ527" s="16" t="s">
        <v>75</v>
      </c>
      <c r="BK527" s="209">
        <f>ROUND(I527*H527,2)</f>
        <v>0</v>
      </c>
      <c r="BL527" s="16" t="s">
        <v>134</v>
      </c>
      <c r="BM527" s="16" t="s">
        <v>899</v>
      </c>
    </row>
    <row r="528" spans="2:51" s="11" customFormat="1" ht="12">
      <c r="B528" s="210"/>
      <c r="C528" s="211"/>
      <c r="D528" s="212" t="s">
        <v>136</v>
      </c>
      <c r="E528" s="211"/>
      <c r="F528" s="214" t="s">
        <v>900</v>
      </c>
      <c r="G528" s="211"/>
      <c r="H528" s="215">
        <v>951.706</v>
      </c>
      <c r="I528" s="216"/>
      <c r="J528" s="211"/>
      <c r="K528" s="211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136</v>
      </c>
      <c r="AU528" s="221" t="s">
        <v>77</v>
      </c>
      <c r="AV528" s="11" t="s">
        <v>77</v>
      </c>
      <c r="AW528" s="11" t="s">
        <v>4</v>
      </c>
      <c r="AX528" s="11" t="s">
        <v>75</v>
      </c>
      <c r="AY528" s="221" t="s">
        <v>127</v>
      </c>
    </row>
    <row r="529" spans="2:65" s="1" customFormat="1" ht="16.5" customHeight="1">
      <c r="B529" s="37"/>
      <c r="C529" s="198" t="s">
        <v>901</v>
      </c>
      <c r="D529" s="198" t="s">
        <v>129</v>
      </c>
      <c r="E529" s="199" t="s">
        <v>897</v>
      </c>
      <c r="F529" s="200" t="s">
        <v>898</v>
      </c>
      <c r="G529" s="201" t="s">
        <v>197</v>
      </c>
      <c r="H529" s="202">
        <v>31.257</v>
      </c>
      <c r="I529" s="203"/>
      <c r="J529" s="204">
        <f>ROUND(I529*H529,2)</f>
        <v>0</v>
      </c>
      <c r="K529" s="200" t="s">
        <v>133</v>
      </c>
      <c r="L529" s="42"/>
      <c r="M529" s="205" t="s">
        <v>1</v>
      </c>
      <c r="N529" s="206" t="s">
        <v>41</v>
      </c>
      <c r="O529" s="78"/>
      <c r="P529" s="207">
        <f>O529*H529</f>
        <v>0</v>
      </c>
      <c r="Q529" s="207">
        <v>0</v>
      </c>
      <c r="R529" s="207">
        <f>Q529*H529</f>
        <v>0</v>
      </c>
      <c r="S529" s="207">
        <v>0</v>
      </c>
      <c r="T529" s="208">
        <f>S529*H529</f>
        <v>0</v>
      </c>
      <c r="AR529" s="16" t="s">
        <v>134</v>
      </c>
      <c r="AT529" s="16" t="s">
        <v>129</v>
      </c>
      <c r="AU529" s="16" t="s">
        <v>77</v>
      </c>
      <c r="AY529" s="16" t="s">
        <v>127</v>
      </c>
      <c r="BE529" s="209">
        <f>IF(N529="základní",J529,0)</f>
        <v>0</v>
      </c>
      <c r="BF529" s="209">
        <f>IF(N529="snížená",J529,0)</f>
        <v>0</v>
      </c>
      <c r="BG529" s="209">
        <f>IF(N529="zákl. přenesená",J529,0)</f>
        <v>0</v>
      </c>
      <c r="BH529" s="209">
        <f>IF(N529="sníž. přenesená",J529,0)</f>
        <v>0</v>
      </c>
      <c r="BI529" s="209">
        <f>IF(N529="nulová",J529,0)</f>
        <v>0</v>
      </c>
      <c r="BJ529" s="16" t="s">
        <v>75</v>
      </c>
      <c r="BK529" s="209">
        <f>ROUND(I529*H529,2)</f>
        <v>0</v>
      </c>
      <c r="BL529" s="16" t="s">
        <v>134</v>
      </c>
      <c r="BM529" s="16" t="s">
        <v>902</v>
      </c>
    </row>
    <row r="530" spans="2:51" s="11" customFormat="1" ht="12">
      <c r="B530" s="210"/>
      <c r="C530" s="211"/>
      <c r="D530" s="212" t="s">
        <v>136</v>
      </c>
      <c r="E530" s="213" t="s">
        <v>1</v>
      </c>
      <c r="F530" s="214" t="s">
        <v>903</v>
      </c>
      <c r="G530" s="211"/>
      <c r="H530" s="215">
        <v>31.257</v>
      </c>
      <c r="I530" s="216"/>
      <c r="J530" s="211"/>
      <c r="K530" s="211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136</v>
      </c>
      <c r="AU530" s="221" t="s">
        <v>77</v>
      </c>
      <c r="AV530" s="11" t="s">
        <v>77</v>
      </c>
      <c r="AW530" s="11" t="s">
        <v>32</v>
      </c>
      <c r="AX530" s="11" t="s">
        <v>75</v>
      </c>
      <c r="AY530" s="221" t="s">
        <v>127</v>
      </c>
    </row>
    <row r="531" spans="2:65" s="1" customFormat="1" ht="16.5" customHeight="1">
      <c r="B531" s="37"/>
      <c r="C531" s="198" t="s">
        <v>904</v>
      </c>
      <c r="D531" s="198" t="s">
        <v>129</v>
      </c>
      <c r="E531" s="199" t="s">
        <v>905</v>
      </c>
      <c r="F531" s="200" t="s">
        <v>906</v>
      </c>
      <c r="G531" s="201" t="s">
        <v>197</v>
      </c>
      <c r="H531" s="202">
        <v>67.979</v>
      </c>
      <c r="I531" s="203"/>
      <c r="J531" s="204">
        <f>ROUND(I531*H531,2)</f>
        <v>0</v>
      </c>
      <c r="K531" s="200" t="s">
        <v>133</v>
      </c>
      <c r="L531" s="42"/>
      <c r="M531" s="205" t="s">
        <v>1</v>
      </c>
      <c r="N531" s="206" t="s">
        <v>41</v>
      </c>
      <c r="O531" s="78"/>
      <c r="P531" s="207">
        <f>O531*H531</f>
        <v>0</v>
      </c>
      <c r="Q531" s="207">
        <v>0</v>
      </c>
      <c r="R531" s="207">
        <f>Q531*H531</f>
        <v>0</v>
      </c>
      <c r="S531" s="207">
        <v>0</v>
      </c>
      <c r="T531" s="208">
        <f>S531*H531</f>
        <v>0</v>
      </c>
      <c r="AR531" s="16" t="s">
        <v>134</v>
      </c>
      <c r="AT531" s="16" t="s">
        <v>129</v>
      </c>
      <c r="AU531" s="16" t="s">
        <v>77</v>
      </c>
      <c r="AY531" s="16" t="s">
        <v>127</v>
      </c>
      <c r="BE531" s="209">
        <f>IF(N531="základní",J531,0)</f>
        <v>0</v>
      </c>
      <c r="BF531" s="209">
        <f>IF(N531="snížená",J531,0)</f>
        <v>0</v>
      </c>
      <c r="BG531" s="209">
        <f>IF(N531="zákl. přenesená",J531,0)</f>
        <v>0</v>
      </c>
      <c r="BH531" s="209">
        <f>IF(N531="sníž. přenesená",J531,0)</f>
        <v>0</v>
      </c>
      <c r="BI531" s="209">
        <f>IF(N531="nulová",J531,0)</f>
        <v>0</v>
      </c>
      <c r="BJ531" s="16" t="s">
        <v>75</v>
      </c>
      <c r="BK531" s="209">
        <f>ROUND(I531*H531,2)</f>
        <v>0</v>
      </c>
      <c r="BL531" s="16" t="s">
        <v>134</v>
      </c>
      <c r="BM531" s="16" t="s">
        <v>907</v>
      </c>
    </row>
    <row r="532" spans="2:63" s="10" customFormat="1" ht="22.8" customHeight="1">
      <c r="B532" s="182"/>
      <c r="C532" s="183"/>
      <c r="D532" s="184" t="s">
        <v>69</v>
      </c>
      <c r="E532" s="196" t="s">
        <v>908</v>
      </c>
      <c r="F532" s="196" t="s">
        <v>909</v>
      </c>
      <c r="G532" s="183"/>
      <c r="H532" s="183"/>
      <c r="I532" s="186"/>
      <c r="J532" s="197">
        <f>BK532</f>
        <v>0</v>
      </c>
      <c r="K532" s="183"/>
      <c r="L532" s="188"/>
      <c r="M532" s="189"/>
      <c r="N532" s="190"/>
      <c r="O532" s="190"/>
      <c r="P532" s="191">
        <f>P533</f>
        <v>0</v>
      </c>
      <c r="Q532" s="190"/>
      <c r="R532" s="191">
        <f>R533</f>
        <v>0</v>
      </c>
      <c r="S532" s="190"/>
      <c r="T532" s="192">
        <f>T533</f>
        <v>0</v>
      </c>
      <c r="AR532" s="193" t="s">
        <v>75</v>
      </c>
      <c r="AT532" s="194" t="s">
        <v>69</v>
      </c>
      <c r="AU532" s="194" t="s">
        <v>75</v>
      </c>
      <c r="AY532" s="193" t="s">
        <v>127</v>
      </c>
      <c r="BK532" s="195">
        <f>BK533</f>
        <v>0</v>
      </c>
    </row>
    <row r="533" spans="2:65" s="1" customFormat="1" ht="16.5" customHeight="1">
      <c r="B533" s="37"/>
      <c r="C533" s="198" t="s">
        <v>910</v>
      </c>
      <c r="D533" s="198" t="s">
        <v>129</v>
      </c>
      <c r="E533" s="199" t="s">
        <v>911</v>
      </c>
      <c r="F533" s="200" t="s">
        <v>912</v>
      </c>
      <c r="G533" s="201" t="s">
        <v>197</v>
      </c>
      <c r="H533" s="202">
        <v>166.266</v>
      </c>
      <c r="I533" s="203"/>
      <c r="J533" s="204">
        <f>ROUND(I533*H533,2)</f>
        <v>0</v>
      </c>
      <c r="K533" s="200" t="s">
        <v>133</v>
      </c>
      <c r="L533" s="42"/>
      <c r="M533" s="205" t="s">
        <v>1</v>
      </c>
      <c r="N533" s="206" t="s">
        <v>41</v>
      </c>
      <c r="O533" s="78"/>
      <c r="P533" s="207">
        <f>O533*H533</f>
        <v>0</v>
      </c>
      <c r="Q533" s="207">
        <v>0</v>
      </c>
      <c r="R533" s="207">
        <f>Q533*H533</f>
        <v>0</v>
      </c>
      <c r="S533" s="207">
        <v>0</v>
      </c>
      <c r="T533" s="208">
        <f>S533*H533</f>
        <v>0</v>
      </c>
      <c r="AR533" s="16" t="s">
        <v>134</v>
      </c>
      <c r="AT533" s="16" t="s">
        <v>129</v>
      </c>
      <c r="AU533" s="16" t="s">
        <v>77</v>
      </c>
      <c r="AY533" s="16" t="s">
        <v>127</v>
      </c>
      <c r="BE533" s="209">
        <f>IF(N533="základní",J533,0)</f>
        <v>0</v>
      </c>
      <c r="BF533" s="209">
        <f>IF(N533="snížená",J533,0)</f>
        <v>0</v>
      </c>
      <c r="BG533" s="209">
        <f>IF(N533="zákl. přenesená",J533,0)</f>
        <v>0</v>
      </c>
      <c r="BH533" s="209">
        <f>IF(N533="sníž. přenesená",J533,0)</f>
        <v>0</v>
      </c>
      <c r="BI533" s="209">
        <f>IF(N533="nulová",J533,0)</f>
        <v>0</v>
      </c>
      <c r="BJ533" s="16" t="s">
        <v>75</v>
      </c>
      <c r="BK533" s="209">
        <f>ROUND(I533*H533,2)</f>
        <v>0</v>
      </c>
      <c r="BL533" s="16" t="s">
        <v>134</v>
      </c>
      <c r="BM533" s="16" t="s">
        <v>913</v>
      </c>
    </row>
    <row r="534" spans="2:63" s="10" customFormat="1" ht="25.9" customHeight="1">
      <c r="B534" s="182"/>
      <c r="C534" s="183"/>
      <c r="D534" s="184" t="s">
        <v>69</v>
      </c>
      <c r="E534" s="185" t="s">
        <v>914</v>
      </c>
      <c r="F534" s="185" t="s">
        <v>915</v>
      </c>
      <c r="G534" s="183"/>
      <c r="H534" s="183"/>
      <c r="I534" s="186"/>
      <c r="J534" s="187">
        <f>BK534</f>
        <v>0</v>
      </c>
      <c r="K534" s="183"/>
      <c r="L534" s="188"/>
      <c r="M534" s="189"/>
      <c r="N534" s="190"/>
      <c r="O534" s="190"/>
      <c r="P534" s="191">
        <f>P535+P573+P590+P636+P641+P645+P665+P752+P809+P840+P849+P857+P867+P892</f>
        <v>0</v>
      </c>
      <c r="Q534" s="190"/>
      <c r="R534" s="191">
        <f>R535+R573+R590+R636+R641+R645+R665+R752+R809+R840+R849+R857+R867+R892</f>
        <v>70.51767413000002</v>
      </c>
      <c r="S534" s="190"/>
      <c r="T534" s="192">
        <f>T535+T573+T590+T636+T641+T645+T665+T752+T809+T840+T849+T857+T867+T892</f>
        <v>0.9392492499999999</v>
      </c>
      <c r="AR534" s="193" t="s">
        <v>77</v>
      </c>
      <c r="AT534" s="194" t="s">
        <v>69</v>
      </c>
      <c r="AU534" s="194" t="s">
        <v>70</v>
      </c>
      <c r="AY534" s="193" t="s">
        <v>127</v>
      </c>
      <c r="BK534" s="195">
        <f>BK535+BK573+BK590+BK636+BK641+BK645+BK665+BK752+BK809+BK840+BK849+BK857+BK867+BK892</f>
        <v>0</v>
      </c>
    </row>
    <row r="535" spans="2:63" s="10" customFormat="1" ht="22.8" customHeight="1">
      <c r="B535" s="182"/>
      <c r="C535" s="183"/>
      <c r="D535" s="184" t="s">
        <v>69</v>
      </c>
      <c r="E535" s="196" t="s">
        <v>916</v>
      </c>
      <c r="F535" s="196" t="s">
        <v>917</v>
      </c>
      <c r="G535" s="183"/>
      <c r="H535" s="183"/>
      <c r="I535" s="186"/>
      <c r="J535" s="197">
        <f>BK535</f>
        <v>0</v>
      </c>
      <c r="K535" s="183"/>
      <c r="L535" s="188"/>
      <c r="M535" s="189"/>
      <c r="N535" s="190"/>
      <c r="O535" s="190"/>
      <c r="P535" s="191">
        <f>SUM(P536:P572)</f>
        <v>0</v>
      </c>
      <c r="Q535" s="190"/>
      <c r="R535" s="191">
        <f>SUM(R536:R572)</f>
        <v>1.4600346000000002</v>
      </c>
      <c r="S535" s="190"/>
      <c r="T535" s="192">
        <f>SUM(T536:T572)</f>
        <v>0</v>
      </c>
      <c r="AR535" s="193" t="s">
        <v>77</v>
      </c>
      <c r="AT535" s="194" t="s">
        <v>69</v>
      </c>
      <c r="AU535" s="194" t="s">
        <v>75</v>
      </c>
      <c r="AY535" s="193" t="s">
        <v>127</v>
      </c>
      <c r="BK535" s="195">
        <f>SUM(BK536:BK572)</f>
        <v>0</v>
      </c>
    </row>
    <row r="536" spans="2:65" s="1" customFormat="1" ht="16.5" customHeight="1">
      <c r="B536" s="37"/>
      <c r="C536" s="198" t="s">
        <v>918</v>
      </c>
      <c r="D536" s="198" t="s">
        <v>129</v>
      </c>
      <c r="E536" s="199" t="s">
        <v>919</v>
      </c>
      <c r="F536" s="200" t="s">
        <v>920</v>
      </c>
      <c r="G536" s="201" t="s">
        <v>132</v>
      </c>
      <c r="H536" s="202">
        <v>89.089</v>
      </c>
      <c r="I536" s="203"/>
      <c r="J536" s="204">
        <f>ROUND(I536*H536,2)</f>
        <v>0</v>
      </c>
      <c r="K536" s="200" t="s">
        <v>133</v>
      </c>
      <c r="L536" s="42"/>
      <c r="M536" s="205" t="s">
        <v>1</v>
      </c>
      <c r="N536" s="206" t="s">
        <v>41</v>
      </c>
      <c r="O536" s="78"/>
      <c r="P536" s="207">
        <f>O536*H536</f>
        <v>0</v>
      </c>
      <c r="Q536" s="207">
        <v>0</v>
      </c>
      <c r="R536" s="207">
        <f>Q536*H536</f>
        <v>0</v>
      </c>
      <c r="S536" s="207">
        <v>0</v>
      </c>
      <c r="T536" s="208">
        <f>S536*H536</f>
        <v>0</v>
      </c>
      <c r="AR536" s="16" t="s">
        <v>206</v>
      </c>
      <c r="AT536" s="16" t="s">
        <v>129</v>
      </c>
      <c r="AU536" s="16" t="s">
        <v>77</v>
      </c>
      <c r="AY536" s="16" t="s">
        <v>127</v>
      </c>
      <c r="BE536" s="209">
        <f>IF(N536="základní",J536,0)</f>
        <v>0</v>
      </c>
      <c r="BF536" s="209">
        <f>IF(N536="snížená",J536,0)</f>
        <v>0</v>
      </c>
      <c r="BG536" s="209">
        <f>IF(N536="zákl. přenesená",J536,0)</f>
        <v>0</v>
      </c>
      <c r="BH536" s="209">
        <f>IF(N536="sníž. přenesená",J536,0)</f>
        <v>0</v>
      </c>
      <c r="BI536" s="209">
        <f>IF(N536="nulová",J536,0)</f>
        <v>0</v>
      </c>
      <c r="BJ536" s="16" t="s">
        <v>75</v>
      </c>
      <c r="BK536" s="209">
        <f>ROUND(I536*H536,2)</f>
        <v>0</v>
      </c>
      <c r="BL536" s="16" t="s">
        <v>206</v>
      </c>
      <c r="BM536" s="16" t="s">
        <v>921</v>
      </c>
    </row>
    <row r="537" spans="2:51" s="13" customFormat="1" ht="12">
      <c r="B537" s="233"/>
      <c r="C537" s="234"/>
      <c r="D537" s="212" t="s">
        <v>136</v>
      </c>
      <c r="E537" s="235" t="s">
        <v>1</v>
      </c>
      <c r="F537" s="236" t="s">
        <v>390</v>
      </c>
      <c r="G537" s="234"/>
      <c r="H537" s="235" t="s">
        <v>1</v>
      </c>
      <c r="I537" s="237"/>
      <c r="J537" s="234"/>
      <c r="K537" s="234"/>
      <c r="L537" s="238"/>
      <c r="M537" s="239"/>
      <c r="N537" s="240"/>
      <c r="O537" s="240"/>
      <c r="P537" s="240"/>
      <c r="Q537" s="240"/>
      <c r="R537" s="240"/>
      <c r="S537" s="240"/>
      <c r="T537" s="241"/>
      <c r="AT537" s="242" t="s">
        <v>136</v>
      </c>
      <c r="AU537" s="242" t="s">
        <v>77</v>
      </c>
      <c r="AV537" s="13" t="s">
        <v>75</v>
      </c>
      <c r="AW537" s="13" t="s">
        <v>32</v>
      </c>
      <c r="AX537" s="13" t="s">
        <v>70</v>
      </c>
      <c r="AY537" s="242" t="s">
        <v>127</v>
      </c>
    </row>
    <row r="538" spans="2:51" s="11" customFormat="1" ht="12">
      <c r="B538" s="210"/>
      <c r="C538" s="211"/>
      <c r="D538" s="212" t="s">
        <v>136</v>
      </c>
      <c r="E538" s="213" t="s">
        <v>1</v>
      </c>
      <c r="F538" s="214" t="s">
        <v>922</v>
      </c>
      <c r="G538" s="211"/>
      <c r="H538" s="215">
        <v>11.11</v>
      </c>
      <c r="I538" s="216"/>
      <c r="J538" s="211"/>
      <c r="K538" s="211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136</v>
      </c>
      <c r="AU538" s="221" t="s">
        <v>77</v>
      </c>
      <c r="AV538" s="11" t="s">
        <v>77</v>
      </c>
      <c r="AW538" s="11" t="s">
        <v>32</v>
      </c>
      <c r="AX538" s="11" t="s">
        <v>70</v>
      </c>
      <c r="AY538" s="221" t="s">
        <v>127</v>
      </c>
    </row>
    <row r="539" spans="2:51" s="13" customFormat="1" ht="12">
      <c r="B539" s="233"/>
      <c r="C539" s="234"/>
      <c r="D539" s="212" t="s">
        <v>136</v>
      </c>
      <c r="E539" s="235" t="s">
        <v>1</v>
      </c>
      <c r="F539" s="236" t="s">
        <v>392</v>
      </c>
      <c r="G539" s="234"/>
      <c r="H539" s="235" t="s">
        <v>1</v>
      </c>
      <c r="I539" s="237"/>
      <c r="J539" s="234"/>
      <c r="K539" s="234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136</v>
      </c>
      <c r="AU539" s="242" t="s">
        <v>77</v>
      </c>
      <c r="AV539" s="13" t="s">
        <v>75</v>
      </c>
      <c r="AW539" s="13" t="s">
        <v>32</v>
      </c>
      <c r="AX539" s="13" t="s">
        <v>70</v>
      </c>
      <c r="AY539" s="242" t="s">
        <v>127</v>
      </c>
    </row>
    <row r="540" spans="2:51" s="11" customFormat="1" ht="12">
      <c r="B540" s="210"/>
      <c r="C540" s="211"/>
      <c r="D540" s="212" t="s">
        <v>136</v>
      </c>
      <c r="E540" s="213" t="s">
        <v>1</v>
      </c>
      <c r="F540" s="214" t="s">
        <v>923</v>
      </c>
      <c r="G540" s="211"/>
      <c r="H540" s="215">
        <v>42.779</v>
      </c>
      <c r="I540" s="216"/>
      <c r="J540" s="211"/>
      <c r="K540" s="211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136</v>
      </c>
      <c r="AU540" s="221" t="s">
        <v>77</v>
      </c>
      <c r="AV540" s="11" t="s">
        <v>77</v>
      </c>
      <c r="AW540" s="11" t="s">
        <v>32</v>
      </c>
      <c r="AX540" s="11" t="s">
        <v>70</v>
      </c>
      <c r="AY540" s="221" t="s">
        <v>127</v>
      </c>
    </row>
    <row r="541" spans="2:51" s="13" customFormat="1" ht="12">
      <c r="B541" s="233"/>
      <c r="C541" s="234"/>
      <c r="D541" s="212" t="s">
        <v>136</v>
      </c>
      <c r="E541" s="235" t="s">
        <v>1</v>
      </c>
      <c r="F541" s="236" t="s">
        <v>394</v>
      </c>
      <c r="G541" s="234"/>
      <c r="H541" s="235" t="s">
        <v>1</v>
      </c>
      <c r="I541" s="237"/>
      <c r="J541" s="234"/>
      <c r="K541" s="234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136</v>
      </c>
      <c r="AU541" s="242" t="s">
        <v>77</v>
      </c>
      <c r="AV541" s="13" t="s">
        <v>75</v>
      </c>
      <c r="AW541" s="13" t="s">
        <v>32</v>
      </c>
      <c r="AX541" s="13" t="s">
        <v>70</v>
      </c>
      <c r="AY541" s="242" t="s">
        <v>127</v>
      </c>
    </row>
    <row r="542" spans="2:51" s="11" customFormat="1" ht="12">
      <c r="B542" s="210"/>
      <c r="C542" s="211"/>
      <c r="D542" s="212" t="s">
        <v>136</v>
      </c>
      <c r="E542" s="213" t="s">
        <v>1</v>
      </c>
      <c r="F542" s="214" t="s">
        <v>924</v>
      </c>
      <c r="G542" s="211"/>
      <c r="H542" s="215">
        <v>35.2</v>
      </c>
      <c r="I542" s="216"/>
      <c r="J542" s="211"/>
      <c r="K542" s="211"/>
      <c r="L542" s="217"/>
      <c r="M542" s="218"/>
      <c r="N542" s="219"/>
      <c r="O542" s="219"/>
      <c r="P542" s="219"/>
      <c r="Q542" s="219"/>
      <c r="R542" s="219"/>
      <c r="S542" s="219"/>
      <c r="T542" s="220"/>
      <c r="AT542" s="221" t="s">
        <v>136</v>
      </c>
      <c r="AU542" s="221" t="s">
        <v>77</v>
      </c>
      <c r="AV542" s="11" t="s">
        <v>77</v>
      </c>
      <c r="AW542" s="11" t="s">
        <v>32</v>
      </c>
      <c r="AX542" s="11" t="s">
        <v>70</v>
      </c>
      <c r="AY542" s="221" t="s">
        <v>127</v>
      </c>
    </row>
    <row r="543" spans="2:51" s="12" customFormat="1" ht="12">
      <c r="B543" s="222"/>
      <c r="C543" s="223"/>
      <c r="D543" s="212" t="s">
        <v>136</v>
      </c>
      <c r="E543" s="224" t="s">
        <v>1</v>
      </c>
      <c r="F543" s="225" t="s">
        <v>139</v>
      </c>
      <c r="G543" s="223"/>
      <c r="H543" s="226">
        <v>89.089</v>
      </c>
      <c r="I543" s="227"/>
      <c r="J543" s="223"/>
      <c r="K543" s="223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136</v>
      </c>
      <c r="AU543" s="232" t="s">
        <v>77</v>
      </c>
      <c r="AV543" s="12" t="s">
        <v>134</v>
      </c>
      <c r="AW543" s="12" t="s">
        <v>32</v>
      </c>
      <c r="AX543" s="12" t="s">
        <v>75</v>
      </c>
      <c r="AY543" s="232" t="s">
        <v>127</v>
      </c>
    </row>
    <row r="544" spans="2:65" s="1" customFormat="1" ht="16.5" customHeight="1">
      <c r="B544" s="37"/>
      <c r="C544" s="243" t="s">
        <v>925</v>
      </c>
      <c r="D544" s="243" t="s">
        <v>257</v>
      </c>
      <c r="E544" s="244" t="s">
        <v>926</v>
      </c>
      <c r="F544" s="245" t="s">
        <v>927</v>
      </c>
      <c r="G544" s="246" t="s">
        <v>197</v>
      </c>
      <c r="H544" s="247">
        <v>0.031</v>
      </c>
      <c r="I544" s="248"/>
      <c r="J544" s="249">
        <f>ROUND(I544*H544,2)</f>
        <v>0</v>
      </c>
      <c r="K544" s="245" t="s">
        <v>1</v>
      </c>
      <c r="L544" s="250"/>
      <c r="M544" s="251" t="s">
        <v>1</v>
      </c>
      <c r="N544" s="252" t="s">
        <v>41</v>
      </c>
      <c r="O544" s="78"/>
      <c r="P544" s="207">
        <f>O544*H544</f>
        <v>0</v>
      </c>
      <c r="Q544" s="207">
        <v>1</v>
      </c>
      <c r="R544" s="207">
        <f>Q544*H544</f>
        <v>0.031</v>
      </c>
      <c r="S544" s="207">
        <v>0</v>
      </c>
      <c r="T544" s="208">
        <f>S544*H544</f>
        <v>0</v>
      </c>
      <c r="AR544" s="16" t="s">
        <v>297</v>
      </c>
      <c r="AT544" s="16" t="s">
        <v>257</v>
      </c>
      <c r="AU544" s="16" t="s">
        <v>77</v>
      </c>
      <c r="AY544" s="16" t="s">
        <v>127</v>
      </c>
      <c r="BE544" s="209">
        <f>IF(N544="základní",J544,0)</f>
        <v>0</v>
      </c>
      <c r="BF544" s="209">
        <f>IF(N544="snížená",J544,0)</f>
        <v>0</v>
      </c>
      <c r="BG544" s="209">
        <f>IF(N544="zákl. přenesená",J544,0)</f>
        <v>0</v>
      </c>
      <c r="BH544" s="209">
        <f>IF(N544="sníž. přenesená",J544,0)</f>
        <v>0</v>
      </c>
      <c r="BI544" s="209">
        <f>IF(N544="nulová",J544,0)</f>
        <v>0</v>
      </c>
      <c r="BJ544" s="16" t="s">
        <v>75</v>
      </c>
      <c r="BK544" s="209">
        <f>ROUND(I544*H544,2)</f>
        <v>0</v>
      </c>
      <c r="BL544" s="16" t="s">
        <v>206</v>
      </c>
      <c r="BM544" s="16" t="s">
        <v>928</v>
      </c>
    </row>
    <row r="545" spans="2:51" s="11" customFormat="1" ht="12">
      <c r="B545" s="210"/>
      <c r="C545" s="211"/>
      <c r="D545" s="212" t="s">
        <v>136</v>
      </c>
      <c r="E545" s="211"/>
      <c r="F545" s="214" t="s">
        <v>929</v>
      </c>
      <c r="G545" s="211"/>
      <c r="H545" s="215">
        <v>0.031</v>
      </c>
      <c r="I545" s="216"/>
      <c r="J545" s="211"/>
      <c r="K545" s="211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136</v>
      </c>
      <c r="AU545" s="221" t="s">
        <v>77</v>
      </c>
      <c r="AV545" s="11" t="s">
        <v>77</v>
      </c>
      <c r="AW545" s="11" t="s">
        <v>4</v>
      </c>
      <c r="AX545" s="11" t="s">
        <v>75</v>
      </c>
      <c r="AY545" s="221" t="s">
        <v>127</v>
      </c>
    </row>
    <row r="546" spans="2:65" s="1" customFormat="1" ht="16.5" customHeight="1">
      <c r="B546" s="37"/>
      <c r="C546" s="198" t="s">
        <v>930</v>
      </c>
      <c r="D546" s="198" t="s">
        <v>129</v>
      </c>
      <c r="E546" s="199" t="s">
        <v>931</v>
      </c>
      <c r="F546" s="200" t="s">
        <v>932</v>
      </c>
      <c r="G546" s="201" t="s">
        <v>132</v>
      </c>
      <c r="H546" s="202">
        <v>77.979</v>
      </c>
      <c r="I546" s="203"/>
      <c r="J546" s="204">
        <f>ROUND(I546*H546,2)</f>
        <v>0</v>
      </c>
      <c r="K546" s="200" t="s">
        <v>133</v>
      </c>
      <c r="L546" s="42"/>
      <c r="M546" s="205" t="s">
        <v>1</v>
      </c>
      <c r="N546" s="206" t="s">
        <v>41</v>
      </c>
      <c r="O546" s="78"/>
      <c r="P546" s="207">
        <f>O546*H546</f>
        <v>0</v>
      </c>
      <c r="Q546" s="207">
        <v>0.004</v>
      </c>
      <c r="R546" s="207">
        <f>Q546*H546</f>
        <v>0.311916</v>
      </c>
      <c r="S546" s="207">
        <v>0</v>
      </c>
      <c r="T546" s="208">
        <f>S546*H546</f>
        <v>0</v>
      </c>
      <c r="AR546" s="16" t="s">
        <v>206</v>
      </c>
      <c r="AT546" s="16" t="s">
        <v>129</v>
      </c>
      <c r="AU546" s="16" t="s">
        <v>77</v>
      </c>
      <c r="AY546" s="16" t="s">
        <v>127</v>
      </c>
      <c r="BE546" s="209">
        <f>IF(N546="základní",J546,0)</f>
        <v>0</v>
      </c>
      <c r="BF546" s="209">
        <f>IF(N546="snížená",J546,0)</f>
        <v>0</v>
      </c>
      <c r="BG546" s="209">
        <f>IF(N546="zákl. přenesená",J546,0)</f>
        <v>0</v>
      </c>
      <c r="BH546" s="209">
        <f>IF(N546="sníž. přenesená",J546,0)</f>
        <v>0</v>
      </c>
      <c r="BI546" s="209">
        <f>IF(N546="nulová",J546,0)</f>
        <v>0</v>
      </c>
      <c r="BJ546" s="16" t="s">
        <v>75</v>
      </c>
      <c r="BK546" s="209">
        <f>ROUND(I546*H546,2)</f>
        <v>0</v>
      </c>
      <c r="BL546" s="16" t="s">
        <v>206</v>
      </c>
      <c r="BM546" s="16" t="s">
        <v>933</v>
      </c>
    </row>
    <row r="547" spans="2:51" s="13" customFormat="1" ht="12">
      <c r="B547" s="233"/>
      <c r="C547" s="234"/>
      <c r="D547" s="212" t="s">
        <v>136</v>
      </c>
      <c r="E547" s="235" t="s">
        <v>1</v>
      </c>
      <c r="F547" s="236" t="s">
        <v>392</v>
      </c>
      <c r="G547" s="234"/>
      <c r="H547" s="235" t="s">
        <v>1</v>
      </c>
      <c r="I547" s="237"/>
      <c r="J547" s="234"/>
      <c r="K547" s="234"/>
      <c r="L547" s="238"/>
      <c r="M547" s="239"/>
      <c r="N547" s="240"/>
      <c r="O547" s="240"/>
      <c r="P547" s="240"/>
      <c r="Q547" s="240"/>
      <c r="R547" s="240"/>
      <c r="S547" s="240"/>
      <c r="T547" s="241"/>
      <c r="AT547" s="242" t="s">
        <v>136</v>
      </c>
      <c r="AU547" s="242" t="s">
        <v>77</v>
      </c>
      <c r="AV547" s="13" t="s">
        <v>75</v>
      </c>
      <c r="AW547" s="13" t="s">
        <v>32</v>
      </c>
      <c r="AX547" s="13" t="s">
        <v>70</v>
      </c>
      <c r="AY547" s="242" t="s">
        <v>127</v>
      </c>
    </row>
    <row r="548" spans="2:51" s="11" customFormat="1" ht="12">
      <c r="B548" s="210"/>
      <c r="C548" s="211"/>
      <c r="D548" s="212" t="s">
        <v>136</v>
      </c>
      <c r="E548" s="213" t="s">
        <v>1</v>
      </c>
      <c r="F548" s="214" t="s">
        <v>923</v>
      </c>
      <c r="G548" s="211"/>
      <c r="H548" s="215">
        <v>42.779</v>
      </c>
      <c r="I548" s="216"/>
      <c r="J548" s="211"/>
      <c r="K548" s="211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136</v>
      </c>
      <c r="AU548" s="221" t="s">
        <v>77</v>
      </c>
      <c r="AV548" s="11" t="s">
        <v>77</v>
      </c>
      <c r="AW548" s="11" t="s">
        <v>32</v>
      </c>
      <c r="AX548" s="11" t="s">
        <v>70</v>
      </c>
      <c r="AY548" s="221" t="s">
        <v>127</v>
      </c>
    </row>
    <row r="549" spans="2:51" s="13" customFormat="1" ht="12">
      <c r="B549" s="233"/>
      <c r="C549" s="234"/>
      <c r="D549" s="212" t="s">
        <v>136</v>
      </c>
      <c r="E549" s="235" t="s">
        <v>1</v>
      </c>
      <c r="F549" s="236" t="s">
        <v>394</v>
      </c>
      <c r="G549" s="234"/>
      <c r="H549" s="235" t="s">
        <v>1</v>
      </c>
      <c r="I549" s="237"/>
      <c r="J549" s="234"/>
      <c r="K549" s="234"/>
      <c r="L549" s="238"/>
      <c r="M549" s="239"/>
      <c r="N549" s="240"/>
      <c r="O549" s="240"/>
      <c r="P549" s="240"/>
      <c r="Q549" s="240"/>
      <c r="R549" s="240"/>
      <c r="S549" s="240"/>
      <c r="T549" s="241"/>
      <c r="AT549" s="242" t="s">
        <v>136</v>
      </c>
      <c r="AU549" s="242" t="s">
        <v>77</v>
      </c>
      <c r="AV549" s="13" t="s">
        <v>75</v>
      </c>
      <c r="AW549" s="13" t="s">
        <v>32</v>
      </c>
      <c r="AX549" s="13" t="s">
        <v>70</v>
      </c>
      <c r="AY549" s="242" t="s">
        <v>127</v>
      </c>
    </row>
    <row r="550" spans="2:51" s="11" customFormat="1" ht="12">
      <c r="B550" s="210"/>
      <c r="C550" s="211"/>
      <c r="D550" s="212" t="s">
        <v>136</v>
      </c>
      <c r="E550" s="213" t="s">
        <v>1</v>
      </c>
      <c r="F550" s="214" t="s">
        <v>924</v>
      </c>
      <c r="G550" s="211"/>
      <c r="H550" s="215">
        <v>35.2</v>
      </c>
      <c r="I550" s="216"/>
      <c r="J550" s="211"/>
      <c r="K550" s="211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136</v>
      </c>
      <c r="AU550" s="221" t="s">
        <v>77</v>
      </c>
      <c r="AV550" s="11" t="s">
        <v>77</v>
      </c>
      <c r="AW550" s="11" t="s">
        <v>32</v>
      </c>
      <c r="AX550" s="11" t="s">
        <v>70</v>
      </c>
      <c r="AY550" s="221" t="s">
        <v>127</v>
      </c>
    </row>
    <row r="551" spans="2:51" s="12" customFormat="1" ht="12">
      <c r="B551" s="222"/>
      <c r="C551" s="223"/>
      <c r="D551" s="212" t="s">
        <v>136</v>
      </c>
      <c r="E551" s="224" t="s">
        <v>1</v>
      </c>
      <c r="F551" s="225" t="s">
        <v>139</v>
      </c>
      <c r="G551" s="223"/>
      <c r="H551" s="226">
        <v>77.979</v>
      </c>
      <c r="I551" s="227"/>
      <c r="J551" s="223"/>
      <c r="K551" s="223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136</v>
      </c>
      <c r="AU551" s="232" t="s">
        <v>77</v>
      </c>
      <c r="AV551" s="12" t="s">
        <v>134</v>
      </c>
      <c r="AW551" s="12" t="s">
        <v>32</v>
      </c>
      <c r="AX551" s="12" t="s">
        <v>75</v>
      </c>
      <c r="AY551" s="232" t="s">
        <v>127</v>
      </c>
    </row>
    <row r="552" spans="2:65" s="1" customFormat="1" ht="16.5" customHeight="1">
      <c r="B552" s="37"/>
      <c r="C552" s="198" t="s">
        <v>934</v>
      </c>
      <c r="D552" s="198" t="s">
        <v>129</v>
      </c>
      <c r="E552" s="199" t="s">
        <v>935</v>
      </c>
      <c r="F552" s="200" t="s">
        <v>936</v>
      </c>
      <c r="G552" s="201" t="s">
        <v>132</v>
      </c>
      <c r="H552" s="202">
        <v>167.068</v>
      </c>
      <c r="I552" s="203"/>
      <c r="J552" s="204">
        <f>ROUND(I552*H552,2)</f>
        <v>0</v>
      </c>
      <c r="K552" s="200" t="s">
        <v>133</v>
      </c>
      <c r="L552" s="42"/>
      <c r="M552" s="205" t="s">
        <v>1</v>
      </c>
      <c r="N552" s="206" t="s">
        <v>41</v>
      </c>
      <c r="O552" s="78"/>
      <c r="P552" s="207">
        <f>O552*H552</f>
        <v>0</v>
      </c>
      <c r="Q552" s="207">
        <v>0.0004</v>
      </c>
      <c r="R552" s="207">
        <f>Q552*H552</f>
        <v>0.0668272</v>
      </c>
      <c r="S552" s="207">
        <v>0</v>
      </c>
      <c r="T552" s="208">
        <f>S552*H552</f>
        <v>0</v>
      </c>
      <c r="AR552" s="16" t="s">
        <v>206</v>
      </c>
      <c r="AT552" s="16" t="s">
        <v>129</v>
      </c>
      <c r="AU552" s="16" t="s">
        <v>77</v>
      </c>
      <c r="AY552" s="16" t="s">
        <v>127</v>
      </c>
      <c r="BE552" s="209">
        <f>IF(N552="základní",J552,0)</f>
        <v>0</v>
      </c>
      <c r="BF552" s="209">
        <f>IF(N552="snížená",J552,0)</f>
        <v>0</v>
      </c>
      <c r="BG552" s="209">
        <f>IF(N552="zákl. přenesená",J552,0)</f>
        <v>0</v>
      </c>
      <c r="BH552" s="209">
        <f>IF(N552="sníž. přenesená",J552,0)</f>
        <v>0</v>
      </c>
      <c r="BI552" s="209">
        <f>IF(N552="nulová",J552,0)</f>
        <v>0</v>
      </c>
      <c r="BJ552" s="16" t="s">
        <v>75</v>
      </c>
      <c r="BK552" s="209">
        <f>ROUND(I552*H552,2)</f>
        <v>0</v>
      </c>
      <c r="BL552" s="16" t="s">
        <v>206</v>
      </c>
      <c r="BM552" s="16" t="s">
        <v>937</v>
      </c>
    </row>
    <row r="553" spans="2:51" s="13" customFormat="1" ht="12">
      <c r="B553" s="233"/>
      <c r="C553" s="234"/>
      <c r="D553" s="212" t="s">
        <v>136</v>
      </c>
      <c r="E553" s="235" t="s">
        <v>1</v>
      </c>
      <c r="F553" s="236" t="s">
        <v>390</v>
      </c>
      <c r="G553" s="234"/>
      <c r="H553" s="235" t="s">
        <v>1</v>
      </c>
      <c r="I553" s="237"/>
      <c r="J553" s="234"/>
      <c r="K553" s="234"/>
      <c r="L553" s="238"/>
      <c r="M553" s="239"/>
      <c r="N553" s="240"/>
      <c r="O553" s="240"/>
      <c r="P553" s="240"/>
      <c r="Q553" s="240"/>
      <c r="R553" s="240"/>
      <c r="S553" s="240"/>
      <c r="T553" s="241"/>
      <c r="AT553" s="242" t="s">
        <v>136</v>
      </c>
      <c r="AU553" s="242" t="s">
        <v>77</v>
      </c>
      <c r="AV553" s="13" t="s">
        <v>75</v>
      </c>
      <c r="AW553" s="13" t="s">
        <v>32</v>
      </c>
      <c r="AX553" s="13" t="s">
        <v>70</v>
      </c>
      <c r="AY553" s="242" t="s">
        <v>127</v>
      </c>
    </row>
    <row r="554" spans="2:51" s="11" customFormat="1" ht="12">
      <c r="B554" s="210"/>
      <c r="C554" s="211"/>
      <c r="D554" s="212" t="s">
        <v>136</v>
      </c>
      <c r="E554" s="213" t="s">
        <v>1</v>
      </c>
      <c r="F554" s="214" t="s">
        <v>922</v>
      </c>
      <c r="G554" s="211"/>
      <c r="H554" s="215">
        <v>11.11</v>
      </c>
      <c r="I554" s="216"/>
      <c r="J554" s="211"/>
      <c r="K554" s="211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136</v>
      </c>
      <c r="AU554" s="221" t="s">
        <v>77</v>
      </c>
      <c r="AV554" s="11" t="s">
        <v>77</v>
      </c>
      <c r="AW554" s="11" t="s">
        <v>32</v>
      </c>
      <c r="AX554" s="11" t="s">
        <v>70</v>
      </c>
      <c r="AY554" s="221" t="s">
        <v>127</v>
      </c>
    </row>
    <row r="555" spans="2:51" s="13" customFormat="1" ht="12">
      <c r="B555" s="233"/>
      <c r="C555" s="234"/>
      <c r="D555" s="212" t="s">
        <v>136</v>
      </c>
      <c r="E555" s="235" t="s">
        <v>1</v>
      </c>
      <c r="F555" s="236" t="s">
        <v>392</v>
      </c>
      <c r="G555" s="234"/>
      <c r="H555" s="235" t="s">
        <v>1</v>
      </c>
      <c r="I555" s="237"/>
      <c r="J555" s="234"/>
      <c r="K555" s="234"/>
      <c r="L555" s="238"/>
      <c r="M555" s="239"/>
      <c r="N555" s="240"/>
      <c r="O555" s="240"/>
      <c r="P555" s="240"/>
      <c r="Q555" s="240"/>
      <c r="R555" s="240"/>
      <c r="S555" s="240"/>
      <c r="T555" s="241"/>
      <c r="AT555" s="242" t="s">
        <v>136</v>
      </c>
      <c r="AU555" s="242" t="s">
        <v>77</v>
      </c>
      <c r="AV555" s="13" t="s">
        <v>75</v>
      </c>
      <c r="AW555" s="13" t="s">
        <v>32</v>
      </c>
      <c r="AX555" s="13" t="s">
        <v>70</v>
      </c>
      <c r="AY555" s="242" t="s">
        <v>127</v>
      </c>
    </row>
    <row r="556" spans="2:51" s="11" customFormat="1" ht="12">
      <c r="B556" s="210"/>
      <c r="C556" s="211"/>
      <c r="D556" s="212" t="s">
        <v>136</v>
      </c>
      <c r="E556" s="213" t="s">
        <v>1</v>
      </c>
      <c r="F556" s="214" t="s">
        <v>938</v>
      </c>
      <c r="G556" s="211"/>
      <c r="H556" s="215">
        <v>85.558</v>
      </c>
      <c r="I556" s="216"/>
      <c r="J556" s="211"/>
      <c r="K556" s="211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136</v>
      </c>
      <c r="AU556" s="221" t="s">
        <v>77</v>
      </c>
      <c r="AV556" s="11" t="s">
        <v>77</v>
      </c>
      <c r="AW556" s="11" t="s">
        <v>32</v>
      </c>
      <c r="AX556" s="11" t="s">
        <v>70</v>
      </c>
      <c r="AY556" s="221" t="s">
        <v>127</v>
      </c>
    </row>
    <row r="557" spans="2:51" s="13" customFormat="1" ht="12">
      <c r="B557" s="233"/>
      <c r="C557" s="234"/>
      <c r="D557" s="212" t="s">
        <v>136</v>
      </c>
      <c r="E557" s="235" t="s">
        <v>1</v>
      </c>
      <c r="F557" s="236" t="s">
        <v>394</v>
      </c>
      <c r="G557" s="234"/>
      <c r="H557" s="235" t="s">
        <v>1</v>
      </c>
      <c r="I557" s="237"/>
      <c r="J557" s="234"/>
      <c r="K557" s="234"/>
      <c r="L557" s="238"/>
      <c r="M557" s="239"/>
      <c r="N557" s="240"/>
      <c r="O557" s="240"/>
      <c r="P557" s="240"/>
      <c r="Q557" s="240"/>
      <c r="R557" s="240"/>
      <c r="S557" s="240"/>
      <c r="T557" s="241"/>
      <c r="AT557" s="242" t="s">
        <v>136</v>
      </c>
      <c r="AU557" s="242" t="s">
        <v>77</v>
      </c>
      <c r="AV557" s="13" t="s">
        <v>75</v>
      </c>
      <c r="AW557" s="13" t="s">
        <v>32</v>
      </c>
      <c r="AX557" s="13" t="s">
        <v>70</v>
      </c>
      <c r="AY557" s="242" t="s">
        <v>127</v>
      </c>
    </row>
    <row r="558" spans="2:51" s="11" customFormat="1" ht="12">
      <c r="B558" s="210"/>
      <c r="C558" s="211"/>
      <c r="D558" s="212" t="s">
        <v>136</v>
      </c>
      <c r="E558" s="213" t="s">
        <v>1</v>
      </c>
      <c r="F558" s="214" t="s">
        <v>939</v>
      </c>
      <c r="G558" s="211"/>
      <c r="H558" s="215">
        <v>70.4</v>
      </c>
      <c r="I558" s="216"/>
      <c r="J558" s="211"/>
      <c r="K558" s="211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136</v>
      </c>
      <c r="AU558" s="221" t="s">
        <v>77</v>
      </c>
      <c r="AV558" s="11" t="s">
        <v>77</v>
      </c>
      <c r="AW558" s="11" t="s">
        <v>32</v>
      </c>
      <c r="AX558" s="11" t="s">
        <v>70</v>
      </c>
      <c r="AY558" s="221" t="s">
        <v>127</v>
      </c>
    </row>
    <row r="559" spans="2:51" s="12" customFormat="1" ht="12">
      <c r="B559" s="222"/>
      <c r="C559" s="223"/>
      <c r="D559" s="212" t="s">
        <v>136</v>
      </c>
      <c r="E559" s="224" t="s">
        <v>1</v>
      </c>
      <c r="F559" s="225" t="s">
        <v>139</v>
      </c>
      <c r="G559" s="223"/>
      <c r="H559" s="226">
        <v>167.068</v>
      </c>
      <c r="I559" s="227"/>
      <c r="J559" s="223"/>
      <c r="K559" s="223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136</v>
      </c>
      <c r="AU559" s="232" t="s">
        <v>77</v>
      </c>
      <c r="AV559" s="12" t="s">
        <v>134</v>
      </c>
      <c r="AW559" s="12" t="s">
        <v>32</v>
      </c>
      <c r="AX559" s="12" t="s">
        <v>75</v>
      </c>
      <c r="AY559" s="232" t="s">
        <v>127</v>
      </c>
    </row>
    <row r="560" spans="2:65" s="1" customFormat="1" ht="16.5" customHeight="1">
      <c r="B560" s="37"/>
      <c r="C560" s="243" t="s">
        <v>940</v>
      </c>
      <c r="D560" s="243" t="s">
        <v>257</v>
      </c>
      <c r="E560" s="244" t="s">
        <v>941</v>
      </c>
      <c r="F560" s="245" t="s">
        <v>942</v>
      </c>
      <c r="G560" s="246" t="s">
        <v>132</v>
      </c>
      <c r="H560" s="247">
        <v>200.482</v>
      </c>
      <c r="I560" s="248"/>
      <c r="J560" s="249">
        <f>ROUND(I560*H560,2)</f>
        <v>0</v>
      </c>
      <c r="K560" s="245" t="s">
        <v>1</v>
      </c>
      <c r="L560" s="250"/>
      <c r="M560" s="251" t="s">
        <v>1</v>
      </c>
      <c r="N560" s="252" t="s">
        <v>41</v>
      </c>
      <c r="O560" s="78"/>
      <c r="P560" s="207">
        <f>O560*H560</f>
        <v>0</v>
      </c>
      <c r="Q560" s="207">
        <v>0.0052</v>
      </c>
      <c r="R560" s="207">
        <f>Q560*H560</f>
        <v>1.0425064</v>
      </c>
      <c r="S560" s="207">
        <v>0</v>
      </c>
      <c r="T560" s="208">
        <f>S560*H560</f>
        <v>0</v>
      </c>
      <c r="AR560" s="16" t="s">
        <v>297</v>
      </c>
      <c r="AT560" s="16" t="s">
        <v>257</v>
      </c>
      <c r="AU560" s="16" t="s">
        <v>77</v>
      </c>
      <c r="AY560" s="16" t="s">
        <v>127</v>
      </c>
      <c r="BE560" s="209">
        <f>IF(N560="základní",J560,0)</f>
        <v>0</v>
      </c>
      <c r="BF560" s="209">
        <f>IF(N560="snížená",J560,0)</f>
        <v>0</v>
      </c>
      <c r="BG560" s="209">
        <f>IF(N560="zákl. přenesená",J560,0)</f>
        <v>0</v>
      </c>
      <c r="BH560" s="209">
        <f>IF(N560="sníž. přenesená",J560,0)</f>
        <v>0</v>
      </c>
      <c r="BI560" s="209">
        <f>IF(N560="nulová",J560,0)</f>
        <v>0</v>
      </c>
      <c r="BJ560" s="16" t="s">
        <v>75</v>
      </c>
      <c r="BK560" s="209">
        <f>ROUND(I560*H560,2)</f>
        <v>0</v>
      </c>
      <c r="BL560" s="16" t="s">
        <v>206</v>
      </c>
      <c r="BM560" s="16" t="s">
        <v>943</v>
      </c>
    </row>
    <row r="561" spans="2:51" s="11" customFormat="1" ht="12">
      <c r="B561" s="210"/>
      <c r="C561" s="211"/>
      <c r="D561" s="212" t="s">
        <v>136</v>
      </c>
      <c r="E561" s="211"/>
      <c r="F561" s="214" t="s">
        <v>944</v>
      </c>
      <c r="G561" s="211"/>
      <c r="H561" s="215">
        <v>200.482</v>
      </c>
      <c r="I561" s="216"/>
      <c r="J561" s="211"/>
      <c r="K561" s="211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136</v>
      </c>
      <c r="AU561" s="221" t="s">
        <v>77</v>
      </c>
      <c r="AV561" s="11" t="s">
        <v>77</v>
      </c>
      <c r="AW561" s="11" t="s">
        <v>4</v>
      </c>
      <c r="AX561" s="11" t="s">
        <v>75</v>
      </c>
      <c r="AY561" s="221" t="s">
        <v>127</v>
      </c>
    </row>
    <row r="562" spans="2:65" s="1" customFormat="1" ht="16.5" customHeight="1">
      <c r="B562" s="37"/>
      <c r="C562" s="198" t="s">
        <v>945</v>
      </c>
      <c r="D562" s="198" t="s">
        <v>129</v>
      </c>
      <c r="E562" s="199" t="s">
        <v>946</v>
      </c>
      <c r="F562" s="200" t="s">
        <v>947</v>
      </c>
      <c r="G562" s="201" t="s">
        <v>270</v>
      </c>
      <c r="H562" s="202">
        <v>7</v>
      </c>
      <c r="I562" s="203"/>
      <c r="J562" s="204">
        <f>ROUND(I562*H562,2)</f>
        <v>0</v>
      </c>
      <c r="K562" s="200" t="s">
        <v>133</v>
      </c>
      <c r="L562" s="42"/>
      <c r="M562" s="205" t="s">
        <v>1</v>
      </c>
      <c r="N562" s="206" t="s">
        <v>41</v>
      </c>
      <c r="O562" s="78"/>
      <c r="P562" s="207">
        <f>O562*H562</f>
        <v>0</v>
      </c>
      <c r="Q562" s="207">
        <v>0.00028</v>
      </c>
      <c r="R562" s="207">
        <f>Q562*H562</f>
        <v>0.00196</v>
      </c>
      <c r="S562" s="207">
        <v>0</v>
      </c>
      <c r="T562" s="208">
        <f>S562*H562</f>
        <v>0</v>
      </c>
      <c r="AR562" s="16" t="s">
        <v>206</v>
      </c>
      <c r="AT562" s="16" t="s">
        <v>129</v>
      </c>
      <c r="AU562" s="16" t="s">
        <v>77</v>
      </c>
      <c r="AY562" s="16" t="s">
        <v>127</v>
      </c>
      <c r="BE562" s="209">
        <f>IF(N562="základní",J562,0)</f>
        <v>0</v>
      </c>
      <c r="BF562" s="209">
        <f>IF(N562="snížená",J562,0)</f>
        <v>0</v>
      </c>
      <c r="BG562" s="209">
        <f>IF(N562="zákl. přenesená",J562,0)</f>
        <v>0</v>
      </c>
      <c r="BH562" s="209">
        <f>IF(N562="sníž. přenesená",J562,0)</f>
        <v>0</v>
      </c>
      <c r="BI562" s="209">
        <f>IF(N562="nulová",J562,0)</f>
        <v>0</v>
      </c>
      <c r="BJ562" s="16" t="s">
        <v>75</v>
      </c>
      <c r="BK562" s="209">
        <f>ROUND(I562*H562,2)</f>
        <v>0</v>
      </c>
      <c r="BL562" s="16" t="s">
        <v>206</v>
      </c>
      <c r="BM562" s="16" t="s">
        <v>948</v>
      </c>
    </row>
    <row r="563" spans="2:65" s="1" customFormat="1" ht="16.5" customHeight="1">
      <c r="B563" s="37"/>
      <c r="C563" s="243" t="s">
        <v>949</v>
      </c>
      <c r="D563" s="243" t="s">
        <v>257</v>
      </c>
      <c r="E563" s="244" t="s">
        <v>950</v>
      </c>
      <c r="F563" s="245" t="s">
        <v>951</v>
      </c>
      <c r="G563" s="246" t="s">
        <v>226</v>
      </c>
      <c r="H563" s="247">
        <v>4</v>
      </c>
      <c r="I563" s="248"/>
      <c r="J563" s="249">
        <f>ROUND(I563*H563,2)</f>
        <v>0</v>
      </c>
      <c r="K563" s="245" t="s">
        <v>1</v>
      </c>
      <c r="L563" s="250"/>
      <c r="M563" s="251" t="s">
        <v>1</v>
      </c>
      <c r="N563" s="252" t="s">
        <v>41</v>
      </c>
      <c r="O563" s="78"/>
      <c r="P563" s="207">
        <f>O563*H563</f>
        <v>0</v>
      </c>
      <c r="Q563" s="207">
        <v>0.00035</v>
      </c>
      <c r="R563" s="207">
        <f>Q563*H563</f>
        <v>0.0014</v>
      </c>
      <c r="S563" s="207">
        <v>0</v>
      </c>
      <c r="T563" s="208">
        <f>S563*H563</f>
        <v>0</v>
      </c>
      <c r="AR563" s="16" t="s">
        <v>297</v>
      </c>
      <c r="AT563" s="16" t="s">
        <v>257</v>
      </c>
      <c r="AU563" s="16" t="s">
        <v>77</v>
      </c>
      <c r="AY563" s="16" t="s">
        <v>127</v>
      </c>
      <c r="BE563" s="209">
        <f>IF(N563="základní",J563,0)</f>
        <v>0</v>
      </c>
      <c r="BF563" s="209">
        <f>IF(N563="snížená",J563,0)</f>
        <v>0</v>
      </c>
      <c r="BG563" s="209">
        <f>IF(N563="zákl. přenesená",J563,0)</f>
        <v>0</v>
      </c>
      <c r="BH563" s="209">
        <f>IF(N563="sníž. přenesená",J563,0)</f>
        <v>0</v>
      </c>
      <c r="BI563" s="209">
        <f>IF(N563="nulová",J563,0)</f>
        <v>0</v>
      </c>
      <c r="BJ563" s="16" t="s">
        <v>75</v>
      </c>
      <c r="BK563" s="209">
        <f>ROUND(I563*H563,2)</f>
        <v>0</v>
      </c>
      <c r="BL563" s="16" t="s">
        <v>206</v>
      </c>
      <c r="BM563" s="16" t="s">
        <v>952</v>
      </c>
    </row>
    <row r="564" spans="2:65" s="1" customFormat="1" ht="16.5" customHeight="1">
      <c r="B564" s="37"/>
      <c r="C564" s="198" t="s">
        <v>953</v>
      </c>
      <c r="D564" s="198" t="s">
        <v>129</v>
      </c>
      <c r="E564" s="199" t="s">
        <v>954</v>
      </c>
      <c r="F564" s="200" t="s">
        <v>955</v>
      </c>
      <c r="G564" s="201" t="s">
        <v>132</v>
      </c>
      <c r="H564" s="202">
        <v>7.5</v>
      </c>
      <c r="I564" s="203"/>
      <c r="J564" s="204">
        <f>ROUND(I564*H564,2)</f>
        <v>0</v>
      </c>
      <c r="K564" s="200" t="s">
        <v>133</v>
      </c>
      <c r="L564" s="42"/>
      <c r="M564" s="205" t="s">
        <v>1</v>
      </c>
      <c r="N564" s="206" t="s">
        <v>41</v>
      </c>
      <c r="O564" s="78"/>
      <c r="P564" s="207">
        <f>O564*H564</f>
        <v>0</v>
      </c>
      <c r="Q564" s="207">
        <v>0.00011</v>
      </c>
      <c r="R564" s="207">
        <f>Q564*H564</f>
        <v>0.000825</v>
      </c>
      <c r="S564" s="207">
        <v>0</v>
      </c>
      <c r="T564" s="208">
        <f>S564*H564</f>
        <v>0</v>
      </c>
      <c r="AR564" s="16" t="s">
        <v>206</v>
      </c>
      <c r="AT564" s="16" t="s">
        <v>129</v>
      </c>
      <c r="AU564" s="16" t="s">
        <v>77</v>
      </c>
      <c r="AY564" s="16" t="s">
        <v>127</v>
      </c>
      <c r="BE564" s="209">
        <f>IF(N564="základní",J564,0)</f>
        <v>0</v>
      </c>
      <c r="BF564" s="209">
        <f>IF(N564="snížená",J564,0)</f>
        <v>0</v>
      </c>
      <c r="BG564" s="209">
        <f>IF(N564="zákl. přenesená",J564,0)</f>
        <v>0</v>
      </c>
      <c r="BH564" s="209">
        <f>IF(N564="sníž. přenesená",J564,0)</f>
        <v>0</v>
      </c>
      <c r="BI564" s="209">
        <f>IF(N564="nulová",J564,0)</f>
        <v>0</v>
      </c>
      <c r="BJ564" s="16" t="s">
        <v>75</v>
      </c>
      <c r="BK564" s="209">
        <f>ROUND(I564*H564,2)</f>
        <v>0</v>
      </c>
      <c r="BL564" s="16" t="s">
        <v>206</v>
      </c>
      <c r="BM564" s="16" t="s">
        <v>956</v>
      </c>
    </row>
    <row r="565" spans="2:51" s="13" customFormat="1" ht="12">
      <c r="B565" s="233"/>
      <c r="C565" s="234"/>
      <c r="D565" s="212" t="s">
        <v>136</v>
      </c>
      <c r="E565" s="235" t="s">
        <v>1</v>
      </c>
      <c r="F565" s="236" t="s">
        <v>957</v>
      </c>
      <c r="G565" s="234"/>
      <c r="H565" s="235" t="s">
        <v>1</v>
      </c>
      <c r="I565" s="237"/>
      <c r="J565" s="234"/>
      <c r="K565" s="234"/>
      <c r="L565" s="238"/>
      <c r="M565" s="239"/>
      <c r="N565" s="240"/>
      <c r="O565" s="240"/>
      <c r="P565" s="240"/>
      <c r="Q565" s="240"/>
      <c r="R565" s="240"/>
      <c r="S565" s="240"/>
      <c r="T565" s="241"/>
      <c r="AT565" s="242" t="s">
        <v>136</v>
      </c>
      <c r="AU565" s="242" t="s">
        <v>77</v>
      </c>
      <c r="AV565" s="13" t="s">
        <v>75</v>
      </c>
      <c r="AW565" s="13" t="s">
        <v>32</v>
      </c>
      <c r="AX565" s="13" t="s">
        <v>70</v>
      </c>
      <c r="AY565" s="242" t="s">
        <v>127</v>
      </c>
    </row>
    <row r="566" spans="2:51" s="11" customFormat="1" ht="12">
      <c r="B566" s="210"/>
      <c r="C566" s="211"/>
      <c r="D566" s="212" t="s">
        <v>136</v>
      </c>
      <c r="E566" s="213" t="s">
        <v>1</v>
      </c>
      <c r="F566" s="214" t="s">
        <v>77</v>
      </c>
      <c r="G566" s="211"/>
      <c r="H566" s="215">
        <v>2</v>
      </c>
      <c r="I566" s="216"/>
      <c r="J566" s="211"/>
      <c r="K566" s="211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136</v>
      </c>
      <c r="AU566" s="221" t="s">
        <v>77</v>
      </c>
      <c r="AV566" s="11" t="s">
        <v>77</v>
      </c>
      <c r="AW566" s="11" t="s">
        <v>32</v>
      </c>
      <c r="AX566" s="11" t="s">
        <v>70</v>
      </c>
      <c r="AY566" s="221" t="s">
        <v>127</v>
      </c>
    </row>
    <row r="567" spans="2:51" s="13" customFormat="1" ht="12">
      <c r="B567" s="233"/>
      <c r="C567" s="234"/>
      <c r="D567" s="212" t="s">
        <v>136</v>
      </c>
      <c r="E567" s="235" t="s">
        <v>1</v>
      </c>
      <c r="F567" s="236" t="s">
        <v>958</v>
      </c>
      <c r="G567" s="234"/>
      <c r="H567" s="235" t="s">
        <v>1</v>
      </c>
      <c r="I567" s="237"/>
      <c r="J567" s="234"/>
      <c r="K567" s="234"/>
      <c r="L567" s="238"/>
      <c r="M567" s="239"/>
      <c r="N567" s="240"/>
      <c r="O567" s="240"/>
      <c r="P567" s="240"/>
      <c r="Q567" s="240"/>
      <c r="R567" s="240"/>
      <c r="S567" s="240"/>
      <c r="T567" s="241"/>
      <c r="AT567" s="242" t="s">
        <v>136</v>
      </c>
      <c r="AU567" s="242" t="s">
        <v>77</v>
      </c>
      <c r="AV567" s="13" t="s">
        <v>75</v>
      </c>
      <c r="AW567" s="13" t="s">
        <v>32</v>
      </c>
      <c r="AX567" s="13" t="s">
        <v>70</v>
      </c>
      <c r="AY567" s="242" t="s">
        <v>127</v>
      </c>
    </row>
    <row r="568" spans="2:51" s="11" customFormat="1" ht="12">
      <c r="B568" s="210"/>
      <c r="C568" s="211"/>
      <c r="D568" s="212" t="s">
        <v>136</v>
      </c>
      <c r="E568" s="213" t="s">
        <v>1</v>
      </c>
      <c r="F568" s="214" t="s">
        <v>959</v>
      </c>
      <c r="G568" s="211"/>
      <c r="H568" s="215">
        <v>5.5</v>
      </c>
      <c r="I568" s="216"/>
      <c r="J568" s="211"/>
      <c r="K568" s="211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136</v>
      </c>
      <c r="AU568" s="221" t="s">
        <v>77</v>
      </c>
      <c r="AV568" s="11" t="s">
        <v>77</v>
      </c>
      <c r="AW568" s="11" t="s">
        <v>32</v>
      </c>
      <c r="AX568" s="11" t="s">
        <v>70</v>
      </c>
      <c r="AY568" s="221" t="s">
        <v>127</v>
      </c>
    </row>
    <row r="569" spans="2:51" s="12" customFormat="1" ht="12">
      <c r="B569" s="222"/>
      <c r="C569" s="223"/>
      <c r="D569" s="212" t="s">
        <v>136</v>
      </c>
      <c r="E569" s="224" t="s">
        <v>1</v>
      </c>
      <c r="F569" s="225" t="s">
        <v>139</v>
      </c>
      <c r="G569" s="223"/>
      <c r="H569" s="226">
        <v>7.5</v>
      </c>
      <c r="I569" s="227"/>
      <c r="J569" s="223"/>
      <c r="K569" s="223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136</v>
      </c>
      <c r="AU569" s="232" t="s">
        <v>77</v>
      </c>
      <c r="AV569" s="12" t="s">
        <v>134</v>
      </c>
      <c r="AW569" s="12" t="s">
        <v>32</v>
      </c>
      <c r="AX569" s="12" t="s">
        <v>75</v>
      </c>
      <c r="AY569" s="232" t="s">
        <v>127</v>
      </c>
    </row>
    <row r="570" spans="2:65" s="1" customFormat="1" ht="16.5" customHeight="1">
      <c r="B570" s="37"/>
      <c r="C570" s="243" t="s">
        <v>960</v>
      </c>
      <c r="D570" s="243" t="s">
        <v>257</v>
      </c>
      <c r="E570" s="244" t="s">
        <v>961</v>
      </c>
      <c r="F570" s="245" t="s">
        <v>962</v>
      </c>
      <c r="G570" s="246" t="s">
        <v>132</v>
      </c>
      <c r="H570" s="247">
        <v>9</v>
      </c>
      <c r="I570" s="248"/>
      <c r="J570" s="249">
        <f>ROUND(I570*H570,2)</f>
        <v>0</v>
      </c>
      <c r="K570" s="245" t="s">
        <v>1</v>
      </c>
      <c r="L570" s="250"/>
      <c r="M570" s="251" t="s">
        <v>1</v>
      </c>
      <c r="N570" s="252" t="s">
        <v>41</v>
      </c>
      <c r="O570" s="78"/>
      <c r="P570" s="207">
        <f>O570*H570</f>
        <v>0</v>
      </c>
      <c r="Q570" s="207">
        <v>0.0004</v>
      </c>
      <c r="R570" s="207">
        <f>Q570*H570</f>
        <v>0.0036000000000000003</v>
      </c>
      <c r="S570" s="207">
        <v>0</v>
      </c>
      <c r="T570" s="208">
        <f>S570*H570</f>
        <v>0</v>
      </c>
      <c r="AR570" s="16" t="s">
        <v>297</v>
      </c>
      <c r="AT570" s="16" t="s">
        <v>257</v>
      </c>
      <c r="AU570" s="16" t="s">
        <v>77</v>
      </c>
      <c r="AY570" s="16" t="s">
        <v>127</v>
      </c>
      <c r="BE570" s="209">
        <f>IF(N570="základní",J570,0)</f>
        <v>0</v>
      </c>
      <c r="BF570" s="209">
        <f>IF(N570="snížená",J570,0)</f>
        <v>0</v>
      </c>
      <c r="BG570" s="209">
        <f>IF(N570="zákl. přenesená",J570,0)</f>
        <v>0</v>
      </c>
      <c r="BH570" s="209">
        <f>IF(N570="sníž. přenesená",J570,0)</f>
        <v>0</v>
      </c>
      <c r="BI570" s="209">
        <f>IF(N570="nulová",J570,0)</f>
        <v>0</v>
      </c>
      <c r="BJ570" s="16" t="s">
        <v>75</v>
      </c>
      <c r="BK570" s="209">
        <f>ROUND(I570*H570,2)</f>
        <v>0</v>
      </c>
      <c r="BL570" s="16" t="s">
        <v>206</v>
      </c>
      <c r="BM570" s="16" t="s">
        <v>963</v>
      </c>
    </row>
    <row r="571" spans="2:51" s="11" customFormat="1" ht="12">
      <c r="B571" s="210"/>
      <c r="C571" s="211"/>
      <c r="D571" s="212" t="s">
        <v>136</v>
      </c>
      <c r="E571" s="211"/>
      <c r="F571" s="214" t="s">
        <v>964</v>
      </c>
      <c r="G571" s="211"/>
      <c r="H571" s="215">
        <v>9</v>
      </c>
      <c r="I571" s="216"/>
      <c r="J571" s="211"/>
      <c r="K571" s="211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136</v>
      </c>
      <c r="AU571" s="221" t="s">
        <v>77</v>
      </c>
      <c r="AV571" s="11" t="s">
        <v>77</v>
      </c>
      <c r="AW571" s="11" t="s">
        <v>4</v>
      </c>
      <c r="AX571" s="11" t="s">
        <v>75</v>
      </c>
      <c r="AY571" s="221" t="s">
        <v>127</v>
      </c>
    </row>
    <row r="572" spans="2:65" s="1" customFormat="1" ht="16.5" customHeight="1">
      <c r="B572" s="37"/>
      <c r="C572" s="198" t="s">
        <v>965</v>
      </c>
      <c r="D572" s="198" t="s">
        <v>129</v>
      </c>
      <c r="E572" s="199" t="s">
        <v>966</v>
      </c>
      <c r="F572" s="200" t="s">
        <v>967</v>
      </c>
      <c r="G572" s="201" t="s">
        <v>197</v>
      </c>
      <c r="H572" s="202">
        <v>1.46</v>
      </c>
      <c r="I572" s="203"/>
      <c r="J572" s="204">
        <f>ROUND(I572*H572,2)</f>
        <v>0</v>
      </c>
      <c r="K572" s="200" t="s">
        <v>133</v>
      </c>
      <c r="L572" s="42"/>
      <c r="M572" s="205" t="s">
        <v>1</v>
      </c>
      <c r="N572" s="206" t="s">
        <v>41</v>
      </c>
      <c r="O572" s="78"/>
      <c r="P572" s="207">
        <f>O572*H572</f>
        <v>0</v>
      </c>
      <c r="Q572" s="207">
        <v>0</v>
      </c>
      <c r="R572" s="207">
        <f>Q572*H572</f>
        <v>0</v>
      </c>
      <c r="S572" s="207">
        <v>0</v>
      </c>
      <c r="T572" s="208">
        <f>S572*H572</f>
        <v>0</v>
      </c>
      <c r="AR572" s="16" t="s">
        <v>206</v>
      </c>
      <c r="AT572" s="16" t="s">
        <v>129</v>
      </c>
      <c r="AU572" s="16" t="s">
        <v>77</v>
      </c>
      <c r="AY572" s="16" t="s">
        <v>127</v>
      </c>
      <c r="BE572" s="209">
        <f>IF(N572="základní",J572,0)</f>
        <v>0</v>
      </c>
      <c r="BF572" s="209">
        <f>IF(N572="snížená",J572,0)</f>
        <v>0</v>
      </c>
      <c r="BG572" s="209">
        <f>IF(N572="zákl. přenesená",J572,0)</f>
        <v>0</v>
      </c>
      <c r="BH572" s="209">
        <f>IF(N572="sníž. přenesená",J572,0)</f>
        <v>0</v>
      </c>
      <c r="BI572" s="209">
        <f>IF(N572="nulová",J572,0)</f>
        <v>0</v>
      </c>
      <c r="BJ572" s="16" t="s">
        <v>75</v>
      </c>
      <c r="BK572" s="209">
        <f>ROUND(I572*H572,2)</f>
        <v>0</v>
      </c>
      <c r="BL572" s="16" t="s">
        <v>206</v>
      </c>
      <c r="BM572" s="16" t="s">
        <v>968</v>
      </c>
    </row>
    <row r="573" spans="2:63" s="10" customFormat="1" ht="22.8" customHeight="1">
      <c r="B573" s="182"/>
      <c r="C573" s="183"/>
      <c r="D573" s="184" t="s">
        <v>69</v>
      </c>
      <c r="E573" s="196" t="s">
        <v>969</v>
      </c>
      <c r="F573" s="196" t="s">
        <v>970</v>
      </c>
      <c r="G573" s="183"/>
      <c r="H573" s="183"/>
      <c r="I573" s="186"/>
      <c r="J573" s="197">
        <f>BK573</f>
        <v>0</v>
      </c>
      <c r="K573" s="183"/>
      <c r="L573" s="188"/>
      <c r="M573" s="189"/>
      <c r="N573" s="190"/>
      <c r="O573" s="190"/>
      <c r="P573" s="191">
        <f>SUM(P574:P589)</f>
        <v>0</v>
      </c>
      <c r="Q573" s="190"/>
      <c r="R573" s="191">
        <f>SUM(R574:R589)</f>
        <v>0.18825212000000002</v>
      </c>
      <c r="S573" s="190"/>
      <c r="T573" s="192">
        <f>SUM(T574:T589)</f>
        <v>0</v>
      </c>
      <c r="AR573" s="193" t="s">
        <v>77</v>
      </c>
      <c r="AT573" s="194" t="s">
        <v>69</v>
      </c>
      <c r="AU573" s="194" t="s">
        <v>75</v>
      </c>
      <c r="AY573" s="193" t="s">
        <v>127</v>
      </c>
      <c r="BK573" s="195">
        <f>SUM(BK574:BK589)</f>
        <v>0</v>
      </c>
    </row>
    <row r="574" spans="2:65" s="1" customFormat="1" ht="16.5" customHeight="1">
      <c r="B574" s="37"/>
      <c r="C574" s="198" t="s">
        <v>971</v>
      </c>
      <c r="D574" s="198" t="s">
        <v>129</v>
      </c>
      <c r="E574" s="199" t="s">
        <v>972</v>
      </c>
      <c r="F574" s="200" t="s">
        <v>973</v>
      </c>
      <c r="G574" s="201" t="s">
        <v>132</v>
      </c>
      <c r="H574" s="202">
        <v>34.1</v>
      </c>
      <c r="I574" s="203"/>
      <c r="J574" s="204">
        <f>ROUND(I574*H574,2)</f>
        <v>0</v>
      </c>
      <c r="K574" s="200" t="s">
        <v>133</v>
      </c>
      <c r="L574" s="42"/>
      <c r="M574" s="205" t="s">
        <v>1</v>
      </c>
      <c r="N574" s="206" t="s">
        <v>41</v>
      </c>
      <c r="O574" s="78"/>
      <c r="P574" s="207">
        <f>O574*H574</f>
        <v>0</v>
      </c>
      <c r="Q574" s="207">
        <v>0</v>
      </c>
      <c r="R574" s="207">
        <f>Q574*H574</f>
        <v>0</v>
      </c>
      <c r="S574" s="207">
        <v>0</v>
      </c>
      <c r="T574" s="208">
        <f>S574*H574</f>
        <v>0</v>
      </c>
      <c r="AR574" s="16" t="s">
        <v>206</v>
      </c>
      <c r="AT574" s="16" t="s">
        <v>129</v>
      </c>
      <c r="AU574" s="16" t="s">
        <v>77</v>
      </c>
      <c r="AY574" s="16" t="s">
        <v>127</v>
      </c>
      <c r="BE574" s="209">
        <f>IF(N574="základní",J574,0)</f>
        <v>0</v>
      </c>
      <c r="BF574" s="209">
        <f>IF(N574="snížená",J574,0)</f>
        <v>0</v>
      </c>
      <c r="BG574" s="209">
        <f>IF(N574="zákl. přenesená",J574,0)</f>
        <v>0</v>
      </c>
      <c r="BH574" s="209">
        <f>IF(N574="sníž. přenesená",J574,0)</f>
        <v>0</v>
      </c>
      <c r="BI574" s="209">
        <f>IF(N574="nulová",J574,0)</f>
        <v>0</v>
      </c>
      <c r="BJ574" s="16" t="s">
        <v>75</v>
      </c>
      <c r="BK574" s="209">
        <f>ROUND(I574*H574,2)</f>
        <v>0</v>
      </c>
      <c r="BL574" s="16" t="s">
        <v>206</v>
      </c>
      <c r="BM574" s="16" t="s">
        <v>974</v>
      </c>
    </row>
    <row r="575" spans="2:51" s="13" customFormat="1" ht="12">
      <c r="B575" s="233"/>
      <c r="C575" s="234"/>
      <c r="D575" s="212" t="s">
        <v>136</v>
      </c>
      <c r="E575" s="235" t="s">
        <v>1</v>
      </c>
      <c r="F575" s="236" t="s">
        <v>975</v>
      </c>
      <c r="G575" s="234"/>
      <c r="H575" s="235" t="s">
        <v>1</v>
      </c>
      <c r="I575" s="237"/>
      <c r="J575" s="234"/>
      <c r="K575" s="234"/>
      <c r="L575" s="238"/>
      <c r="M575" s="239"/>
      <c r="N575" s="240"/>
      <c r="O575" s="240"/>
      <c r="P575" s="240"/>
      <c r="Q575" s="240"/>
      <c r="R575" s="240"/>
      <c r="S575" s="240"/>
      <c r="T575" s="241"/>
      <c r="AT575" s="242" t="s">
        <v>136</v>
      </c>
      <c r="AU575" s="242" t="s">
        <v>77</v>
      </c>
      <c r="AV575" s="13" t="s">
        <v>75</v>
      </c>
      <c r="AW575" s="13" t="s">
        <v>32</v>
      </c>
      <c r="AX575" s="13" t="s">
        <v>70</v>
      </c>
      <c r="AY575" s="242" t="s">
        <v>127</v>
      </c>
    </row>
    <row r="576" spans="2:51" s="11" customFormat="1" ht="12">
      <c r="B576" s="210"/>
      <c r="C576" s="211"/>
      <c r="D576" s="212" t="s">
        <v>136</v>
      </c>
      <c r="E576" s="213" t="s">
        <v>1</v>
      </c>
      <c r="F576" s="214" t="s">
        <v>976</v>
      </c>
      <c r="G576" s="211"/>
      <c r="H576" s="215">
        <v>34.1</v>
      </c>
      <c r="I576" s="216"/>
      <c r="J576" s="211"/>
      <c r="K576" s="211"/>
      <c r="L576" s="217"/>
      <c r="M576" s="218"/>
      <c r="N576" s="219"/>
      <c r="O576" s="219"/>
      <c r="P576" s="219"/>
      <c r="Q576" s="219"/>
      <c r="R576" s="219"/>
      <c r="S576" s="219"/>
      <c r="T576" s="220"/>
      <c r="AT576" s="221" t="s">
        <v>136</v>
      </c>
      <c r="AU576" s="221" t="s">
        <v>77</v>
      </c>
      <c r="AV576" s="11" t="s">
        <v>77</v>
      </c>
      <c r="AW576" s="11" t="s">
        <v>32</v>
      </c>
      <c r="AX576" s="11" t="s">
        <v>75</v>
      </c>
      <c r="AY576" s="221" t="s">
        <v>127</v>
      </c>
    </row>
    <row r="577" spans="2:65" s="1" customFormat="1" ht="16.5" customHeight="1">
      <c r="B577" s="37"/>
      <c r="C577" s="243" t="s">
        <v>977</v>
      </c>
      <c r="D577" s="243" t="s">
        <v>257</v>
      </c>
      <c r="E577" s="244" t="s">
        <v>978</v>
      </c>
      <c r="F577" s="245" t="s">
        <v>979</v>
      </c>
      <c r="G577" s="246" t="s">
        <v>132</v>
      </c>
      <c r="H577" s="247">
        <v>39.215</v>
      </c>
      <c r="I577" s="248"/>
      <c r="J577" s="249">
        <f>ROUND(I577*H577,2)</f>
        <v>0</v>
      </c>
      <c r="K577" s="245" t="s">
        <v>1</v>
      </c>
      <c r="L577" s="250"/>
      <c r="M577" s="251" t="s">
        <v>1</v>
      </c>
      <c r="N577" s="252" t="s">
        <v>41</v>
      </c>
      <c r="O577" s="78"/>
      <c r="P577" s="207">
        <f>O577*H577</f>
        <v>0</v>
      </c>
      <c r="Q577" s="207">
        <v>0.0042</v>
      </c>
      <c r="R577" s="207">
        <f>Q577*H577</f>
        <v>0.16470300000000002</v>
      </c>
      <c r="S577" s="207">
        <v>0</v>
      </c>
      <c r="T577" s="208">
        <f>S577*H577</f>
        <v>0</v>
      </c>
      <c r="AR577" s="16" t="s">
        <v>297</v>
      </c>
      <c r="AT577" s="16" t="s">
        <v>257</v>
      </c>
      <c r="AU577" s="16" t="s">
        <v>77</v>
      </c>
      <c r="AY577" s="16" t="s">
        <v>127</v>
      </c>
      <c r="BE577" s="209">
        <f>IF(N577="základní",J577,0)</f>
        <v>0</v>
      </c>
      <c r="BF577" s="209">
        <f>IF(N577="snížená",J577,0)</f>
        <v>0</v>
      </c>
      <c r="BG577" s="209">
        <f>IF(N577="zákl. přenesená",J577,0)</f>
        <v>0</v>
      </c>
      <c r="BH577" s="209">
        <f>IF(N577="sníž. přenesená",J577,0)</f>
        <v>0</v>
      </c>
      <c r="BI577" s="209">
        <f>IF(N577="nulová",J577,0)</f>
        <v>0</v>
      </c>
      <c r="BJ577" s="16" t="s">
        <v>75</v>
      </c>
      <c r="BK577" s="209">
        <f>ROUND(I577*H577,2)</f>
        <v>0</v>
      </c>
      <c r="BL577" s="16" t="s">
        <v>206</v>
      </c>
      <c r="BM577" s="16" t="s">
        <v>980</v>
      </c>
    </row>
    <row r="578" spans="2:51" s="11" customFormat="1" ht="12">
      <c r="B578" s="210"/>
      <c r="C578" s="211"/>
      <c r="D578" s="212" t="s">
        <v>136</v>
      </c>
      <c r="E578" s="211"/>
      <c r="F578" s="214" t="s">
        <v>981</v>
      </c>
      <c r="G578" s="211"/>
      <c r="H578" s="215">
        <v>39.215</v>
      </c>
      <c r="I578" s="216"/>
      <c r="J578" s="211"/>
      <c r="K578" s="211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136</v>
      </c>
      <c r="AU578" s="221" t="s">
        <v>77</v>
      </c>
      <c r="AV578" s="11" t="s">
        <v>77</v>
      </c>
      <c r="AW578" s="11" t="s">
        <v>4</v>
      </c>
      <c r="AX578" s="11" t="s">
        <v>75</v>
      </c>
      <c r="AY578" s="221" t="s">
        <v>127</v>
      </c>
    </row>
    <row r="579" spans="2:65" s="1" customFormat="1" ht="16.5" customHeight="1">
      <c r="B579" s="37"/>
      <c r="C579" s="198" t="s">
        <v>982</v>
      </c>
      <c r="D579" s="198" t="s">
        <v>129</v>
      </c>
      <c r="E579" s="199" t="s">
        <v>983</v>
      </c>
      <c r="F579" s="200" t="s">
        <v>984</v>
      </c>
      <c r="G579" s="201" t="s">
        <v>132</v>
      </c>
      <c r="H579" s="202">
        <v>17.05</v>
      </c>
      <c r="I579" s="203"/>
      <c r="J579" s="204">
        <f>ROUND(I579*H579,2)</f>
        <v>0</v>
      </c>
      <c r="K579" s="200" t="s">
        <v>133</v>
      </c>
      <c r="L579" s="42"/>
      <c r="M579" s="205" t="s">
        <v>1</v>
      </c>
      <c r="N579" s="206" t="s">
        <v>41</v>
      </c>
      <c r="O579" s="78"/>
      <c r="P579" s="207">
        <f>O579*H579</f>
        <v>0</v>
      </c>
      <c r="Q579" s="207">
        <v>0</v>
      </c>
      <c r="R579" s="207">
        <f>Q579*H579</f>
        <v>0</v>
      </c>
      <c r="S579" s="207">
        <v>0</v>
      </c>
      <c r="T579" s="208">
        <f>S579*H579</f>
        <v>0</v>
      </c>
      <c r="AR579" s="16" t="s">
        <v>206</v>
      </c>
      <c r="AT579" s="16" t="s">
        <v>129</v>
      </c>
      <c r="AU579" s="16" t="s">
        <v>77</v>
      </c>
      <c r="AY579" s="16" t="s">
        <v>127</v>
      </c>
      <c r="BE579" s="209">
        <f>IF(N579="základní",J579,0)</f>
        <v>0</v>
      </c>
      <c r="BF579" s="209">
        <f>IF(N579="snížená",J579,0)</f>
        <v>0</v>
      </c>
      <c r="BG579" s="209">
        <f>IF(N579="zákl. přenesená",J579,0)</f>
        <v>0</v>
      </c>
      <c r="BH579" s="209">
        <f>IF(N579="sníž. přenesená",J579,0)</f>
        <v>0</v>
      </c>
      <c r="BI579" s="209">
        <f>IF(N579="nulová",J579,0)</f>
        <v>0</v>
      </c>
      <c r="BJ579" s="16" t="s">
        <v>75</v>
      </c>
      <c r="BK579" s="209">
        <f>ROUND(I579*H579,2)</f>
        <v>0</v>
      </c>
      <c r="BL579" s="16" t="s">
        <v>206</v>
      </c>
      <c r="BM579" s="16" t="s">
        <v>985</v>
      </c>
    </row>
    <row r="580" spans="2:51" s="13" customFormat="1" ht="12">
      <c r="B580" s="233"/>
      <c r="C580" s="234"/>
      <c r="D580" s="212" t="s">
        <v>136</v>
      </c>
      <c r="E580" s="235" t="s">
        <v>1</v>
      </c>
      <c r="F580" s="236" t="s">
        <v>986</v>
      </c>
      <c r="G580" s="234"/>
      <c r="H580" s="235" t="s">
        <v>1</v>
      </c>
      <c r="I580" s="237"/>
      <c r="J580" s="234"/>
      <c r="K580" s="234"/>
      <c r="L580" s="238"/>
      <c r="M580" s="239"/>
      <c r="N580" s="240"/>
      <c r="O580" s="240"/>
      <c r="P580" s="240"/>
      <c r="Q580" s="240"/>
      <c r="R580" s="240"/>
      <c r="S580" s="240"/>
      <c r="T580" s="241"/>
      <c r="AT580" s="242" t="s">
        <v>136</v>
      </c>
      <c r="AU580" s="242" t="s">
        <v>77</v>
      </c>
      <c r="AV580" s="13" t="s">
        <v>75</v>
      </c>
      <c r="AW580" s="13" t="s">
        <v>32</v>
      </c>
      <c r="AX580" s="13" t="s">
        <v>70</v>
      </c>
      <c r="AY580" s="242" t="s">
        <v>127</v>
      </c>
    </row>
    <row r="581" spans="2:51" s="11" customFormat="1" ht="12">
      <c r="B581" s="210"/>
      <c r="C581" s="211"/>
      <c r="D581" s="212" t="s">
        <v>136</v>
      </c>
      <c r="E581" s="213" t="s">
        <v>1</v>
      </c>
      <c r="F581" s="214" t="s">
        <v>987</v>
      </c>
      <c r="G581" s="211"/>
      <c r="H581" s="215">
        <v>17.05</v>
      </c>
      <c r="I581" s="216"/>
      <c r="J581" s="211"/>
      <c r="K581" s="211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136</v>
      </c>
      <c r="AU581" s="221" t="s">
        <v>77</v>
      </c>
      <c r="AV581" s="11" t="s">
        <v>77</v>
      </c>
      <c r="AW581" s="11" t="s">
        <v>32</v>
      </c>
      <c r="AX581" s="11" t="s">
        <v>75</v>
      </c>
      <c r="AY581" s="221" t="s">
        <v>127</v>
      </c>
    </row>
    <row r="582" spans="2:65" s="1" customFormat="1" ht="16.5" customHeight="1">
      <c r="B582" s="37"/>
      <c r="C582" s="243" t="s">
        <v>988</v>
      </c>
      <c r="D582" s="243" t="s">
        <v>257</v>
      </c>
      <c r="E582" s="244" t="s">
        <v>989</v>
      </c>
      <c r="F582" s="245" t="s">
        <v>990</v>
      </c>
      <c r="G582" s="246" t="s">
        <v>132</v>
      </c>
      <c r="H582" s="247">
        <v>19.608</v>
      </c>
      <c r="I582" s="248"/>
      <c r="J582" s="249">
        <f>ROUND(I582*H582,2)</f>
        <v>0</v>
      </c>
      <c r="K582" s="245" t="s">
        <v>1</v>
      </c>
      <c r="L582" s="250"/>
      <c r="M582" s="251" t="s">
        <v>1</v>
      </c>
      <c r="N582" s="252" t="s">
        <v>41</v>
      </c>
      <c r="O582" s="78"/>
      <c r="P582" s="207">
        <f>O582*H582</f>
        <v>0</v>
      </c>
      <c r="Q582" s="207">
        <v>0.00064</v>
      </c>
      <c r="R582" s="207">
        <f>Q582*H582</f>
        <v>0.012549120000000002</v>
      </c>
      <c r="S582" s="207">
        <v>0</v>
      </c>
      <c r="T582" s="208">
        <f>S582*H582</f>
        <v>0</v>
      </c>
      <c r="AR582" s="16" t="s">
        <v>297</v>
      </c>
      <c r="AT582" s="16" t="s">
        <v>257</v>
      </c>
      <c r="AU582" s="16" t="s">
        <v>77</v>
      </c>
      <c r="AY582" s="16" t="s">
        <v>127</v>
      </c>
      <c r="BE582" s="209">
        <f>IF(N582="základní",J582,0)</f>
        <v>0</v>
      </c>
      <c r="BF582" s="209">
        <f>IF(N582="snížená",J582,0)</f>
        <v>0</v>
      </c>
      <c r="BG582" s="209">
        <f>IF(N582="zákl. přenesená",J582,0)</f>
        <v>0</v>
      </c>
      <c r="BH582" s="209">
        <f>IF(N582="sníž. přenesená",J582,0)</f>
        <v>0</v>
      </c>
      <c r="BI582" s="209">
        <f>IF(N582="nulová",J582,0)</f>
        <v>0</v>
      </c>
      <c r="BJ582" s="16" t="s">
        <v>75</v>
      </c>
      <c r="BK582" s="209">
        <f>ROUND(I582*H582,2)</f>
        <v>0</v>
      </c>
      <c r="BL582" s="16" t="s">
        <v>206</v>
      </c>
      <c r="BM582" s="16" t="s">
        <v>991</v>
      </c>
    </row>
    <row r="583" spans="2:51" s="11" customFormat="1" ht="12">
      <c r="B583" s="210"/>
      <c r="C583" s="211"/>
      <c r="D583" s="212" t="s">
        <v>136</v>
      </c>
      <c r="E583" s="211"/>
      <c r="F583" s="214" t="s">
        <v>992</v>
      </c>
      <c r="G583" s="211"/>
      <c r="H583" s="215">
        <v>19.608</v>
      </c>
      <c r="I583" s="216"/>
      <c r="J583" s="211"/>
      <c r="K583" s="211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136</v>
      </c>
      <c r="AU583" s="221" t="s">
        <v>77</v>
      </c>
      <c r="AV583" s="11" t="s">
        <v>77</v>
      </c>
      <c r="AW583" s="11" t="s">
        <v>4</v>
      </c>
      <c r="AX583" s="11" t="s">
        <v>75</v>
      </c>
      <c r="AY583" s="221" t="s">
        <v>127</v>
      </c>
    </row>
    <row r="584" spans="2:65" s="1" customFormat="1" ht="16.5" customHeight="1">
      <c r="B584" s="37"/>
      <c r="C584" s="198" t="s">
        <v>993</v>
      </c>
      <c r="D584" s="198" t="s">
        <v>129</v>
      </c>
      <c r="E584" s="199" t="s">
        <v>994</v>
      </c>
      <c r="F584" s="200" t="s">
        <v>995</v>
      </c>
      <c r="G584" s="201" t="s">
        <v>132</v>
      </c>
      <c r="H584" s="202">
        <v>31</v>
      </c>
      <c r="I584" s="203"/>
      <c r="J584" s="204">
        <f>ROUND(I584*H584,2)</f>
        <v>0</v>
      </c>
      <c r="K584" s="200" t="s">
        <v>133</v>
      </c>
      <c r="L584" s="42"/>
      <c r="M584" s="205" t="s">
        <v>1</v>
      </c>
      <c r="N584" s="206" t="s">
        <v>41</v>
      </c>
      <c r="O584" s="78"/>
      <c r="P584" s="207">
        <f>O584*H584</f>
        <v>0</v>
      </c>
      <c r="Q584" s="207">
        <v>0</v>
      </c>
      <c r="R584" s="207">
        <f>Q584*H584</f>
        <v>0</v>
      </c>
      <c r="S584" s="207">
        <v>0</v>
      </c>
      <c r="T584" s="208">
        <f>S584*H584</f>
        <v>0</v>
      </c>
      <c r="AR584" s="16" t="s">
        <v>206</v>
      </c>
      <c r="AT584" s="16" t="s">
        <v>129</v>
      </c>
      <c r="AU584" s="16" t="s">
        <v>77</v>
      </c>
      <c r="AY584" s="16" t="s">
        <v>127</v>
      </c>
      <c r="BE584" s="209">
        <f>IF(N584="základní",J584,0)</f>
        <v>0</v>
      </c>
      <c r="BF584" s="209">
        <f>IF(N584="snížená",J584,0)</f>
        <v>0</v>
      </c>
      <c r="BG584" s="209">
        <f>IF(N584="zákl. přenesená",J584,0)</f>
        <v>0</v>
      </c>
      <c r="BH584" s="209">
        <f>IF(N584="sníž. přenesená",J584,0)</f>
        <v>0</v>
      </c>
      <c r="BI584" s="209">
        <f>IF(N584="nulová",J584,0)</f>
        <v>0</v>
      </c>
      <c r="BJ584" s="16" t="s">
        <v>75</v>
      </c>
      <c r="BK584" s="209">
        <f>ROUND(I584*H584,2)</f>
        <v>0</v>
      </c>
      <c r="BL584" s="16" t="s">
        <v>206</v>
      </c>
      <c r="BM584" s="16" t="s">
        <v>996</v>
      </c>
    </row>
    <row r="585" spans="2:51" s="13" customFormat="1" ht="12">
      <c r="B585" s="233"/>
      <c r="C585" s="234"/>
      <c r="D585" s="212" t="s">
        <v>136</v>
      </c>
      <c r="E585" s="235" t="s">
        <v>1</v>
      </c>
      <c r="F585" s="236" t="s">
        <v>975</v>
      </c>
      <c r="G585" s="234"/>
      <c r="H585" s="235" t="s">
        <v>1</v>
      </c>
      <c r="I585" s="237"/>
      <c r="J585" s="234"/>
      <c r="K585" s="234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136</v>
      </c>
      <c r="AU585" s="242" t="s">
        <v>77</v>
      </c>
      <c r="AV585" s="13" t="s">
        <v>75</v>
      </c>
      <c r="AW585" s="13" t="s">
        <v>32</v>
      </c>
      <c r="AX585" s="13" t="s">
        <v>70</v>
      </c>
      <c r="AY585" s="242" t="s">
        <v>127</v>
      </c>
    </row>
    <row r="586" spans="2:51" s="11" customFormat="1" ht="12">
      <c r="B586" s="210"/>
      <c r="C586" s="211"/>
      <c r="D586" s="212" t="s">
        <v>136</v>
      </c>
      <c r="E586" s="213" t="s">
        <v>1</v>
      </c>
      <c r="F586" s="214" t="s">
        <v>997</v>
      </c>
      <c r="G586" s="211"/>
      <c r="H586" s="215">
        <v>31</v>
      </c>
      <c r="I586" s="216"/>
      <c r="J586" s="211"/>
      <c r="K586" s="211"/>
      <c r="L586" s="217"/>
      <c r="M586" s="218"/>
      <c r="N586" s="219"/>
      <c r="O586" s="219"/>
      <c r="P586" s="219"/>
      <c r="Q586" s="219"/>
      <c r="R586" s="219"/>
      <c r="S586" s="219"/>
      <c r="T586" s="220"/>
      <c r="AT586" s="221" t="s">
        <v>136</v>
      </c>
      <c r="AU586" s="221" t="s">
        <v>77</v>
      </c>
      <c r="AV586" s="11" t="s">
        <v>77</v>
      </c>
      <c r="AW586" s="11" t="s">
        <v>32</v>
      </c>
      <c r="AX586" s="11" t="s">
        <v>75</v>
      </c>
      <c r="AY586" s="221" t="s">
        <v>127</v>
      </c>
    </row>
    <row r="587" spans="2:65" s="1" customFormat="1" ht="16.5" customHeight="1">
      <c r="B587" s="37"/>
      <c r="C587" s="243" t="s">
        <v>998</v>
      </c>
      <c r="D587" s="243" t="s">
        <v>257</v>
      </c>
      <c r="E587" s="244" t="s">
        <v>926</v>
      </c>
      <c r="F587" s="245" t="s">
        <v>927</v>
      </c>
      <c r="G587" s="246" t="s">
        <v>197</v>
      </c>
      <c r="H587" s="247">
        <v>0.011</v>
      </c>
      <c r="I587" s="248"/>
      <c r="J587" s="249">
        <f>ROUND(I587*H587,2)</f>
        <v>0</v>
      </c>
      <c r="K587" s="245" t="s">
        <v>1</v>
      </c>
      <c r="L587" s="250"/>
      <c r="M587" s="251" t="s">
        <v>1</v>
      </c>
      <c r="N587" s="252" t="s">
        <v>41</v>
      </c>
      <c r="O587" s="78"/>
      <c r="P587" s="207">
        <f>O587*H587</f>
        <v>0</v>
      </c>
      <c r="Q587" s="207">
        <v>1</v>
      </c>
      <c r="R587" s="207">
        <f>Q587*H587</f>
        <v>0.011</v>
      </c>
      <c r="S587" s="207">
        <v>0</v>
      </c>
      <c r="T587" s="208">
        <f>S587*H587</f>
        <v>0</v>
      </c>
      <c r="AR587" s="16" t="s">
        <v>297</v>
      </c>
      <c r="AT587" s="16" t="s">
        <v>257</v>
      </c>
      <c r="AU587" s="16" t="s">
        <v>77</v>
      </c>
      <c r="AY587" s="16" t="s">
        <v>127</v>
      </c>
      <c r="BE587" s="209">
        <f>IF(N587="základní",J587,0)</f>
        <v>0</v>
      </c>
      <c r="BF587" s="209">
        <f>IF(N587="snížená",J587,0)</f>
        <v>0</v>
      </c>
      <c r="BG587" s="209">
        <f>IF(N587="zákl. přenesená",J587,0)</f>
        <v>0</v>
      </c>
      <c r="BH587" s="209">
        <f>IF(N587="sníž. přenesená",J587,0)</f>
        <v>0</v>
      </c>
      <c r="BI587" s="209">
        <f>IF(N587="nulová",J587,0)</f>
        <v>0</v>
      </c>
      <c r="BJ587" s="16" t="s">
        <v>75</v>
      </c>
      <c r="BK587" s="209">
        <f>ROUND(I587*H587,2)</f>
        <v>0</v>
      </c>
      <c r="BL587" s="16" t="s">
        <v>206</v>
      </c>
      <c r="BM587" s="16" t="s">
        <v>999</v>
      </c>
    </row>
    <row r="588" spans="2:51" s="11" customFormat="1" ht="12">
      <c r="B588" s="210"/>
      <c r="C588" s="211"/>
      <c r="D588" s="212" t="s">
        <v>136</v>
      </c>
      <c r="E588" s="211"/>
      <c r="F588" s="214" t="s">
        <v>1000</v>
      </c>
      <c r="G588" s="211"/>
      <c r="H588" s="215">
        <v>0.011</v>
      </c>
      <c r="I588" s="216"/>
      <c r="J588" s="211"/>
      <c r="K588" s="211"/>
      <c r="L588" s="217"/>
      <c r="M588" s="218"/>
      <c r="N588" s="219"/>
      <c r="O588" s="219"/>
      <c r="P588" s="219"/>
      <c r="Q588" s="219"/>
      <c r="R588" s="219"/>
      <c r="S588" s="219"/>
      <c r="T588" s="220"/>
      <c r="AT588" s="221" t="s">
        <v>136</v>
      </c>
      <c r="AU588" s="221" t="s">
        <v>77</v>
      </c>
      <c r="AV588" s="11" t="s">
        <v>77</v>
      </c>
      <c r="AW588" s="11" t="s">
        <v>4</v>
      </c>
      <c r="AX588" s="11" t="s">
        <v>75</v>
      </c>
      <c r="AY588" s="221" t="s">
        <v>127</v>
      </c>
    </row>
    <row r="589" spans="2:65" s="1" customFormat="1" ht="16.5" customHeight="1">
      <c r="B589" s="37"/>
      <c r="C589" s="198" t="s">
        <v>1001</v>
      </c>
      <c r="D589" s="198" t="s">
        <v>129</v>
      </c>
      <c r="E589" s="199" t="s">
        <v>1002</v>
      </c>
      <c r="F589" s="200" t="s">
        <v>1003</v>
      </c>
      <c r="G589" s="201" t="s">
        <v>197</v>
      </c>
      <c r="H589" s="202">
        <v>0.188</v>
      </c>
      <c r="I589" s="203"/>
      <c r="J589" s="204">
        <f>ROUND(I589*H589,2)</f>
        <v>0</v>
      </c>
      <c r="K589" s="200" t="s">
        <v>133</v>
      </c>
      <c r="L589" s="42"/>
      <c r="M589" s="205" t="s">
        <v>1</v>
      </c>
      <c r="N589" s="206" t="s">
        <v>41</v>
      </c>
      <c r="O589" s="78"/>
      <c r="P589" s="207">
        <f>O589*H589</f>
        <v>0</v>
      </c>
      <c r="Q589" s="207">
        <v>0</v>
      </c>
      <c r="R589" s="207">
        <f>Q589*H589</f>
        <v>0</v>
      </c>
      <c r="S589" s="207">
        <v>0</v>
      </c>
      <c r="T589" s="208">
        <f>S589*H589</f>
        <v>0</v>
      </c>
      <c r="AR589" s="16" t="s">
        <v>206</v>
      </c>
      <c r="AT589" s="16" t="s">
        <v>129</v>
      </c>
      <c r="AU589" s="16" t="s">
        <v>77</v>
      </c>
      <c r="AY589" s="16" t="s">
        <v>127</v>
      </c>
      <c r="BE589" s="209">
        <f>IF(N589="základní",J589,0)</f>
        <v>0</v>
      </c>
      <c r="BF589" s="209">
        <f>IF(N589="snížená",J589,0)</f>
        <v>0</v>
      </c>
      <c r="BG589" s="209">
        <f>IF(N589="zákl. přenesená",J589,0)</f>
        <v>0</v>
      </c>
      <c r="BH589" s="209">
        <f>IF(N589="sníž. přenesená",J589,0)</f>
        <v>0</v>
      </c>
      <c r="BI589" s="209">
        <f>IF(N589="nulová",J589,0)</f>
        <v>0</v>
      </c>
      <c r="BJ589" s="16" t="s">
        <v>75</v>
      </c>
      <c r="BK589" s="209">
        <f>ROUND(I589*H589,2)</f>
        <v>0</v>
      </c>
      <c r="BL589" s="16" t="s">
        <v>206</v>
      </c>
      <c r="BM589" s="16" t="s">
        <v>1004</v>
      </c>
    </row>
    <row r="590" spans="2:63" s="10" customFormat="1" ht="22.8" customHeight="1">
      <c r="B590" s="182"/>
      <c r="C590" s="183"/>
      <c r="D590" s="184" t="s">
        <v>69</v>
      </c>
      <c r="E590" s="196" t="s">
        <v>1005</v>
      </c>
      <c r="F590" s="196" t="s">
        <v>1006</v>
      </c>
      <c r="G590" s="183"/>
      <c r="H590" s="183"/>
      <c r="I590" s="186"/>
      <c r="J590" s="197">
        <f>BK590</f>
        <v>0</v>
      </c>
      <c r="K590" s="183"/>
      <c r="L590" s="188"/>
      <c r="M590" s="189"/>
      <c r="N590" s="190"/>
      <c r="O590" s="190"/>
      <c r="P590" s="191">
        <f>SUM(P591:P635)</f>
        <v>0</v>
      </c>
      <c r="Q590" s="190"/>
      <c r="R590" s="191">
        <f>SUM(R591:R635)</f>
        <v>7.664610849999999</v>
      </c>
      <c r="S590" s="190"/>
      <c r="T590" s="192">
        <f>SUM(T591:T635)</f>
        <v>0</v>
      </c>
      <c r="AR590" s="193" t="s">
        <v>77</v>
      </c>
      <c r="AT590" s="194" t="s">
        <v>69</v>
      </c>
      <c r="AU590" s="194" t="s">
        <v>75</v>
      </c>
      <c r="AY590" s="193" t="s">
        <v>127</v>
      </c>
      <c r="BK590" s="195">
        <f>SUM(BK591:BK635)</f>
        <v>0</v>
      </c>
    </row>
    <row r="591" spans="2:65" s="1" customFormat="1" ht="16.5" customHeight="1">
      <c r="B591" s="37"/>
      <c r="C591" s="198" t="s">
        <v>1007</v>
      </c>
      <c r="D591" s="198" t="s">
        <v>129</v>
      </c>
      <c r="E591" s="199" t="s">
        <v>1008</v>
      </c>
      <c r="F591" s="200" t="s">
        <v>1009</v>
      </c>
      <c r="G591" s="201" t="s">
        <v>132</v>
      </c>
      <c r="H591" s="202">
        <v>825.286</v>
      </c>
      <c r="I591" s="203"/>
      <c r="J591" s="204">
        <f>ROUND(I591*H591,2)</f>
        <v>0</v>
      </c>
      <c r="K591" s="200" t="s">
        <v>133</v>
      </c>
      <c r="L591" s="42"/>
      <c r="M591" s="205" t="s">
        <v>1</v>
      </c>
      <c r="N591" s="206" t="s">
        <v>41</v>
      </c>
      <c r="O591" s="78"/>
      <c r="P591" s="207">
        <f>O591*H591</f>
        <v>0</v>
      </c>
      <c r="Q591" s="207">
        <v>0</v>
      </c>
      <c r="R591" s="207">
        <f>Q591*H591</f>
        <v>0</v>
      </c>
      <c r="S591" s="207">
        <v>0</v>
      </c>
      <c r="T591" s="208">
        <f>S591*H591</f>
        <v>0</v>
      </c>
      <c r="AR591" s="16" t="s">
        <v>206</v>
      </c>
      <c r="AT591" s="16" t="s">
        <v>129</v>
      </c>
      <c r="AU591" s="16" t="s">
        <v>77</v>
      </c>
      <c r="AY591" s="16" t="s">
        <v>127</v>
      </c>
      <c r="BE591" s="209">
        <f>IF(N591="základní",J591,0)</f>
        <v>0</v>
      </c>
      <c r="BF591" s="209">
        <f>IF(N591="snížená",J591,0)</f>
        <v>0</v>
      </c>
      <c r="BG591" s="209">
        <f>IF(N591="zákl. přenesená",J591,0)</f>
        <v>0</v>
      </c>
      <c r="BH591" s="209">
        <f>IF(N591="sníž. přenesená",J591,0)</f>
        <v>0</v>
      </c>
      <c r="BI591" s="209">
        <f>IF(N591="nulová",J591,0)</f>
        <v>0</v>
      </c>
      <c r="BJ591" s="16" t="s">
        <v>75</v>
      </c>
      <c r="BK591" s="209">
        <f>ROUND(I591*H591,2)</f>
        <v>0</v>
      </c>
      <c r="BL591" s="16" t="s">
        <v>206</v>
      </c>
      <c r="BM591" s="16" t="s">
        <v>1010</v>
      </c>
    </row>
    <row r="592" spans="2:51" s="13" customFormat="1" ht="12">
      <c r="B592" s="233"/>
      <c r="C592" s="234"/>
      <c r="D592" s="212" t="s">
        <v>136</v>
      </c>
      <c r="E592" s="235" t="s">
        <v>1</v>
      </c>
      <c r="F592" s="236" t="s">
        <v>1011</v>
      </c>
      <c r="G592" s="234"/>
      <c r="H592" s="235" t="s">
        <v>1</v>
      </c>
      <c r="I592" s="237"/>
      <c r="J592" s="234"/>
      <c r="K592" s="234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136</v>
      </c>
      <c r="AU592" s="242" t="s">
        <v>77</v>
      </c>
      <c r="AV592" s="13" t="s">
        <v>75</v>
      </c>
      <c r="AW592" s="13" t="s">
        <v>32</v>
      </c>
      <c r="AX592" s="13" t="s">
        <v>70</v>
      </c>
      <c r="AY592" s="242" t="s">
        <v>127</v>
      </c>
    </row>
    <row r="593" spans="2:51" s="11" customFormat="1" ht="12">
      <c r="B593" s="210"/>
      <c r="C593" s="211"/>
      <c r="D593" s="212" t="s">
        <v>136</v>
      </c>
      <c r="E593" s="213" t="s">
        <v>1</v>
      </c>
      <c r="F593" s="214" t="s">
        <v>1012</v>
      </c>
      <c r="G593" s="211"/>
      <c r="H593" s="215">
        <v>374.646</v>
      </c>
      <c r="I593" s="216"/>
      <c r="J593" s="211"/>
      <c r="K593" s="211"/>
      <c r="L593" s="217"/>
      <c r="M593" s="218"/>
      <c r="N593" s="219"/>
      <c r="O593" s="219"/>
      <c r="P593" s="219"/>
      <c r="Q593" s="219"/>
      <c r="R593" s="219"/>
      <c r="S593" s="219"/>
      <c r="T593" s="220"/>
      <c r="AT593" s="221" t="s">
        <v>136</v>
      </c>
      <c r="AU593" s="221" t="s">
        <v>77</v>
      </c>
      <c r="AV593" s="11" t="s">
        <v>77</v>
      </c>
      <c r="AW593" s="11" t="s">
        <v>32</v>
      </c>
      <c r="AX593" s="11" t="s">
        <v>70</v>
      </c>
      <c r="AY593" s="221" t="s">
        <v>127</v>
      </c>
    </row>
    <row r="594" spans="2:51" s="13" customFormat="1" ht="12">
      <c r="B594" s="233"/>
      <c r="C594" s="234"/>
      <c r="D594" s="212" t="s">
        <v>136</v>
      </c>
      <c r="E594" s="235" t="s">
        <v>1</v>
      </c>
      <c r="F594" s="236" t="s">
        <v>1013</v>
      </c>
      <c r="G594" s="234"/>
      <c r="H594" s="235" t="s">
        <v>1</v>
      </c>
      <c r="I594" s="237"/>
      <c r="J594" s="234"/>
      <c r="K594" s="234"/>
      <c r="L594" s="238"/>
      <c r="M594" s="239"/>
      <c r="N594" s="240"/>
      <c r="O594" s="240"/>
      <c r="P594" s="240"/>
      <c r="Q594" s="240"/>
      <c r="R594" s="240"/>
      <c r="S594" s="240"/>
      <c r="T594" s="241"/>
      <c r="AT594" s="242" t="s">
        <v>136</v>
      </c>
      <c r="AU594" s="242" t="s">
        <v>77</v>
      </c>
      <c r="AV594" s="13" t="s">
        <v>75</v>
      </c>
      <c r="AW594" s="13" t="s">
        <v>32</v>
      </c>
      <c r="AX594" s="13" t="s">
        <v>70</v>
      </c>
      <c r="AY594" s="242" t="s">
        <v>127</v>
      </c>
    </row>
    <row r="595" spans="2:51" s="11" customFormat="1" ht="12">
      <c r="B595" s="210"/>
      <c r="C595" s="211"/>
      <c r="D595" s="212" t="s">
        <v>136</v>
      </c>
      <c r="E595" s="213" t="s">
        <v>1</v>
      </c>
      <c r="F595" s="214" t="s">
        <v>1014</v>
      </c>
      <c r="G595" s="211"/>
      <c r="H595" s="215">
        <v>450.64</v>
      </c>
      <c r="I595" s="216"/>
      <c r="J595" s="211"/>
      <c r="K595" s="211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136</v>
      </c>
      <c r="AU595" s="221" t="s">
        <v>77</v>
      </c>
      <c r="AV595" s="11" t="s">
        <v>77</v>
      </c>
      <c r="AW595" s="11" t="s">
        <v>32</v>
      </c>
      <c r="AX595" s="11" t="s">
        <v>70</v>
      </c>
      <c r="AY595" s="221" t="s">
        <v>127</v>
      </c>
    </row>
    <row r="596" spans="2:51" s="12" customFormat="1" ht="12">
      <c r="B596" s="222"/>
      <c r="C596" s="223"/>
      <c r="D596" s="212" t="s">
        <v>136</v>
      </c>
      <c r="E596" s="224" t="s">
        <v>1</v>
      </c>
      <c r="F596" s="225" t="s">
        <v>139</v>
      </c>
      <c r="G596" s="223"/>
      <c r="H596" s="226">
        <v>825.286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136</v>
      </c>
      <c r="AU596" s="232" t="s">
        <v>77</v>
      </c>
      <c r="AV596" s="12" t="s">
        <v>134</v>
      </c>
      <c r="AW596" s="12" t="s">
        <v>32</v>
      </c>
      <c r="AX596" s="12" t="s">
        <v>75</v>
      </c>
      <c r="AY596" s="232" t="s">
        <v>127</v>
      </c>
    </row>
    <row r="597" spans="2:65" s="1" customFormat="1" ht="16.5" customHeight="1">
      <c r="B597" s="37"/>
      <c r="C597" s="243" t="s">
        <v>1015</v>
      </c>
      <c r="D597" s="243" t="s">
        <v>257</v>
      </c>
      <c r="E597" s="244" t="s">
        <v>1016</v>
      </c>
      <c r="F597" s="245" t="s">
        <v>1017</v>
      </c>
      <c r="G597" s="246" t="s">
        <v>132</v>
      </c>
      <c r="H597" s="247">
        <v>949.079</v>
      </c>
      <c r="I597" s="248"/>
      <c r="J597" s="249">
        <f>ROUND(I597*H597,2)</f>
        <v>0</v>
      </c>
      <c r="K597" s="245" t="s">
        <v>1</v>
      </c>
      <c r="L597" s="250"/>
      <c r="M597" s="251" t="s">
        <v>1</v>
      </c>
      <c r="N597" s="252" t="s">
        <v>41</v>
      </c>
      <c r="O597" s="78"/>
      <c r="P597" s="207">
        <f>O597*H597</f>
        <v>0</v>
      </c>
      <c r="Q597" s="207">
        <v>0.00456</v>
      </c>
      <c r="R597" s="207">
        <f>Q597*H597</f>
        <v>4.327800239999999</v>
      </c>
      <c r="S597" s="207">
        <v>0</v>
      </c>
      <c r="T597" s="208">
        <f>S597*H597</f>
        <v>0</v>
      </c>
      <c r="AR597" s="16" t="s">
        <v>297</v>
      </c>
      <c r="AT597" s="16" t="s">
        <v>257</v>
      </c>
      <c r="AU597" s="16" t="s">
        <v>77</v>
      </c>
      <c r="AY597" s="16" t="s">
        <v>127</v>
      </c>
      <c r="BE597" s="209">
        <f>IF(N597="základní",J597,0)</f>
        <v>0</v>
      </c>
      <c r="BF597" s="209">
        <f>IF(N597="snížená",J597,0)</f>
        <v>0</v>
      </c>
      <c r="BG597" s="209">
        <f>IF(N597="zákl. přenesená",J597,0)</f>
        <v>0</v>
      </c>
      <c r="BH597" s="209">
        <f>IF(N597="sníž. přenesená",J597,0)</f>
        <v>0</v>
      </c>
      <c r="BI597" s="209">
        <f>IF(N597="nulová",J597,0)</f>
        <v>0</v>
      </c>
      <c r="BJ597" s="16" t="s">
        <v>75</v>
      </c>
      <c r="BK597" s="209">
        <f>ROUND(I597*H597,2)</f>
        <v>0</v>
      </c>
      <c r="BL597" s="16" t="s">
        <v>206</v>
      </c>
      <c r="BM597" s="16" t="s">
        <v>1018</v>
      </c>
    </row>
    <row r="598" spans="2:51" s="11" customFormat="1" ht="12">
      <c r="B598" s="210"/>
      <c r="C598" s="211"/>
      <c r="D598" s="212" t="s">
        <v>136</v>
      </c>
      <c r="E598" s="211"/>
      <c r="F598" s="214" t="s">
        <v>1019</v>
      </c>
      <c r="G598" s="211"/>
      <c r="H598" s="215">
        <v>949.079</v>
      </c>
      <c r="I598" s="216"/>
      <c r="J598" s="211"/>
      <c r="K598" s="211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136</v>
      </c>
      <c r="AU598" s="221" t="s">
        <v>77</v>
      </c>
      <c r="AV598" s="11" t="s">
        <v>77</v>
      </c>
      <c r="AW598" s="11" t="s">
        <v>4</v>
      </c>
      <c r="AX598" s="11" t="s">
        <v>75</v>
      </c>
      <c r="AY598" s="221" t="s">
        <v>127</v>
      </c>
    </row>
    <row r="599" spans="2:65" s="1" customFormat="1" ht="16.5" customHeight="1">
      <c r="B599" s="37"/>
      <c r="C599" s="198" t="s">
        <v>1020</v>
      </c>
      <c r="D599" s="198" t="s">
        <v>129</v>
      </c>
      <c r="E599" s="199" t="s">
        <v>1021</v>
      </c>
      <c r="F599" s="200" t="s">
        <v>1022</v>
      </c>
      <c r="G599" s="201" t="s">
        <v>132</v>
      </c>
      <c r="H599" s="202">
        <v>416.4</v>
      </c>
      <c r="I599" s="203"/>
      <c r="J599" s="204">
        <f>ROUND(I599*H599,2)</f>
        <v>0</v>
      </c>
      <c r="K599" s="200" t="s">
        <v>133</v>
      </c>
      <c r="L599" s="42"/>
      <c r="M599" s="205" t="s">
        <v>1</v>
      </c>
      <c r="N599" s="206" t="s">
        <v>41</v>
      </c>
      <c r="O599" s="78"/>
      <c r="P599" s="207">
        <f>O599*H599</f>
        <v>0</v>
      </c>
      <c r="Q599" s="207">
        <v>0.0008</v>
      </c>
      <c r="R599" s="207">
        <f>Q599*H599</f>
        <v>0.33311999999999997</v>
      </c>
      <c r="S599" s="207">
        <v>0</v>
      </c>
      <c r="T599" s="208">
        <f>S599*H599</f>
        <v>0</v>
      </c>
      <c r="AR599" s="16" t="s">
        <v>206</v>
      </c>
      <c r="AT599" s="16" t="s">
        <v>129</v>
      </c>
      <c r="AU599" s="16" t="s">
        <v>77</v>
      </c>
      <c r="AY599" s="16" t="s">
        <v>127</v>
      </c>
      <c r="BE599" s="209">
        <f>IF(N599="základní",J599,0)</f>
        <v>0</v>
      </c>
      <c r="BF599" s="209">
        <f>IF(N599="snížená",J599,0)</f>
        <v>0</v>
      </c>
      <c r="BG599" s="209">
        <f>IF(N599="zákl. přenesená",J599,0)</f>
        <v>0</v>
      </c>
      <c r="BH599" s="209">
        <f>IF(N599="sníž. přenesená",J599,0)</f>
        <v>0</v>
      </c>
      <c r="BI599" s="209">
        <f>IF(N599="nulová",J599,0)</f>
        <v>0</v>
      </c>
      <c r="BJ599" s="16" t="s">
        <v>75</v>
      </c>
      <c r="BK599" s="209">
        <f>ROUND(I599*H599,2)</f>
        <v>0</v>
      </c>
      <c r="BL599" s="16" t="s">
        <v>206</v>
      </c>
      <c r="BM599" s="16" t="s">
        <v>1023</v>
      </c>
    </row>
    <row r="600" spans="2:51" s="13" customFormat="1" ht="12">
      <c r="B600" s="233"/>
      <c r="C600" s="234"/>
      <c r="D600" s="212" t="s">
        <v>136</v>
      </c>
      <c r="E600" s="235" t="s">
        <v>1</v>
      </c>
      <c r="F600" s="236" t="s">
        <v>661</v>
      </c>
      <c r="G600" s="234"/>
      <c r="H600" s="235" t="s">
        <v>1</v>
      </c>
      <c r="I600" s="237"/>
      <c r="J600" s="234"/>
      <c r="K600" s="234"/>
      <c r="L600" s="238"/>
      <c r="M600" s="239"/>
      <c r="N600" s="240"/>
      <c r="O600" s="240"/>
      <c r="P600" s="240"/>
      <c r="Q600" s="240"/>
      <c r="R600" s="240"/>
      <c r="S600" s="240"/>
      <c r="T600" s="241"/>
      <c r="AT600" s="242" t="s">
        <v>136</v>
      </c>
      <c r="AU600" s="242" t="s">
        <v>77</v>
      </c>
      <c r="AV600" s="13" t="s">
        <v>75</v>
      </c>
      <c r="AW600" s="13" t="s">
        <v>32</v>
      </c>
      <c r="AX600" s="13" t="s">
        <v>70</v>
      </c>
      <c r="AY600" s="242" t="s">
        <v>127</v>
      </c>
    </row>
    <row r="601" spans="2:51" s="11" customFormat="1" ht="12">
      <c r="B601" s="210"/>
      <c r="C601" s="211"/>
      <c r="D601" s="212" t="s">
        <v>136</v>
      </c>
      <c r="E601" s="213" t="s">
        <v>1</v>
      </c>
      <c r="F601" s="214" t="s">
        <v>662</v>
      </c>
      <c r="G601" s="211"/>
      <c r="H601" s="215">
        <v>306</v>
      </c>
      <c r="I601" s="216"/>
      <c r="J601" s="211"/>
      <c r="K601" s="211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136</v>
      </c>
      <c r="AU601" s="221" t="s">
        <v>77</v>
      </c>
      <c r="AV601" s="11" t="s">
        <v>77</v>
      </c>
      <c r="AW601" s="11" t="s">
        <v>32</v>
      </c>
      <c r="AX601" s="11" t="s">
        <v>70</v>
      </c>
      <c r="AY601" s="221" t="s">
        <v>127</v>
      </c>
    </row>
    <row r="602" spans="2:51" s="13" customFormat="1" ht="12">
      <c r="B602" s="233"/>
      <c r="C602" s="234"/>
      <c r="D602" s="212" t="s">
        <v>136</v>
      </c>
      <c r="E602" s="235" t="s">
        <v>1</v>
      </c>
      <c r="F602" s="236" t="s">
        <v>663</v>
      </c>
      <c r="G602" s="234"/>
      <c r="H602" s="235" t="s">
        <v>1</v>
      </c>
      <c r="I602" s="237"/>
      <c r="J602" s="234"/>
      <c r="K602" s="234"/>
      <c r="L602" s="238"/>
      <c r="M602" s="239"/>
      <c r="N602" s="240"/>
      <c r="O602" s="240"/>
      <c r="P602" s="240"/>
      <c r="Q602" s="240"/>
      <c r="R602" s="240"/>
      <c r="S602" s="240"/>
      <c r="T602" s="241"/>
      <c r="AT602" s="242" t="s">
        <v>136</v>
      </c>
      <c r="AU602" s="242" t="s">
        <v>77</v>
      </c>
      <c r="AV602" s="13" t="s">
        <v>75</v>
      </c>
      <c r="AW602" s="13" t="s">
        <v>32</v>
      </c>
      <c r="AX602" s="13" t="s">
        <v>70</v>
      </c>
      <c r="AY602" s="242" t="s">
        <v>127</v>
      </c>
    </row>
    <row r="603" spans="2:51" s="11" customFormat="1" ht="12">
      <c r="B603" s="210"/>
      <c r="C603" s="211"/>
      <c r="D603" s="212" t="s">
        <v>136</v>
      </c>
      <c r="E603" s="213" t="s">
        <v>1</v>
      </c>
      <c r="F603" s="214" t="s">
        <v>664</v>
      </c>
      <c r="G603" s="211"/>
      <c r="H603" s="215">
        <v>110.4</v>
      </c>
      <c r="I603" s="216"/>
      <c r="J603" s="211"/>
      <c r="K603" s="211"/>
      <c r="L603" s="217"/>
      <c r="M603" s="218"/>
      <c r="N603" s="219"/>
      <c r="O603" s="219"/>
      <c r="P603" s="219"/>
      <c r="Q603" s="219"/>
      <c r="R603" s="219"/>
      <c r="S603" s="219"/>
      <c r="T603" s="220"/>
      <c r="AT603" s="221" t="s">
        <v>136</v>
      </c>
      <c r="AU603" s="221" t="s">
        <v>77</v>
      </c>
      <c r="AV603" s="11" t="s">
        <v>77</v>
      </c>
      <c r="AW603" s="11" t="s">
        <v>32</v>
      </c>
      <c r="AX603" s="11" t="s">
        <v>70</v>
      </c>
      <c r="AY603" s="221" t="s">
        <v>127</v>
      </c>
    </row>
    <row r="604" spans="2:51" s="12" customFormat="1" ht="12">
      <c r="B604" s="222"/>
      <c r="C604" s="223"/>
      <c r="D604" s="212" t="s">
        <v>136</v>
      </c>
      <c r="E604" s="224" t="s">
        <v>1</v>
      </c>
      <c r="F604" s="225" t="s">
        <v>139</v>
      </c>
      <c r="G604" s="223"/>
      <c r="H604" s="226">
        <v>416.4</v>
      </c>
      <c r="I604" s="227"/>
      <c r="J604" s="223"/>
      <c r="K604" s="223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136</v>
      </c>
      <c r="AU604" s="232" t="s">
        <v>77</v>
      </c>
      <c r="AV604" s="12" t="s">
        <v>134</v>
      </c>
      <c r="AW604" s="12" t="s">
        <v>32</v>
      </c>
      <c r="AX604" s="12" t="s">
        <v>75</v>
      </c>
      <c r="AY604" s="232" t="s">
        <v>127</v>
      </c>
    </row>
    <row r="605" spans="2:65" s="1" customFormat="1" ht="16.5" customHeight="1">
      <c r="B605" s="37"/>
      <c r="C605" s="198" t="s">
        <v>1024</v>
      </c>
      <c r="D605" s="198" t="s">
        <v>129</v>
      </c>
      <c r="E605" s="199" t="s">
        <v>1025</v>
      </c>
      <c r="F605" s="200" t="s">
        <v>1026</v>
      </c>
      <c r="G605" s="201" t="s">
        <v>132</v>
      </c>
      <c r="H605" s="202">
        <v>6662.4</v>
      </c>
      <c r="I605" s="203"/>
      <c r="J605" s="204">
        <f>ROUND(I605*H605,2)</f>
        <v>0</v>
      </c>
      <c r="K605" s="200" t="s">
        <v>133</v>
      </c>
      <c r="L605" s="42"/>
      <c r="M605" s="205" t="s">
        <v>1</v>
      </c>
      <c r="N605" s="206" t="s">
        <v>41</v>
      </c>
      <c r="O605" s="78"/>
      <c r="P605" s="207">
        <f>O605*H605</f>
        <v>0</v>
      </c>
      <c r="Q605" s="207">
        <v>0.0004</v>
      </c>
      <c r="R605" s="207">
        <f>Q605*H605</f>
        <v>2.6649599999999998</v>
      </c>
      <c r="S605" s="207">
        <v>0</v>
      </c>
      <c r="T605" s="208">
        <f>S605*H605</f>
        <v>0</v>
      </c>
      <c r="AR605" s="16" t="s">
        <v>206</v>
      </c>
      <c r="AT605" s="16" t="s">
        <v>129</v>
      </c>
      <c r="AU605" s="16" t="s">
        <v>77</v>
      </c>
      <c r="AY605" s="16" t="s">
        <v>127</v>
      </c>
      <c r="BE605" s="209">
        <f>IF(N605="základní",J605,0)</f>
        <v>0</v>
      </c>
      <c r="BF605" s="209">
        <f>IF(N605="snížená",J605,0)</f>
        <v>0</v>
      </c>
      <c r="BG605" s="209">
        <f>IF(N605="zákl. přenesená",J605,0)</f>
        <v>0</v>
      </c>
      <c r="BH605" s="209">
        <f>IF(N605="sníž. přenesená",J605,0)</f>
        <v>0</v>
      </c>
      <c r="BI605" s="209">
        <f>IF(N605="nulová",J605,0)</f>
        <v>0</v>
      </c>
      <c r="BJ605" s="16" t="s">
        <v>75</v>
      </c>
      <c r="BK605" s="209">
        <f>ROUND(I605*H605,2)</f>
        <v>0</v>
      </c>
      <c r="BL605" s="16" t="s">
        <v>206</v>
      </c>
      <c r="BM605" s="16" t="s">
        <v>1027</v>
      </c>
    </row>
    <row r="606" spans="2:51" s="11" customFormat="1" ht="12">
      <c r="B606" s="210"/>
      <c r="C606" s="211"/>
      <c r="D606" s="212" t="s">
        <v>136</v>
      </c>
      <c r="E606" s="213" t="s">
        <v>1</v>
      </c>
      <c r="F606" s="214" t="s">
        <v>1028</v>
      </c>
      <c r="G606" s="211"/>
      <c r="H606" s="215">
        <v>6662.4</v>
      </c>
      <c r="I606" s="216"/>
      <c r="J606" s="211"/>
      <c r="K606" s="211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136</v>
      </c>
      <c r="AU606" s="221" t="s">
        <v>77</v>
      </c>
      <c r="AV606" s="11" t="s">
        <v>77</v>
      </c>
      <c r="AW606" s="11" t="s">
        <v>32</v>
      </c>
      <c r="AX606" s="11" t="s">
        <v>75</v>
      </c>
      <c r="AY606" s="221" t="s">
        <v>127</v>
      </c>
    </row>
    <row r="607" spans="2:65" s="1" customFormat="1" ht="16.5" customHeight="1">
      <c r="B607" s="37"/>
      <c r="C607" s="198" t="s">
        <v>1029</v>
      </c>
      <c r="D607" s="198" t="s">
        <v>129</v>
      </c>
      <c r="E607" s="199" t="s">
        <v>1030</v>
      </c>
      <c r="F607" s="200" t="s">
        <v>1031</v>
      </c>
      <c r="G607" s="201" t="s">
        <v>132</v>
      </c>
      <c r="H607" s="202">
        <v>31</v>
      </c>
      <c r="I607" s="203"/>
      <c r="J607" s="204">
        <f>ROUND(I607*H607,2)</f>
        <v>0</v>
      </c>
      <c r="K607" s="200" t="s">
        <v>133</v>
      </c>
      <c r="L607" s="42"/>
      <c r="M607" s="205" t="s">
        <v>1</v>
      </c>
      <c r="N607" s="206" t="s">
        <v>41</v>
      </c>
      <c r="O607" s="78"/>
      <c r="P607" s="207">
        <f>O607*H607</f>
        <v>0</v>
      </c>
      <c r="Q607" s="207">
        <v>0.00058</v>
      </c>
      <c r="R607" s="207">
        <f>Q607*H607</f>
        <v>0.01798</v>
      </c>
      <c r="S607" s="207">
        <v>0</v>
      </c>
      <c r="T607" s="208">
        <f>S607*H607</f>
        <v>0</v>
      </c>
      <c r="AR607" s="16" t="s">
        <v>206</v>
      </c>
      <c r="AT607" s="16" t="s">
        <v>129</v>
      </c>
      <c r="AU607" s="16" t="s">
        <v>77</v>
      </c>
      <c r="AY607" s="16" t="s">
        <v>127</v>
      </c>
      <c r="BE607" s="209">
        <f>IF(N607="základní",J607,0)</f>
        <v>0</v>
      </c>
      <c r="BF607" s="209">
        <f>IF(N607="snížená",J607,0)</f>
        <v>0</v>
      </c>
      <c r="BG607" s="209">
        <f>IF(N607="zákl. přenesená",J607,0)</f>
        <v>0</v>
      </c>
      <c r="BH607" s="209">
        <f>IF(N607="sníž. přenesená",J607,0)</f>
        <v>0</v>
      </c>
      <c r="BI607" s="209">
        <f>IF(N607="nulová",J607,0)</f>
        <v>0</v>
      </c>
      <c r="BJ607" s="16" t="s">
        <v>75</v>
      </c>
      <c r="BK607" s="209">
        <f>ROUND(I607*H607,2)</f>
        <v>0</v>
      </c>
      <c r="BL607" s="16" t="s">
        <v>206</v>
      </c>
      <c r="BM607" s="16" t="s">
        <v>1032</v>
      </c>
    </row>
    <row r="608" spans="2:51" s="11" customFormat="1" ht="12">
      <c r="B608" s="210"/>
      <c r="C608" s="211"/>
      <c r="D608" s="212" t="s">
        <v>136</v>
      </c>
      <c r="E608" s="213" t="s">
        <v>1</v>
      </c>
      <c r="F608" s="214" t="s">
        <v>997</v>
      </c>
      <c r="G608" s="211"/>
      <c r="H608" s="215">
        <v>31</v>
      </c>
      <c r="I608" s="216"/>
      <c r="J608" s="211"/>
      <c r="K608" s="211"/>
      <c r="L608" s="217"/>
      <c r="M608" s="218"/>
      <c r="N608" s="219"/>
      <c r="O608" s="219"/>
      <c r="P608" s="219"/>
      <c r="Q608" s="219"/>
      <c r="R608" s="219"/>
      <c r="S608" s="219"/>
      <c r="T608" s="220"/>
      <c r="AT608" s="221" t="s">
        <v>136</v>
      </c>
      <c r="AU608" s="221" t="s">
        <v>77</v>
      </c>
      <c r="AV608" s="11" t="s">
        <v>77</v>
      </c>
      <c r="AW608" s="11" t="s">
        <v>32</v>
      </c>
      <c r="AX608" s="11" t="s">
        <v>75</v>
      </c>
      <c r="AY608" s="221" t="s">
        <v>127</v>
      </c>
    </row>
    <row r="609" spans="2:65" s="1" customFormat="1" ht="16.5" customHeight="1">
      <c r="B609" s="37"/>
      <c r="C609" s="243" t="s">
        <v>1033</v>
      </c>
      <c r="D609" s="243" t="s">
        <v>257</v>
      </c>
      <c r="E609" s="244" t="s">
        <v>1034</v>
      </c>
      <c r="F609" s="245" t="s">
        <v>1035</v>
      </c>
      <c r="G609" s="246" t="s">
        <v>132</v>
      </c>
      <c r="H609" s="247">
        <v>35.65</v>
      </c>
      <c r="I609" s="248"/>
      <c r="J609" s="249">
        <f>ROUND(I609*H609,2)</f>
        <v>0</v>
      </c>
      <c r="K609" s="245" t="s">
        <v>133</v>
      </c>
      <c r="L609" s="250"/>
      <c r="M609" s="251" t="s">
        <v>1</v>
      </c>
      <c r="N609" s="252" t="s">
        <v>41</v>
      </c>
      <c r="O609" s="78"/>
      <c r="P609" s="207">
        <f>O609*H609</f>
        <v>0</v>
      </c>
      <c r="Q609" s="207">
        <v>0.0025</v>
      </c>
      <c r="R609" s="207">
        <f>Q609*H609</f>
        <v>0.089125</v>
      </c>
      <c r="S609" s="207">
        <v>0</v>
      </c>
      <c r="T609" s="208">
        <f>S609*H609</f>
        <v>0</v>
      </c>
      <c r="AR609" s="16" t="s">
        <v>297</v>
      </c>
      <c r="AT609" s="16" t="s">
        <v>257</v>
      </c>
      <c r="AU609" s="16" t="s">
        <v>77</v>
      </c>
      <c r="AY609" s="16" t="s">
        <v>127</v>
      </c>
      <c r="BE609" s="209">
        <f>IF(N609="základní",J609,0)</f>
        <v>0</v>
      </c>
      <c r="BF609" s="209">
        <f>IF(N609="snížená",J609,0)</f>
        <v>0</v>
      </c>
      <c r="BG609" s="209">
        <f>IF(N609="zákl. přenesená",J609,0)</f>
        <v>0</v>
      </c>
      <c r="BH609" s="209">
        <f>IF(N609="sníž. přenesená",J609,0)</f>
        <v>0</v>
      </c>
      <c r="BI609" s="209">
        <f>IF(N609="nulová",J609,0)</f>
        <v>0</v>
      </c>
      <c r="BJ609" s="16" t="s">
        <v>75</v>
      </c>
      <c r="BK609" s="209">
        <f>ROUND(I609*H609,2)</f>
        <v>0</v>
      </c>
      <c r="BL609" s="16" t="s">
        <v>206</v>
      </c>
      <c r="BM609" s="16" t="s">
        <v>1036</v>
      </c>
    </row>
    <row r="610" spans="2:51" s="11" customFormat="1" ht="12">
      <c r="B610" s="210"/>
      <c r="C610" s="211"/>
      <c r="D610" s="212" t="s">
        <v>136</v>
      </c>
      <c r="E610" s="211"/>
      <c r="F610" s="214" t="s">
        <v>1037</v>
      </c>
      <c r="G610" s="211"/>
      <c r="H610" s="215">
        <v>35.65</v>
      </c>
      <c r="I610" s="216"/>
      <c r="J610" s="211"/>
      <c r="K610" s="211"/>
      <c r="L610" s="217"/>
      <c r="M610" s="218"/>
      <c r="N610" s="219"/>
      <c r="O610" s="219"/>
      <c r="P610" s="219"/>
      <c r="Q610" s="219"/>
      <c r="R610" s="219"/>
      <c r="S610" s="219"/>
      <c r="T610" s="220"/>
      <c r="AT610" s="221" t="s">
        <v>136</v>
      </c>
      <c r="AU610" s="221" t="s">
        <v>77</v>
      </c>
      <c r="AV610" s="11" t="s">
        <v>77</v>
      </c>
      <c r="AW610" s="11" t="s">
        <v>4</v>
      </c>
      <c r="AX610" s="11" t="s">
        <v>75</v>
      </c>
      <c r="AY610" s="221" t="s">
        <v>127</v>
      </c>
    </row>
    <row r="611" spans="2:65" s="1" customFormat="1" ht="16.5" customHeight="1">
      <c r="B611" s="37"/>
      <c r="C611" s="198" t="s">
        <v>1038</v>
      </c>
      <c r="D611" s="198" t="s">
        <v>129</v>
      </c>
      <c r="E611" s="199" t="s">
        <v>1039</v>
      </c>
      <c r="F611" s="200" t="s">
        <v>1040</v>
      </c>
      <c r="G611" s="201" t="s">
        <v>270</v>
      </c>
      <c r="H611" s="202">
        <v>3.6</v>
      </c>
      <c r="I611" s="203"/>
      <c r="J611" s="204">
        <f>ROUND(I611*H611,2)</f>
        <v>0</v>
      </c>
      <c r="K611" s="200" t="s">
        <v>133</v>
      </c>
      <c r="L611" s="42"/>
      <c r="M611" s="205" t="s">
        <v>1</v>
      </c>
      <c r="N611" s="206" t="s">
        <v>41</v>
      </c>
      <c r="O611" s="78"/>
      <c r="P611" s="207">
        <f>O611*H611</f>
        <v>0</v>
      </c>
      <c r="Q611" s="207">
        <v>0</v>
      </c>
      <c r="R611" s="207">
        <f>Q611*H611</f>
        <v>0</v>
      </c>
      <c r="S611" s="207">
        <v>0</v>
      </c>
      <c r="T611" s="208">
        <f>S611*H611</f>
        <v>0</v>
      </c>
      <c r="AR611" s="16" t="s">
        <v>206</v>
      </c>
      <c r="AT611" s="16" t="s">
        <v>129</v>
      </c>
      <c r="AU611" s="16" t="s">
        <v>77</v>
      </c>
      <c r="AY611" s="16" t="s">
        <v>127</v>
      </c>
      <c r="BE611" s="209">
        <f>IF(N611="základní",J611,0)</f>
        <v>0</v>
      </c>
      <c r="BF611" s="209">
        <f>IF(N611="snížená",J611,0)</f>
        <v>0</v>
      </c>
      <c r="BG611" s="209">
        <f>IF(N611="zákl. přenesená",J611,0)</f>
        <v>0</v>
      </c>
      <c r="BH611" s="209">
        <f>IF(N611="sníž. přenesená",J611,0)</f>
        <v>0</v>
      </c>
      <c r="BI611" s="209">
        <f>IF(N611="nulová",J611,0)</f>
        <v>0</v>
      </c>
      <c r="BJ611" s="16" t="s">
        <v>75</v>
      </c>
      <c r="BK611" s="209">
        <f>ROUND(I611*H611,2)</f>
        <v>0</v>
      </c>
      <c r="BL611" s="16" t="s">
        <v>206</v>
      </c>
      <c r="BM611" s="16" t="s">
        <v>1041</v>
      </c>
    </row>
    <row r="612" spans="2:51" s="13" customFormat="1" ht="12">
      <c r="B612" s="233"/>
      <c r="C612" s="234"/>
      <c r="D612" s="212" t="s">
        <v>136</v>
      </c>
      <c r="E612" s="235" t="s">
        <v>1</v>
      </c>
      <c r="F612" s="236" t="s">
        <v>1042</v>
      </c>
      <c r="G612" s="234"/>
      <c r="H612" s="235" t="s">
        <v>1</v>
      </c>
      <c r="I612" s="237"/>
      <c r="J612" s="234"/>
      <c r="K612" s="234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136</v>
      </c>
      <c r="AU612" s="242" t="s">
        <v>77</v>
      </c>
      <c r="AV612" s="13" t="s">
        <v>75</v>
      </c>
      <c r="AW612" s="13" t="s">
        <v>32</v>
      </c>
      <c r="AX612" s="13" t="s">
        <v>70</v>
      </c>
      <c r="AY612" s="242" t="s">
        <v>127</v>
      </c>
    </row>
    <row r="613" spans="2:51" s="11" customFormat="1" ht="12">
      <c r="B613" s="210"/>
      <c r="C613" s="211"/>
      <c r="D613" s="212" t="s">
        <v>136</v>
      </c>
      <c r="E613" s="213" t="s">
        <v>1</v>
      </c>
      <c r="F613" s="214" t="s">
        <v>1043</v>
      </c>
      <c r="G613" s="211"/>
      <c r="H613" s="215">
        <v>3.6</v>
      </c>
      <c r="I613" s="216"/>
      <c r="J613" s="211"/>
      <c r="K613" s="211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136</v>
      </c>
      <c r="AU613" s="221" t="s">
        <v>77</v>
      </c>
      <c r="AV613" s="11" t="s">
        <v>77</v>
      </c>
      <c r="AW613" s="11" t="s">
        <v>32</v>
      </c>
      <c r="AX613" s="11" t="s">
        <v>75</v>
      </c>
      <c r="AY613" s="221" t="s">
        <v>127</v>
      </c>
    </row>
    <row r="614" spans="2:65" s="1" customFormat="1" ht="16.5" customHeight="1">
      <c r="B614" s="37"/>
      <c r="C614" s="243" t="s">
        <v>1044</v>
      </c>
      <c r="D614" s="243" t="s">
        <v>257</v>
      </c>
      <c r="E614" s="244" t="s">
        <v>1045</v>
      </c>
      <c r="F614" s="245" t="s">
        <v>1046</v>
      </c>
      <c r="G614" s="246" t="s">
        <v>226</v>
      </c>
      <c r="H614" s="247">
        <v>3.6</v>
      </c>
      <c r="I614" s="248"/>
      <c r="J614" s="249">
        <f>ROUND(I614*H614,2)</f>
        <v>0</v>
      </c>
      <c r="K614" s="245" t="s">
        <v>1</v>
      </c>
      <c r="L614" s="250"/>
      <c r="M614" s="251" t="s">
        <v>1</v>
      </c>
      <c r="N614" s="252" t="s">
        <v>41</v>
      </c>
      <c r="O614" s="78"/>
      <c r="P614" s="207">
        <f>O614*H614</f>
        <v>0</v>
      </c>
      <c r="Q614" s="207">
        <v>0.00055</v>
      </c>
      <c r="R614" s="207">
        <f>Q614*H614</f>
        <v>0.00198</v>
      </c>
      <c r="S614" s="207">
        <v>0</v>
      </c>
      <c r="T614" s="208">
        <f>S614*H614</f>
        <v>0</v>
      </c>
      <c r="AR614" s="16" t="s">
        <v>297</v>
      </c>
      <c r="AT614" s="16" t="s">
        <v>257</v>
      </c>
      <c r="AU614" s="16" t="s">
        <v>77</v>
      </c>
      <c r="AY614" s="16" t="s">
        <v>127</v>
      </c>
      <c r="BE614" s="209">
        <f>IF(N614="základní",J614,0)</f>
        <v>0</v>
      </c>
      <c r="BF614" s="209">
        <f>IF(N614="snížená",J614,0)</f>
        <v>0</v>
      </c>
      <c r="BG614" s="209">
        <f>IF(N614="zákl. přenesená",J614,0)</f>
        <v>0</v>
      </c>
      <c r="BH614" s="209">
        <f>IF(N614="sníž. přenesená",J614,0)</f>
        <v>0</v>
      </c>
      <c r="BI614" s="209">
        <f>IF(N614="nulová",J614,0)</f>
        <v>0</v>
      </c>
      <c r="BJ614" s="16" t="s">
        <v>75</v>
      </c>
      <c r="BK614" s="209">
        <f>ROUND(I614*H614,2)</f>
        <v>0</v>
      </c>
      <c r="BL614" s="16" t="s">
        <v>206</v>
      </c>
      <c r="BM614" s="16" t="s">
        <v>1047</v>
      </c>
    </row>
    <row r="615" spans="2:65" s="1" customFormat="1" ht="16.5" customHeight="1">
      <c r="B615" s="37"/>
      <c r="C615" s="198" t="s">
        <v>1048</v>
      </c>
      <c r="D615" s="198" t="s">
        <v>129</v>
      </c>
      <c r="E615" s="199" t="s">
        <v>1049</v>
      </c>
      <c r="F615" s="200" t="s">
        <v>1050</v>
      </c>
      <c r="G615" s="201" t="s">
        <v>132</v>
      </c>
      <c r="H615" s="202">
        <v>15.5</v>
      </c>
      <c r="I615" s="203"/>
      <c r="J615" s="204">
        <f>ROUND(I615*H615,2)</f>
        <v>0</v>
      </c>
      <c r="K615" s="200" t="s">
        <v>133</v>
      </c>
      <c r="L615" s="42"/>
      <c r="M615" s="205" t="s">
        <v>1</v>
      </c>
      <c r="N615" s="206" t="s">
        <v>41</v>
      </c>
      <c r="O615" s="78"/>
      <c r="P615" s="207">
        <f>O615*H615</f>
        <v>0</v>
      </c>
      <c r="Q615" s="207">
        <v>0.00058</v>
      </c>
      <c r="R615" s="207">
        <f>Q615*H615</f>
        <v>0.00899</v>
      </c>
      <c r="S615" s="207">
        <v>0</v>
      </c>
      <c r="T615" s="208">
        <f>S615*H615</f>
        <v>0</v>
      </c>
      <c r="AR615" s="16" t="s">
        <v>206</v>
      </c>
      <c r="AT615" s="16" t="s">
        <v>129</v>
      </c>
      <c r="AU615" s="16" t="s">
        <v>77</v>
      </c>
      <c r="AY615" s="16" t="s">
        <v>127</v>
      </c>
      <c r="BE615" s="209">
        <f>IF(N615="základní",J615,0)</f>
        <v>0</v>
      </c>
      <c r="BF615" s="209">
        <f>IF(N615="snížená",J615,0)</f>
        <v>0</v>
      </c>
      <c r="BG615" s="209">
        <f>IF(N615="zákl. přenesená",J615,0)</f>
        <v>0</v>
      </c>
      <c r="BH615" s="209">
        <f>IF(N615="sníž. přenesená",J615,0)</f>
        <v>0</v>
      </c>
      <c r="BI615" s="209">
        <f>IF(N615="nulová",J615,0)</f>
        <v>0</v>
      </c>
      <c r="BJ615" s="16" t="s">
        <v>75</v>
      </c>
      <c r="BK615" s="209">
        <f>ROUND(I615*H615,2)</f>
        <v>0</v>
      </c>
      <c r="BL615" s="16" t="s">
        <v>206</v>
      </c>
      <c r="BM615" s="16" t="s">
        <v>1051</v>
      </c>
    </row>
    <row r="616" spans="2:65" s="1" customFormat="1" ht="16.5" customHeight="1">
      <c r="B616" s="37"/>
      <c r="C616" s="243" t="s">
        <v>1052</v>
      </c>
      <c r="D616" s="243" t="s">
        <v>257</v>
      </c>
      <c r="E616" s="244" t="s">
        <v>1053</v>
      </c>
      <c r="F616" s="245" t="s">
        <v>1054</v>
      </c>
      <c r="G616" s="246" t="s">
        <v>146</v>
      </c>
      <c r="H616" s="247">
        <v>0.632</v>
      </c>
      <c r="I616" s="248"/>
      <c r="J616" s="249">
        <f>ROUND(I616*H616,2)</f>
        <v>0</v>
      </c>
      <c r="K616" s="245" t="s">
        <v>133</v>
      </c>
      <c r="L616" s="250"/>
      <c r="M616" s="251" t="s">
        <v>1</v>
      </c>
      <c r="N616" s="252" t="s">
        <v>41</v>
      </c>
      <c r="O616" s="78"/>
      <c r="P616" s="207">
        <f>O616*H616</f>
        <v>0</v>
      </c>
      <c r="Q616" s="207">
        <v>0.02</v>
      </c>
      <c r="R616" s="207">
        <f>Q616*H616</f>
        <v>0.01264</v>
      </c>
      <c r="S616" s="207">
        <v>0</v>
      </c>
      <c r="T616" s="208">
        <f>S616*H616</f>
        <v>0</v>
      </c>
      <c r="AR616" s="16" t="s">
        <v>297</v>
      </c>
      <c r="AT616" s="16" t="s">
        <v>257</v>
      </c>
      <c r="AU616" s="16" t="s">
        <v>77</v>
      </c>
      <c r="AY616" s="16" t="s">
        <v>127</v>
      </c>
      <c r="BE616" s="209">
        <f>IF(N616="základní",J616,0)</f>
        <v>0</v>
      </c>
      <c r="BF616" s="209">
        <f>IF(N616="snížená",J616,0)</f>
        <v>0</v>
      </c>
      <c r="BG616" s="209">
        <f>IF(N616="zákl. přenesená",J616,0)</f>
        <v>0</v>
      </c>
      <c r="BH616" s="209">
        <f>IF(N616="sníž. přenesená",J616,0)</f>
        <v>0</v>
      </c>
      <c r="BI616" s="209">
        <f>IF(N616="nulová",J616,0)</f>
        <v>0</v>
      </c>
      <c r="BJ616" s="16" t="s">
        <v>75</v>
      </c>
      <c r="BK616" s="209">
        <f>ROUND(I616*H616,2)</f>
        <v>0</v>
      </c>
      <c r="BL616" s="16" t="s">
        <v>206</v>
      </c>
      <c r="BM616" s="16" t="s">
        <v>1055</v>
      </c>
    </row>
    <row r="617" spans="2:51" s="11" customFormat="1" ht="12">
      <c r="B617" s="210"/>
      <c r="C617" s="211"/>
      <c r="D617" s="212" t="s">
        <v>136</v>
      </c>
      <c r="E617" s="213" t="s">
        <v>1</v>
      </c>
      <c r="F617" s="214" t="s">
        <v>1056</v>
      </c>
      <c r="G617" s="211"/>
      <c r="H617" s="215">
        <v>0.632</v>
      </c>
      <c r="I617" s="216"/>
      <c r="J617" s="211"/>
      <c r="K617" s="211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136</v>
      </c>
      <c r="AU617" s="221" t="s">
        <v>77</v>
      </c>
      <c r="AV617" s="11" t="s">
        <v>77</v>
      </c>
      <c r="AW617" s="11" t="s">
        <v>32</v>
      </c>
      <c r="AX617" s="11" t="s">
        <v>75</v>
      </c>
      <c r="AY617" s="221" t="s">
        <v>127</v>
      </c>
    </row>
    <row r="618" spans="2:65" s="1" customFormat="1" ht="16.5" customHeight="1">
      <c r="B618" s="37"/>
      <c r="C618" s="198" t="s">
        <v>1057</v>
      </c>
      <c r="D618" s="198" t="s">
        <v>129</v>
      </c>
      <c r="E618" s="199" t="s">
        <v>1058</v>
      </c>
      <c r="F618" s="200" t="s">
        <v>1059</v>
      </c>
      <c r="G618" s="201" t="s">
        <v>132</v>
      </c>
      <c r="H618" s="202">
        <v>453.907</v>
      </c>
      <c r="I618" s="203"/>
      <c r="J618" s="204">
        <f>ROUND(I618*H618,2)</f>
        <v>0</v>
      </c>
      <c r="K618" s="200" t="s">
        <v>133</v>
      </c>
      <c r="L618" s="42"/>
      <c r="M618" s="205" t="s">
        <v>1</v>
      </c>
      <c r="N618" s="206" t="s">
        <v>41</v>
      </c>
      <c r="O618" s="78"/>
      <c r="P618" s="207">
        <f>O618*H618</f>
        <v>0</v>
      </c>
      <c r="Q618" s="207">
        <v>1E-05</v>
      </c>
      <c r="R618" s="207">
        <f>Q618*H618</f>
        <v>0.00453907</v>
      </c>
      <c r="S618" s="207">
        <v>0</v>
      </c>
      <c r="T618" s="208">
        <f>S618*H618</f>
        <v>0</v>
      </c>
      <c r="AR618" s="16" t="s">
        <v>206</v>
      </c>
      <c r="AT618" s="16" t="s">
        <v>129</v>
      </c>
      <c r="AU618" s="16" t="s">
        <v>77</v>
      </c>
      <c r="AY618" s="16" t="s">
        <v>127</v>
      </c>
      <c r="BE618" s="209">
        <f>IF(N618="základní",J618,0)</f>
        <v>0</v>
      </c>
      <c r="BF618" s="209">
        <f>IF(N618="snížená",J618,0)</f>
        <v>0</v>
      </c>
      <c r="BG618" s="209">
        <f>IF(N618="zákl. přenesená",J618,0)</f>
        <v>0</v>
      </c>
      <c r="BH618" s="209">
        <f>IF(N618="sníž. přenesená",J618,0)</f>
        <v>0</v>
      </c>
      <c r="BI618" s="209">
        <f>IF(N618="nulová",J618,0)</f>
        <v>0</v>
      </c>
      <c r="BJ618" s="16" t="s">
        <v>75</v>
      </c>
      <c r="BK618" s="209">
        <f>ROUND(I618*H618,2)</f>
        <v>0</v>
      </c>
      <c r="BL618" s="16" t="s">
        <v>206</v>
      </c>
      <c r="BM618" s="16" t="s">
        <v>1060</v>
      </c>
    </row>
    <row r="619" spans="2:51" s="13" customFormat="1" ht="12">
      <c r="B619" s="233"/>
      <c r="C619" s="234"/>
      <c r="D619" s="212" t="s">
        <v>136</v>
      </c>
      <c r="E619" s="235" t="s">
        <v>1</v>
      </c>
      <c r="F619" s="236" t="s">
        <v>1011</v>
      </c>
      <c r="G619" s="234"/>
      <c r="H619" s="235" t="s">
        <v>1</v>
      </c>
      <c r="I619" s="237"/>
      <c r="J619" s="234"/>
      <c r="K619" s="234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136</v>
      </c>
      <c r="AU619" s="242" t="s">
        <v>77</v>
      </c>
      <c r="AV619" s="13" t="s">
        <v>75</v>
      </c>
      <c r="AW619" s="13" t="s">
        <v>32</v>
      </c>
      <c r="AX619" s="13" t="s">
        <v>70</v>
      </c>
      <c r="AY619" s="242" t="s">
        <v>127</v>
      </c>
    </row>
    <row r="620" spans="2:51" s="11" customFormat="1" ht="12">
      <c r="B620" s="210"/>
      <c r="C620" s="211"/>
      <c r="D620" s="212" t="s">
        <v>136</v>
      </c>
      <c r="E620" s="213" t="s">
        <v>1</v>
      </c>
      <c r="F620" s="214" t="s">
        <v>1061</v>
      </c>
      <c r="G620" s="211"/>
      <c r="H620" s="215">
        <v>206.055</v>
      </c>
      <c r="I620" s="216"/>
      <c r="J620" s="211"/>
      <c r="K620" s="211"/>
      <c r="L620" s="217"/>
      <c r="M620" s="218"/>
      <c r="N620" s="219"/>
      <c r="O620" s="219"/>
      <c r="P620" s="219"/>
      <c r="Q620" s="219"/>
      <c r="R620" s="219"/>
      <c r="S620" s="219"/>
      <c r="T620" s="220"/>
      <c r="AT620" s="221" t="s">
        <v>136</v>
      </c>
      <c r="AU620" s="221" t="s">
        <v>77</v>
      </c>
      <c r="AV620" s="11" t="s">
        <v>77</v>
      </c>
      <c r="AW620" s="11" t="s">
        <v>32</v>
      </c>
      <c r="AX620" s="11" t="s">
        <v>70</v>
      </c>
      <c r="AY620" s="221" t="s">
        <v>127</v>
      </c>
    </row>
    <row r="621" spans="2:51" s="13" customFormat="1" ht="12">
      <c r="B621" s="233"/>
      <c r="C621" s="234"/>
      <c r="D621" s="212" t="s">
        <v>136</v>
      </c>
      <c r="E621" s="235" t="s">
        <v>1</v>
      </c>
      <c r="F621" s="236" t="s">
        <v>1013</v>
      </c>
      <c r="G621" s="234"/>
      <c r="H621" s="235" t="s">
        <v>1</v>
      </c>
      <c r="I621" s="237"/>
      <c r="J621" s="234"/>
      <c r="K621" s="234"/>
      <c r="L621" s="238"/>
      <c r="M621" s="239"/>
      <c r="N621" s="240"/>
      <c r="O621" s="240"/>
      <c r="P621" s="240"/>
      <c r="Q621" s="240"/>
      <c r="R621" s="240"/>
      <c r="S621" s="240"/>
      <c r="T621" s="241"/>
      <c r="AT621" s="242" t="s">
        <v>136</v>
      </c>
      <c r="AU621" s="242" t="s">
        <v>77</v>
      </c>
      <c r="AV621" s="13" t="s">
        <v>75</v>
      </c>
      <c r="AW621" s="13" t="s">
        <v>32</v>
      </c>
      <c r="AX621" s="13" t="s">
        <v>70</v>
      </c>
      <c r="AY621" s="242" t="s">
        <v>127</v>
      </c>
    </row>
    <row r="622" spans="2:51" s="11" customFormat="1" ht="12">
      <c r="B622" s="210"/>
      <c r="C622" s="211"/>
      <c r="D622" s="212" t="s">
        <v>136</v>
      </c>
      <c r="E622" s="213" t="s">
        <v>1</v>
      </c>
      <c r="F622" s="214" t="s">
        <v>1062</v>
      </c>
      <c r="G622" s="211"/>
      <c r="H622" s="215">
        <v>247.852</v>
      </c>
      <c r="I622" s="216"/>
      <c r="J622" s="211"/>
      <c r="K622" s="211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136</v>
      </c>
      <c r="AU622" s="221" t="s">
        <v>77</v>
      </c>
      <c r="AV622" s="11" t="s">
        <v>77</v>
      </c>
      <c r="AW622" s="11" t="s">
        <v>32</v>
      </c>
      <c r="AX622" s="11" t="s">
        <v>70</v>
      </c>
      <c r="AY622" s="221" t="s">
        <v>127</v>
      </c>
    </row>
    <row r="623" spans="2:51" s="12" customFormat="1" ht="12">
      <c r="B623" s="222"/>
      <c r="C623" s="223"/>
      <c r="D623" s="212" t="s">
        <v>136</v>
      </c>
      <c r="E623" s="224" t="s">
        <v>1</v>
      </c>
      <c r="F623" s="225" t="s">
        <v>139</v>
      </c>
      <c r="G623" s="223"/>
      <c r="H623" s="226">
        <v>453.907</v>
      </c>
      <c r="I623" s="227"/>
      <c r="J623" s="223"/>
      <c r="K623" s="223"/>
      <c r="L623" s="228"/>
      <c r="M623" s="229"/>
      <c r="N623" s="230"/>
      <c r="O623" s="230"/>
      <c r="P623" s="230"/>
      <c r="Q623" s="230"/>
      <c r="R623" s="230"/>
      <c r="S623" s="230"/>
      <c r="T623" s="231"/>
      <c r="AT623" s="232" t="s">
        <v>136</v>
      </c>
      <c r="AU623" s="232" t="s">
        <v>77</v>
      </c>
      <c r="AV623" s="12" t="s">
        <v>134</v>
      </c>
      <c r="AW623" s="12" t="s">
        <v>32</v>
      </c>
      <c r="AX623" s="12" t="s">
        <v>75</v>
      </c>
      <c r="AY623" s="232" t="s">
        <v>127</v>
      </c>
    </row>
    <row r="624" spans="2:65" s="1" customFormat="1" ht="16.5" customHeight="1">
      <c r="B624" s="37"/>
      <c r="C624" s="243" t="s">
        <v>1063</v>
      </c>
      <c r="D624" s="243" t="s">
        <v>257</v>
      </c>
      <c r="E624" s="244" t="s">
        <v>1064</v>
      </c>
      <c r="F624" s="245" t="s">
        <v>1065</v>
      </c>
      <c r="G624" s="246" t="s">
        <v>132</v>
      </c>
      <c r="H624" s="247">
        <v>499.298</v>
      </c>
      <c r="I624" s="248"/>
      <c r="J624" s="249">
        <f>ROUND(I624*H624,2)</f>
        <v>0</v>
      </c>
      <c r="K624" s="245" t="s">
        <v>1</v>
      </c>
      <c r="L624" s="250"/>
      <c r="M624" s="251" t="s">
        <v>1</v>
      </c>
      <c r="N624" s="252" t="s">
        <v>41</v>
      </c>
      <c r="O624" s="78"/>
      <c r="P624" s="207">
        <f>O624*H624</f>
        <v>0</v>
      </c>
      <c r="Q624" s="207">
        <v>0.0002</v>
      </c>
      <c r="R624" s="207">
        <f>Q624*H624</f>
        <v>0.0998596</v>
      </c>
      <c r="S624" s="207">
        <v>0</v>
      </c>
      <c r="T624" s="208">
        <f>S624*H624</f>
        <v>0</v>
      </c>
      <c r="AR624" s="16" t="s">
        <v>297</v>
      </c>
      <c r="AT624" s="16" t="s">
        <v>257</v>
      </c>
      <c r="AU624" s="16" t="s">
        <v>77</v>
      </c>
      <c r="AY624" s="16" t="s">
        <v>127</v>
      </c>
      <c r="BE624" s="209">
        <f>IF(N624="základní",J624,0)</f>
        <v>0</v>
      </c>
      <c r="BF624" s="209">
        <f>IF(N624="snížená",J624,0)</f>
        <v>0</v>
      </c>
      <c r="BG624" s="209">
        <f>IF(N624="zákl. přenesená",J624,0)</f>
        <v>0</v>
      </c>
      <c r="BH624" s="209">
        <f>IF(N624="sníž. přenesená",J624,0)</f>
        <v>0</v>
      </c>
      <c r="BI624" s="209">
        <f>IF(N624="nulová",J624,0)</f>
        <v>0</v>
      </c>
      <c r="BJ624" s="16" t="s">
        <v>75</v>
      </c>
      <c r="BK624" s="209">
        <f>ROUND(I624*H624,2)</f>
        <v>0</v>
      </c>
      <c r="BL624" s="16" t="s">
        <v>206</v>
      </c>
      <c r="BM624" s="16" t="s">
        <v>1066</v>
      </c>
    </row>
    <row r="625" spans="2:51" s="11" customFormat="1" ht="12">
      <c r="B625" s="210"/>
      <c r="C625" s="211"/>
      <c r="D625" s="212" t="s">
        <v>136</v>
      </c>
      <c r="E625" s="211"/>
      <c r="F625" s="214" t="s">
        <v>1067</v>
      </c>
      <c r="G625" s="211"/>
      <c r="H625" s="215">
        <v>499.298</v>
      </c>
      <c r="I625" s="216"/>
      <c r="J625" s="211"/>
      <c r="K625" s="211"/>
      <c r="L625" s="217"/>
      <c r="M625" s="218"/>
      <c r="N625" s="219"/>
      <c r="O625" s="219"/>
      <c r="P625" s="219"/>
      <c r="Q625" s="219"/>
      <c r="R625" s="219"/>
      <c r="S625" s="219"/>
      <c r="T625" s="220"/>
      <c r="AT625" s="221" t="s">
        <v>136</v>
      </c>
      <c r="AU625" s="221" t="s">
        <v>77</v>
      </c>
      <c r="AV625" s="11" t="s">
        <v>77</v>
      </c>
      <c r="AW625" s="11" t="s">
        <v>4</v>
      </c>
      <c r="AX625" s="11" t="s">
        <v>75</v>
      </c>
      <c r="AY625" s="221" t="s">
        <v>127</v>
      </c>
    </row>
    <row r="626" spans="2:65" s="1" customFormat="1" ht="16.5" customHeight="1">
      <c r="B626" s="37"/>
      <c r="C626" s="198" t="s">
        <v>1068</v>
      </c>
      <c r="D626" s="198" t="s">
        <v>129</v>
      </c>
      <c r="E626" s="199" t="s">
        <v>1069</v>
      </c>
      <c r="F626" s="200" t="s">
        <v>1070</v>
      </c>
      <c r="G626" s="201" t="s">
        <v>132</v>
      </c>
      <c r="H626" s="202">
        <v>453.907</v>
      </c>
      <c r="I626" s="203"/>
      <c r="J626" s="204">
        <f>ROUND(I626*H626,2)</f>
        <v>0</v>
      </c>
      <c r="K626" s="200" t="s">
        <v>133</v>
      </c>
      <c r="L626" s="42"/>
      <c r="M626" s="205" t="s">
        <v>1</v>
      </c>
      <c r="N626" s="206" t="s">
        <v>41</v>
      </c>
      <c r="O626" s="78"/>
      <c r="P626" s="207">
        <f>O626*H626</f>
        <v>0</v>
      </c>
      <c r="Q626" s="207">
        <v>4E-05</v>
      </c>
      <c r="R626" s="207">
        <f>Q626*H626</f>
        <v>0.01815628</v>
      </c>
      <c r="S626" s="207">
        <v>0</v>
      </c>
      <c r="T626" s="208">
        <f>S626*H626</f>
        <v>0</v>
      </c>
      <c r="AR626" s="16" t="s">
        <v>206</v>
      </c>
      <c r="AT626" s="16" t="s">
        <v>129</v>
      </c>
      <c r="AU626" s="16" t="s">
        <v>77</v>
      </c>
      <c r="AY626" s="16" t="s">
        <v>127</v>
      </c>
      <c r="BE626" s="209">
        <f>IF(N626="základní",J626,0)</f>
        <v>0</v>
      </c>
      <c r="BF626" s="209">
        <f>IF(N626="snížená",J626,0)</f>
        <v>0</v>
      </c>
      <c r="BG626" s="209">
        <f>IF(N626="zákl. přenesená",J626,0)</f>
        <v>0</v>
      </c>
      <c r="BH626" s="209">
        <f>IF(N626="sníž. přenesená",J626,0)</f>
        <v>0</v>
      </c>
      <c r="BI626" s="209">
        <f>IF(N626="nulová",J626,0)</f>
        <v>0</v>
      </c>
      <c r="BJ626" s="16" t="s">
        <v>75</v>
      </c>
      <c r="BK626" s="209">
        <f>ROUND(I626*H626,2)</f>
        <v>0</v>
      </c>
      <c r="BL626" s="16" t="s">
        <v>206</v>
      </c>
      <c r="BM626" s="16" t="s">
        <v>1071</v>
      </c>
    </row>
    <row r="627" spans="2:51" s="13" customFormat="1" ht="12">
      <c r="B627" s="233"/>
      <c r="C627" s="234"/>
      <c r="D627" s="212" t="s">
        <v>136</v>
      </c>
      <c r="E627" s="235" t="s">
        <v>1</v>
      </c>
      <c r="F627" s="236" t="s">
        <v>1011</v>
      </c>
      <c r="G627" s="234"/>
      <c r="H627" s="235" t="s">
        <v>1</v>
      </c>
      <c r="I627" s="237"/>
      <c r="J627" s="234"/>
      <c r="K627" s="234"/>
      <c r="L627" s="238"/>
      <c r="M627" s="239"/>
      <c r="N627" s="240"/>
      <c r="O627" s="240"/>
      <c r="P627" s="240"/>
      <c r="Q627" s="240"/>
      <c r="R627" s="240"/>
      <c r="S627" s="240"/>
      <c r="T627" s="241"/>
      <c r="AT627" s="242" t="s">
        <v>136</v>
      </c>
      <c r="AU627" s="242" t="s">
        <v>77</v>
      </c>
      <c r="AV627" s="13" t="s">
        <v>75</v>
      </c>
      <c r="AW627" s="13" t="s">
        <v>32</v>
      </c>
      <c r="AX627" s="13" t="s">
        <v>70</v>
      </c>
      <c r="AY627" s="242" t="s">
        <v>127</v>
      </c>
    </row>
    <row r="628" spans="2:51" s="11" customFormat="1" ht="12">
      <c r="B628" s="210"/>
      <c r="C628" s="211"/>
      <c r="D628" s="212" t="s">
        <v>136</v>
      </c>
      <c r="E628" s="213" t="s">
        <v>1</v>
      </c>
      <c r="F628" s="214" t="s">
        <v>1061</v>
      </c>
      <c r="G628" s="211"/>
      <c r="H628" s="215">
        <v>206.055</v>
      </c>
      <c r="I628" s="216"/>
      <c r="J628" s="211"/>
      <c r="K628" s="211"/>
      <c r="L628" s="217"/>
      <c r="M628" s="218"/>
      <c r="N628" s="219"/>
      <c r="O628" s="219"/>
      <c r="P628" s="219"/>
      <c r="Q628" s="219"/>
      <c r="R628" s="219"/>
      <c r="S628" s="219"/>
      <c r="T628" s="220"/>
      <c r="AT628" s="221" t="s">
        <v>136</v>
      </c>
      <c r="AU628" s="221" t="s">
        <v>77</v>
      </c>
      <c r="AV628" s="11" t="s">
        <v>77</v>
      </c>
      <c r="AW628" s="11" t="s">
        <v>32</v>
      </c>
      <c r="AX628" s="11" t="s">
        <v>70</v>
      </c>
      <c r="AY628" s="221" t="s">
        <v>127</v>
      </c>
    </row>
    <row r="629" spans="2:51" s="13" customFormat="1" ht="12">
      <c r="B629" s="233"/>
      <c r="C629" s="234"/>
      <c r="D629" s="212" t="s">
        <v>136</v>
      </c>
      <c r="E629" s="235" t="s">
        <v>1</v>
      </c>
      <c r="F629" s="236" t="s">
        <v>1013</v>
      </c>
      <c r="G629" s="234"/>
      <c r="H629" s="235" t="s">
        <v>1</v>
      </c>
      <c r="I629" s="237"/>
      <c r="J629" s="234"/>
      <c r="K629" s="234"/>
      <c r="L629" s="238"/>
      <c r="M629" s="239"/>
      <c r="N629" s="240"/>
      <c r="O629" s="240"/>
      <c r="P629" s="240"/>
      <c r="Q629" s="240"/>
      <c r="R629" s="240"/>
      <c r="S629" s="240"/>
      <c r="T629" s="241"/>
      <c r="AT629" s="242" t="s">
        <v>136</v>
      </c>
      <c r="AU629" s="242" t="s">
        <v>77</v>
      </c>
      <c r="AV629" s="13" t="s">
        <v>75</v>
      </c>
      <c r="AW629" s="13" t="s">
        <v>32</v>
      </c>
      <c r="AX629" s="13" t="s">
        <v>70</v>
      </c>
      <c r="AY629" s="242" t="s">
        <v>127</v>
      </c>
    </row>
    <row r="630" spans="2:51" s="11" customFormat="1" ht="12">
      <c r="B630" s="210"/>
      <c r="C630" s="211"/>
      <c r="D630" s="212" t="s">
        <v>136</v>
      </c>
      <c r="E630" s="213" t="s">
        <v>1</v>
      </c>
      <c r="F630" s="214" t="s">
        <v>1062</v>
      </c>
      <c r="G630" s="211"/>
      <c r="H630" s="215">
        <v>247.852</v>
      </c>
      <c r="I630" s="216"/>
      <c r="J630" s="211"/>
      <c r="K630" s="211"/>
      <c r="L630" s="217"/>
      <c r="M630" s="218"/>
      <c r="N630" s="219"/>
      <c r="O630" s="219"/>
      <c r="P630" s="219"/>
      <c r="Q630" s="219"/>
      <c r="R630" s="219"/>
      <c r="S630" s="219"/>
      <c r="T630" s="220"/>
      <c r="AT630" s="221" t="s">
        <v>136</v>
      </c>
      <c r="AU630" s="221" t="s">
        <v>77</v>
      </c>
      <c r="AV630" s="11" t="s">
        <v>77</v>
      </c>
      <c r="AW630" s="11" t="s">
        <v>32</v>
      </c>
      <c r="AX630" s="11" t="s">
        <v>70</v>
      </c>
      <c r="AY630" s="221" t="s">
        <v>127</v>
      </c>
    </row>
    <row r="631" spans="2:51" s="12" customFormat="1" ht="12">
      <c r="B631" s="222"/>
      <c r="C631" s="223"/>
      <c r="D631" s="212" t="s">
        <v>136</v>
      </c>
      <c r="E631" s="224" t="s">
        <v>1</v>
      </c>
      <c r="F631" s="225" t="s">
        <v>139</v>
      </c>
      <c r="G631" s="223"/>
      <c r="H631" s="226">
        <v>453.907</v>
      </c>
      <c r="I631" s="227"/>
      <c r="J631" s="223"/>
      <c r="K631" s="223"/>
      <c r="L631" s="228"/>
      <c r="M631" s="229"/>
      <c r="N631" s="230"/>
      <c r="O631" s="230"/>
      <c r="P631" s="230"/>
      <c r="Q631" s="230"/>
      <c r="R631" s="230"/>
      <c r="S631" s="230"/>
      <c r="T631" s="231"/>
      <c r="AT631" s="232" t="s">
        <v>136</v>
      </c>
      <c r="AU631" s="232" t="s">
        <v>77</v>
      </c>
      <c r="AV631" s="12" t="s">
        <v>134</v>
      </c>
      <c r="AW631" s="12" t="s">
        <v>32</v>
      </c>
      <c r="AX631" s="12" t="s">
        <v>75</v>
      </c>
      <c r="AY631" s="232" t="s">
        <v>127</v>
      </c>
    </row>
    <row r="632" spans="2:65" s="1" customFormat="1" ht="16.5" customHeight="1">
      <c r="B632" s="37"/>
      <c r="C632" s="243" t="s">
        <v>1072</v>
      </c>
      <c r="D632" s="243" t="s">
        <v>257</v>
      </c>
      <c r="E632" s="244" t="s">
        <v>1073</v>
      </c>
      <c r="F632" s="245" t="s">
        <v>1074</v>
      </c>
      <c r="G632" s="246" t="s">
        <v>132</v>
      </c>
      <c r="H632" s="247">
        <v>499.298</v>
      </c>
      <c r="I632" s="248"/>
      <c r="J632" s="249">
        <f>ROUND(I632*H632,2)</f>
        <v>0</v>
      </c>
      <c r="K632" s="245" t="s">
        <v>1</v>
      </c>
      <c r="L632" s="250"/>
      <c r="M632" s="251" t="s">
        <v>1</v>
      </c>
      <c r="N632" s="252" t="s">
        <v>41</v>
      </c>
      <c r="O632" s="78"/>
      <c r="P632" s="207">
        <f>O632*H632</f>
        <v>0</v>
      </c>
      <c r="Q632" s="207">
        <v>0.00017</v>
      </c>
      <c r="R632" s="207">
        <f>Q632*H632</f>
        <v>0.08488066000000001</v>
      </c>
      <c r="S632" s="207">
        <v>0</v>
      </c>
      <c r="T632" s="208">
        <f>S632*H632</f>
        <v>0</v>
      </c>
      <c r="AR632" s="16" t="s">
        <v>297</v>
      </c>
      <c r="AT632" s="16" t="s">
        <v>257</v>
      </c>
      <c r="AU632" s="16" t="s">
        <v>77</v>
      </c>
      <c r="AY632" s="16" t="s">
        <v>127</v>
      </c>
      <c r="BE632" s="209">
        <f>IF(N632="základní",J632,0)</f>
        <v>0</v>
      </c>
      <c r="BF632" s="209">
        <f>IF(N632="snížená",J632,0)</f>
        <v>0</v>
      </c>
      <c r="BG632" s="209">
        <f>IF(N632="zákl. přenesená",J632,0)</f>
        <v>0</v>
      </c>
      <c r="BH632" s="209">
        <f>IF(N632="sníž. přenesená",J632,0)</f>
        <v>0</v>
      </c>
      <c r="BI632" s="209">
        <f>IF(N632="nulová",J632,0)</f>
        <v>0</v>
      </c>
      <c r="BJ632" s="16" t="s">
        <v>75</v>
      </c>
      <c r="BK632" s="209">
        <f>ROUND(I632*H632,2)</f>
        <v>0</v>
      </c>
      <c r="BL632" s="16" t="s">
        <v>206</v>
      </c>
      <c r="BM632" s="16" t="s">
        <v>1075</v>
      </c>
    </row>
    <row r="633" spans="2:51" s="11" customFormat="1" ht="12">
      <c r="B633" s="210"/>
      <c r="C633" s="211"/>
      <c r="D633" s="212" t="s">
        <v>136</v>
      </c>
      <c r="E633" s="211"/>
      <c r="F633" s="214" t="s">
        <v>1067</v>
      </c>
      <c r="G633" s="211"/>
      <c r="H633" s="215">
        <v>499.298</v>
      </c>
      <c r="I633" s="216"/>
      <c r="J633" s="211"/>
      <c r="K633" s="211"/>
      <c r="L633" s="217"/>
      <c r="M633" s="218"/>
      <c r="N633" s="219"/>
      <c r="O633" s="219"/>
      <c r="P633" s="219"/>
      <c r="Q633" s="219"/>
      <c r="R633" s="219"/>
      <c r="S633" s="219"/>
      <c r="T633" s="220"/>
      <c r="AT633" s="221" t="s">
        <v>136</v>
      </c>
      <c r="AU633" s="221" t="s">
        <v>77</v>
      </c>
      <c r="AV633" s="11" t="s">
        <v>77</v>
      </c>
      <c r="AW633" s="11" t="s">
        <v>4</v>
      </c>
      <c r="AX633" s="11" t="s">
        <v>75</v>
      </c>
      <c r="AY633" s="221" t="s">
        <v>127</v>
      </c>
    </row>
    <row r="634" spans="2:65" s="1" customFormat="1" ht="16.5" customHeight="1">
      <c r="B634" s="37"/>
      <c r="C634" s="198" t="s">
        <v>1076</v>
      </c>
      <c r="D634" s="198" t="s">
        <v>129</v>
      </c>
      <c r="E634" s="199" t="s">
        <v>1077</v>
      </c>
      <c r="F634" s="200" t="s">
        <v>1078</v>
      </c>
      <c r="G634" s="201" t="s">
        <v>226</v>
      </c>
      <c r="H634" s="202">
        <v>1</v>
      </c>
      <c r="I634" s="203"/>
      <c r="J634" s="204">
        <f>ROUND(I634*H634,2)</f>
        <v>0</v>
      </c>
      <c r="K634" s="200" t="s">
        <v>1</v>
      </c>
      <c r="L634" s="42"/>
      <c r="M634" s="205" t="s">
        <v>1</v>
      </c>
      <c r="N634" s="206" t="s">
        <v>41</v>
      </c>
      <c r="O634" s="78"/>
      <c r="P634" s="207">
        <f>O634*H634</f>
        <v>0</v>
      </c>
      <c r="Q634" s="207">
        <v>0.00058</v>
      </c>
      <c r="R634" s="207">
        <f>Q634*H634</f>
        <v>0.00058</v>
      </c>
      <c r="S634" s="207">
        <v>0</v>
      </c>
      <c r="T634" s="208">
        <f>S634*H634</f>
        <v>0</v>
      </c>
      <c r="AR634" s="16" t="s">
        <v>206</v>
      </c>
      <c r="AT634" s="16" t="s">
        <v>129</v>
      </c>
      <c r="AU634" s="16" t="s">
        <v>77</v>
      </c>
      <c r="AY634" s="16" t="s">
        <v>127</v>
      </c>
      <c r="BE634" s="209">
        <f>IF(N634="základní",J634,0)</f>
        <v>0</v>
      </c>
      <c r="BF634" s="209">
        <f>IF(N634="snížená",J634,0)</f>
        <v>0</v>
      </c>
      <c r="BG634" s="209">
        <f>IF(N634="zákl. přenesená",J634,0)</f>
        <v>0</v>
      </c>
      <c r="BH634" s="209">
        <f>IF(N634="sníž. přenesená",J634,0)</f>
        <v>0</v>
      </c>
      <c r="BI634" s="209">
        <f>IF(N634="nulová",J634,0)</f>
        <v>0</v>
      </c>
      <c r="BJ634" s="16" t="s">
        <v>75</v>
      </c>
      <c r="BK634" s="209">
        <f>ROUND(I634*H634,2)</f>
        <v>0</v>
      </c>
      <c r="BL634" s="16" t="s">
        <v>206</v>
      </c>
      <c r="BM634" s="16" t="s">
        <v>1079</v>
      </c>
    </row>
    <row r="635" spans="2:65" s="1" customFormat="1" ht="16.5" customHeight="1">
      <c r="B635" s="37"/>
      <c r="C635" s="198" t="s">
        <v>1080</v>
      </c>
      <c r="D635" s="198" t="s">
        <v>129</v>
      </c>
      <c r="E635" s="199" t="s">
        <v>1081</v>
      </c>
      <c r="F635" s="200" t="s">
        <v>1082</v>
      </c>
      <c r="G635" s="201" t="s">
        <v>197</v>
      </c>
      <c r="H635" s="202">
        <v>7.665</v>
      </c>
      <c r="I635" s="203"/>
      <c r="J635" s="204">
        <f>ROUND(I635*H635,2)</f>
        <v>0</v>
      </c>
      <c r="K635" s="200" t="s">
        <v>133</v>
      </c>
      <c r="L635" s="42"/>
      <c r="M635" s="205" t="s">
        <v>1</v>
      </c>
      <c r="N635" s="206" t="s">
        <v>41</v>
      </c>
      <c r="O635" s="78"/>
      <c r="P635" s="207">
        <f>O635*H635</f>
        <v>0</v>
      </c>
      <c r="Q635" s="207">
        <v>0</v>
      </c>
      <c r="R635" s="207">
        <f>Q635*H635</f>
        <v>0</v>
      </c>
      <c r="S635" s="207">
        <v>0</v>
      </c>
      <c r="T635" s="208">
        <f>S635*H635</f>
        <v>0</v>
      </c>
      <c r="AR635" s="16" t="s">
        <v>206</v>
      </c>
      <c r="AT635" s="16" t="s">
        <v>129</v>
      </c>
      <c r="AU635" s="16" t="s">
        <v>77</v>
      </c>
      <c r="AY635" s="16" t="s">
        <v>127</v>
      </c>
      <c r="BE635" s="209">
        <f>IF(N635="základní",J635,0)</f>
        <v>0</v>
      </c>
      <c r="BF635" s="209">
        <f>IF(N635="snížená",J635,0)</f>
        <v>0</v>
      </c>
      <c r="BG635" s="209">
        <f>IF(N635="zákl. přenesená",J635,0)</f>
        <v>0</v>
      </c>
      <c r="BH635" s="209">
        <f>IF(N635="sníž. přenesená",J635,0)</f>
        <v>0</v>
      </c>
      <c r="BI635" s="209">
        <f>IF(N635="nulová",J635,0)</f>
        <v>0</v>
      </c>
      <c r="BJ635" s="16" t="s">
        <v>75</v>
      </c>
      <c r="BK635" s="209">
        <f>ROUND(I635*H635,2)</f>
        <v>0</v>
      </c>
      <c r="BL635" s="16" t="s">
        <v>206</v>
      </c>
      <c r="BM635" s="16" t="s">
        <v>1083</v>
      </c>
    </row>
    <row r="636" spans="2:63" s="10" customFormat="1" ht="22.8" customHeight="1">
      <c r="B636" s="182"/>
      <c r="C636" s="183"/>
      <c r="D636" s="184" t="s">
        <v>69</v>
      </c>
      <c r="E636" s="196" t="s">
        <v>1084</v>
      </c>
      <c r="F636" s="196" t="s">
        <v>1085</v>
      </c>
      <c r="G636" s="183"/>
      <c r="H636" s="183"/>
      <c r="I636" s="186"/>
      <c r="J636" s="197">
        <f>BK636</f>
        <v>0</v>
      </c>
      <c r="K636" s="183"/>
      <c r="L636" s="188"/>
      <c r="M636" s="189"/>
      <c r="N636" s="190"/>
      <c r="O636" s="190"/>
      <c r="P636" s="191">
        <f>SUM(P637:P640)</f>
        <v>0</v>
      </c>
      <c r="Q636" s="190"/>
      <c r="R636" s="191">
        <f>SUM(R637:R640)</f>
        <v>0</v>
      </c>
      <c r="S636" s="190"/>
      <c r="T636" s="192">
        <f>SUM(T637:T640)</f>
        <v>0</v>
      </c>
      <c r="AR636" s="193" t="s">
        <v>77</v>
      </c>
      <c r="AT636" s="194" t="s">
        <v>69</v>
      </c>
      <c r="AU636" s="194" t="s">
        <v>75</v>
      </c>
      <c r="AY636" s="193" t="s">
        <v>127</v>
      </c>
      <c r="BK636" s="195">
        <f>SUM(BK637:BK640)</f>
        <v>0</v>
      </c>
    </row>
    <row r="637" spans="2:65" s="1" customFormat="1" ht="16.5" customHeight="1">
      <c r="B637" s="37"/>
      <c r="C637" s="198" t="s">
        <v>1086</v>
      </c>
      <c r="D637" s="198" t="s">
        <v>129</v>
      </c>
      <c r="E637" s="199" t="s">
        <v>1087</v>
      </c>
      <c r="F637" s="200" t="s">
        <v>1088</v>
      </c>
      <c r="G637" s="201" t="s">
        <v>270</v>
      </c>
      <c r="H637" s="202">
        <v>73</v>
      </c>
      <c r="I637" s="203"/>
      <c r="J637" s="204">
        <f>ROUND(I637*H637,2)</f>
        <v>0</v>
      </c>
      <c r="K637" s="200" t="s">
        <v>1</v>
      </c>
      <c r="L637" s="42"/>
      <c r="M637" s="205" t="s">
        <v>1</v>
      </c>
      <c r="N637" s="206" t="s">
        <v>41</v>
      </c>
      <c r="O637" s="78"/>
      <c r="P637" s="207">
        <f>O637*H637</f>
        <v>0</v>
      </c>
      <c r="Q637" s="207">
        <v>0</v>
      </c>
      <c r="R637" s="207">
        <f>Q637*H637</f>
        <v>0</v>
      </c>
      <c r="S637" s="207">
        <v>0</v>
      </c>
      <c r="T637" s="208">
        <f>S637*H637</f>
        <v>0</v>
      </c>
      <c r="AR637" s="16" t="s">
        <v>206</v>
      </c>
      <c r="AT637" s="16" t="s">
        <v>129</v>
      </c>
      <c r="AU637" s="16" t="s">
        <v>77</v>
      </c>
      <c r="AY637" s="16" t="s">
        <v>127</v>
      </c>
      <c r="BE637" s="209">
        <f>IF(N637="základní",J637,0)</f>
        <v>0</v>
      </c>
      <c r="BF637" s="209">
        <f>IF(N637="snížená",J637,0)</f>
        <v>0</v>
      </c>
      <c r="BG637" s="209">
        <f>IF(N637="zákl. přenesená",J637,0)</f>
        <v>0</v>
      </c>
      <c r="BH637" s="209">
        <f>IF(N637="sníž. přenesená",J637,0)</f>
        <v>0</v>
      </c>
      <c r="BI637" s="209">
        <f>IF(N637="nulová",J637,0)</f>
        <v>0</v>
      </c>
      <c r="BJ637" s="16" t="s">
        <v>75</v>
      </c>
      <c r="BK637" s="209">
        <f>ROUND(I637*H637,2)</f>
        <v>0</v>
      </c>
      <c r="BL637" s="16" t="s">
        <v>206</v>
      </c>
      <c r="BM637" s="16" t="s">
        <v>1089</v>
      </c>
    </row>
    <row r="638" spans="2:65" s="1" customFormat="1" ht="16.5" customHeight="1">
      <c r="B638" s="37"/>
      <c r="C638" s="198" t="s">
        <v>1090</v>
      </c>
      <c r="D638" s="198" t="s">
        <v>129</v>
      </c>
      <c r="E638" s="199" t="s">
        <v>1091</v>
      </c>
      <c r="F638" s="200" t="s">
        <v>1092</v>
      </c>
      <c r="G638" s="201" t="s">
        <v>270</v>
      </c>
      <c r="H638" s="202">
        <v>12</v>
      </c>
      <c r="I638" s="203"/>
      <c r="J638" s="204">
        <f>ROUND(I638*H638,2)</f>
        <v>0</v>
      </c>
      <c r="K638" s="200" t="s">
        <v>1</v>
      </c>
      <c r="L638" s="42"/>
      <c r="M638" s="205" t="s">
        <v>1</v>
      </c>
      <c r="N638" s="206" t="s">
        <v>41</v>
      </c>
      <c r="O638" s="78"/>
      <c r="P638" s="207">
        <f>O638*H638</f>
        <v>0</v>
      </c>
      <c r="Q638" s="207">
        <v>0</v>
      </c>
      <c r="R638" s="207">
        <f>Q638*H638</f>
        <v>0</v>
      </c>
      <c r="S638" s="207">
        <v>0</v>
      </c>
      <c r="T638" s="208">
        <f>S638*H638</f>
        <v>0</v>
      </c>
      <c r="AR638" s="16" t="s">
        <v>206</v>
      </c>
      <c r="AT638" s="16" t="s">
        <v>129</v>
      </c>
      <c r="AU638" s="16" t="s">
        <v>77</v>
      </c>
      <c r="AY638" s="16" t="s">
        <v>127</v>
      </c>
      <c r="BE638" s="209">
        <f>IF(N638="základní",J638,0)</f>
        <v>0</v>
      </c>
      <c r="BF638" s="209">
        <f>IF(N638="snížená",J638,0)</f>
        <v>0</v>
      </c>
      <c r="BG638" s="209">
        <f>IF(N638="zákl. přenesená",J638,0)</f>
        <v>0</v>
      </c>
      <c r="BH638" s="209">
        <f>IF(N638="sníž. přenesená",J638,0)</f>
        <v>0</v>
      </c>
      <c r="BI638" s="209">
        <f>IF(N638="nulová",J638,0)</f>
        <v>0</v>
      </c>
      <c r="BJ638" s="16" t="s">
        <v>75</v>
      </c>
      <c r="BK638" s="209">
        <f>ROUND(I638*H638,2)</f>
        <v>0</v>
      </c>
      <c r="BL638" s="16" t="s">
        <v>206</v>
      </c>
      <c r="BM638" s="16" t="s">
        <v>1093</v>
      </c>
    </row>
    <row r="639" spans="2:65" s="1" customFormat="1" ht="16.5" customHeight="1">
      <c r="B639" s="37"/>
      <c r="C639" s="198" t="s">
        <v>1094</v>
      </c>
      <c r="D639" s="198" t="s">
        <v>129</v>
      </c>
      <c r="E639" s="199" t="s">
        <v>1095</v>
      </c>
      <c r="F639" s="200" t="s">
        <v>1096</v>
      </c>
      <c r="G639" s="201" t="s">
        <v>270</v>
      </c>
      <c r="H639" s="202">
        <v>73</v>
      </c>
      <c r="I639" s="203"/>
      <c r="J639" s="204">
        <f>ROUND(I639*H639,2)</f>
        <v>0</v>
      </c>
      <c r="K639" s="200" t="s">
        <v>1</v>
      </c>
      <c r="L639" s="42"/>
      <c r="M639" s="205" t="s">
        <v>1</v>
      </c>
      <c r="N639" s="206" t="s">
        <v>41</v>
      </c>
      <c r="O639" s="78"/>
      <c r="P639" s="207">
        <f>O639*H639</f>
        <v>0</v>
      </c>
      <c r="Q639" s="207">
        <v>0</v>
      </c>
      <c r="R639" s="207">
        <f>Q639*H639</f>
        <v>0</v>
      </c>
      <c r="S639" s="207">
        <v>0</v>
      </c>
      <c r="T639" s="208">
        <f>S639*H639</f>
        <v>0</v>
      </c>
      <c r="AR639" s="16" t="s">
        <v>206</v>
      </c>
      <c r="AT639" s="16" t="s">
        <v>129</v>
      </c>
      <c r="AU639" s="16" t="s">
        <v>77</v>
      </c>
      <c r="AY639" s="16" t="s">
        <v>127</v>
      </c>
      <c r="BE639" s="209">
        <f>IF(N639="základní",J639,0)</f>
        <v>0</v>
      </c>
      <c r="BF639" s="209">
        <f>IF(N639="snížená",J639,0)</f>
        <v>0</v>
      </c>
      <c r="BG639" s="209">
        <f>IF(N639="zákl. přenesená",J639,0)</f>
        <v>0</v>
      </c>
      <c r="BH639" s="209">
        <f>IF(N639="sníž. přenesená",J639,0)</f>
        <v>0</v>
      </c>
      <c r="BI639" s="209">
        <f>IF(N639="nulová",J639,0)</f>
        <v>0</v>
      </c>
      <c r="BJ639" s="16" t="s">
        <v>75</v>
      </c>
      <c r="BK639" s="209">
        <f>ROUND(I639*H639,2)</f>
        <v>0</v>
      </c>
      <c r="BL639" s="16" t="s">
        <v>206</v>
      </c>
      <c r="BM639" s="16" t="s">
        <v>1097</v>
      </c>
    </row>
    <row r="640" spans="2:65" s="1" customFormat="1" ht="16.5" customHeight="1">
      <c r="B640" s="37"/>
      <c r="C640" s="198" t="s">
        <v>1098</v>
      </c>
      <c r="D640" s="198" t="s">
        <v>129</v>
      </c>
      <c r="E640" s="199" t="s">
        <v>1099</v>
      </c>
      <c r="F640" s="200" t="s">
        <v>1100</v>
      </c>
      <c r="G640" s="201" t="s">
        <v>270</v>
      </c>
      <c r="H640" s="202">
        <v>63</v>
      </c>
      <c r="I640" s="203"/>
      <c r="J640" s="204">
        <f>ROUND(I640*H640,2)</f>
        <v>0</v>
      </c>
      <c r="K640" s="200" t="s">
        <v>1</v>
      </c>
      <c r="L640" s="42"/>
      <c r="M640" s="205" t="s">
        <v>1</v>
      </c>
      <c r="N640" s="206" t="s">
        <v>41</v>
      </c>
      <c r="O640" s="78"/>
      <c r="P640" s="207">
        <f>O640*H640</f>
        <v>0</v>
      </c>
      <c r="Q640" s="207">
        <v>0</v>
      </c>
      <c r="R640" s="207">
        <f>Q640*H640</f>
        <v>0</v>
      </c>
      <c r="S640" s="207">
        <v>0</v>
      </c>
      <c r="T640" s="208">
        <f>S640*H640</f>
        <v>0</v>
      </c>
      <c r="AR640" s="16" t="s">
        <v>206</v>
      </c>
      <c r="AT640" s="16" t="s">
        <v>129</v>
      </c>
      <c r="AU640" s="16" t="s">
        <v>77</v>
      </c>
      <c r="AY640" s="16" t="s">
        <v>127</v>
      </c>
      <c r="BE640" s="209">
        <f>IF(N640="základní",J640,0)</f>
        <v>0</v>
      </c>
      <c r="BF640" s="209">
        <f>IF(N640="snížená",J640,0)</f>
        <v>0</v>
      </c>
      <c r="BG640" s="209">
        <f>IF(N640="zákl. přenesená",J640,0)</f>
        <v>0</v>
      </c>
      <c r="BH640" s="209">
        <f>IF(N640="sníž. přenesená",J640,0)</f>
        <v>0</v>
      </c>
      <c r="BI640" s="209">
        <f>IF(N640="nulová",J640,0)</f>
        <v>0</v>
      </c>
      <c r="BJ640" s="16" t="s">
        <v>75</v>
      </c>
      <c r="BK640" s="209">
        <f>ROUND(I640*H640,2)</f>
        <v>0</v>
      </c>
      <c r="BL640" s="16" t="s">
        <v>206</v>
      </c>
      <c r="BM640" s="16" t="s">
        <v>1101</v>
      </c>
    </row>
    <row r="641" spans="2:63" s="10" customFormat="1" ht="22.8" customHeight="1">
      <c r="B641" s="182"/>
      <c r="C641" s="183"/>
      <c r="D641" s="184" t="s">
        <v>69</v>
      </c>
      <c r="E641" s="196" t="s">
        <v>1102</v>
      </c>
      <c r="F641" s="196" t="s">
        <v>1103</v>
      </c>
      <c r="G641" s="183"/>
      <c r="H641" s="183"/>
      <c r="I641" s="186"/>
      <c r="J641" s="197">
        <f>BK641</f>
        <v>0</v>
      </c>
      <c r="K641" s="183"/>
      <c r="L641" s="188"/>
      <c r="M641" s="189"/>
      <c r="N641" s="190"/>
      <c r="O641" s="190"/>
      <c r="P641" s="191">
        <f>SUM(P642:P644)</f>
        <v>0</v>
      </c>
      <c r="Q641" s="190"/>
      <c r="R641" s="191">
        <f>SUM(R642:R644)</f>
        <v>0.0002</v>
      </c>
      <c r="S641" s="190"/>
      <c r="T641" s="192">
        <f>SUM(T642:T644)</f>
        <v>0.002</v>
      </c>
      <c r="AR641" s="193" t="s">
        <v>77</v>
      </c>
      <c r="AT641" s="194" t="s">
        <v>69</v>
      </c>
      <c r="AU641" s="194" t="s">
        <v>75</v>
      </c>
      <c r="AY641" s="193" t="s">
        <v>127</v>
      </c>
      <c r="BK641" s="195">
        <f>SUM(BK642:BK644)</f>
        <v>0</v>
      </c>
    </row>
    <row r="642" spans="2:65" s="1" customFormat="1" ht="16.5" customHeight="1">
      <c r="B642" s="37"/>
      <c r="C642" s="198" t="s">
        <v>1104</v>
      </c>
      <c r="D642" s="198" t="s">
        <v>129</v>
      </c>
      <c r="E642" s="199" t="s">
        <v>1105</v>
      </c>
      <c r="F642" s="200" t="s">
        <v>1106</v>
      </c>
      <c r="G642" s="201" t="s">
        <v>226</v>
      </c>
      <c r="H642" s="202">
        <v>1</v>
      </c>
      <c r="I642" s="203"/>
      <c r="J642" s="204">
        <f>ROUND(I642*H642,2)</f>
        <v>0</v>
      </c>
      <c r="K642" s="200" t="s">
        <v>1</v>
      </c>
      <c r="L642" s="42"/>
      <c r="M642" s="205" t="s">
        <v>1</v>
      </c>
      <c r="N642" s="206" t="s">
        <v>41</v>
      </c>
      <c r="O642" s="78"/>
      <c r="P642" s="207">
        <f>O642*H642</f>
        <v>0</v>
      </c>
      <c r="Q642" s="207">
        <v>0</v>
      </c>
      <c r="R642" s="207">
        <f>Q642*H642</f>
        <v>0</v>
      </c>
      <c r="S642" s="207">
        <v>0.002</v>
      </c>
      <c r="T642" s="208">
        <f>S642*H642</f>
        <v>0.002</v>
      </c>
      <c r="AR642" s="16" t="s">
        <v>206</v>
      </c>
      <c r="AT642" s="16" t="s">
        <v>129</v>
      </c>
      <c r="AU642" s="16" t="s">
        <v>77</v>
      </c>
      <c r="AY642" s="16" t="s">
        <v>127</v>
      </c>
      <c r="BE642" s="209">
        <f>IF(N642="základní",J642,0)</f>
        <v>0</v>
      </c>
      <c r="BF642" s="209">
        <f>IF(N642="snížená",J642,0)</f>
        <v>0</v>
      </c>
      <c r="BG642" s="209">
        <f>IF(N642="zákl. přenesená",J642,0)</f>
        <v>0</v>
      </c>
      <c r="BH642" s="209">
        <f>IF(N642="sníž. přenesená",J642,0)</f>
        <v>0</v>
      </c>
      <c r="BI642" s="209">
        <f>IF(N642="nulová",J642,0)</f>
        <v>0</v>
      </c>
      <c r="BJ642" s="16" t="s">
        <v>75</v>
      </c>
      <c r="BK642" s="209">
        <f>ROUND(I642*H642,2)</f>
        <v>0</v>
      </c>
      <c r="BL642" s="16" t="s">
        <v>206</v>
      </c>
      <c r="BM642" s="16" t="s">
        <v>1107</v>
      </c>
    </row>
    <row r="643" spans="2:65" s="1" customFormat="1" ht="16.5" customHeight="1">
      <c r="B643" s="37"/>
      <c r="C643" s="198" t="s">
        <v>1108</v>
      </c>
      <c r="D643" s="198" t="s">
        <v>129</v>
      </c>
      <c r="E643" s="199" t="s">
        <v>1109</v>
      </c>
      <c r="F643" s="200" t="s">
        <v>1110</v>
      </c>
      <c r="G643" s="201" t="s">
        <v>226</v>
      </c>
      <c r="H643" s="202">
        <v>1</v>
      </c>
      <c r="I643" s="203"/>
      <c r="J643" s="204">
        <f>ROUND(I643*H643,2)</f>
        <v>0</v>
      </c>
      <c r="K643" s="200" t="s">
        <v>133</v>
      </c>
      <c r="L643" s="42"/>
      <c r="M643" s="205" t="s">
        <v>1</v>
      </c>
      <c r="N643" s="206" t="s">
        <v>41</v>
      </c>
      <c r="O643" s="78"/>
      <c r="P643" s="207">
        <f>O643*H643</f>
        <v>0</v>
      </c>
      <c r="Q643" s="207">
        <v>0</v>
      </c>
      <c r="R643" s="207">
        <f>Q643*H643</f>
        <v>0</v>
      </c>
      <c r="S643" s="207">
        <v>0</v>
      </c>
      <c r="T643" s="208">
        <f>S643*H643</f>
        <v>0</v>
      </c>
      <c r="AR643" s="16" t="s">
        <v>206</v>
      </c>
      <c r="AT643" s="16" t="s">
        <v>129</v>
      </c>
      <c r="AU643" s="16" t="s">
        <v>77</v>
      </c>
      <c r="AY643" s="16" t="s">
        <v>127</v>
      </c>
      <c r="BE643" s="209">
        <f>IF(N643="základní",J643,0)</f>
        <v>0</v>
      </c>
      <c r="BF643" s="209">
        <f>IF(N643="snížená",J643,0)</f>
        <v>0</v>
      </c>
      <c r="BG643" s="209">
        <f>IF(N643="zákl. přenesená",J643,0)</f>
        <v>0</v>
      </c>
      <c r="BH643" s="209">
        <f>IF(N643="sníž. přenesená",J643,0)</f>
        <v>0</v>
      </c>
      <c r="BI643" s="209">
        <f>IF(N643="nulová",J643,0)</f>
        <v>0</v>
      </c>
      <c r="BJ643" s="16" t="s">
        <v>75</v>
      </c>
      <c r="BK643" s="209">
        <f>ROUND(I643*H643,2)</f>
        <v>0</v>
      </c>
      <c r="BL643" s="16" t="s">
        <v>206</v>
      </c>
      <c r="BM643" s="16" t="s">
        <v>1111</v>
      </c>
    </row>
    <row r="644" spans="2:65" s="1" customFormat="1" ht="16.5" customHeight="1">
      <c r="B644" s="37"/>
      <c r="C644" s="243" t="s">
        <v>1112</v>
      </c>
      <c r="D644" s="243" t="s">
        <v>257</v>
      </c>
      <c r="E644" s="244" t="s">
        <v>1113</v>
      </c>
      <c r="F644" s="245" t="s">
        <v>1114</v>
      </c>
      <c r="G644" s="246" t="s">
        <v>226</v>
      </c>
      <c r="H644" s="247">
        <v>1</v>
      </c>
      <c r="I644" s="248"/>
      <c r="J644" s="249">
        <f>ROUND(I644*H644,2)</f>
        <v>0</v>
      </c>
      <c r="K644" s="245" t="s">
        <v>1</v>
      </c>
      <c r="L644" s="250"/>
      <c r="M644" s="251" t="s">
        <v>1</v>
      </c>
      <c r="N644" s="252" t="s">
        <v>41</v>
      </c>
      <c r="O644" s="78"/>
      <c r="P644" s="207">
        <f>O644*H644</f>
        <v>0</v>
      </c>
      <c r="Q644" s="207">
        <v>0.0002</v>
      </c>
      <c r="R644" s="207">
        <f>Q644*H644</f>
        <v>0.0002</v>
      </c>
      <c r="S644" s="207">
        <v>0</v>
      </c>
      <c r="T644" s="208">
        <f>S644*H644</f>
        <v>0</v>
      </c>
      <c r="AR644" s="16" t="s">
        <v>297</v>
      </c>
      <c r="AT644" s="16" t="s">
        <v>257</v>
      </c>
      <c r="AU644" s="16" t="s">
        <v>77</v>
      </c>
      <c r="AY644" s="16" t="s">
        <v>127</v>
      </c>
      <c r="BE644" s="209">
        <f>IF(N644="základní",J644,0)</f>
        <v>0</v>
      </c>
      <c r="BF644" s="209">
        <f>IF(N644="snížená",J644,0)</f>
        <v>0</v>
      </c>
      <c r="BG644" s="209">
        <f>IF(N644="zákl. přenesená",J644,0)</f>
        <v>0</v>
      </c>
      <c r="BH644" s="209">
        <f>IF(N644="sníž. přenesená",J644,0)</f>
        <v>0</v>
      </c>
      <c r="BI644" s="209">
        <f>IF(N644="nulová",J644,0)</f>
        <v>0</v>
      </c>
      <c r="BJ644" s="16" t="s">
        <v>75</v>
      </c>
      <c r="BK644" s="209">
        <f>ROUND(I644*H644,2)</f>
        <v>0</v>
      </c>
      <c r="BL644" s="16" t="s">
        <v>206</v>
      </c>
      <c r="BM644" s="16" t="s">
        <v>1115</v>
      </c>
    </row>
    <row r="645" spans="2:63" s="10" customFormat="1" ht="22.8" customHeight="1">
      <c r="B645" s="182"/>
      <c r="C645" s="183"/>
      <c r="D645" s="184" t="s">
        <v>69</v>
      </c>
      <c r="E645" s="196" t="s">
        <v>1116</v>
      </c>
      <c r="F645" s="196" t="s">
        <v>1117</v>
      </c>
      <c r="G645" s="183"/>
      <c r="H645" s="183"/>
      <c r="I645" s="186"/>
      <c r="J645" s="197">
        <f>BK645</f>
        <v>0</v>
      </c>
      <c r="K645" s="183"/>
      <c r="L645" s="188"/>
      <c r="M645" s="189"/>
      <c r="N645" s="190"/>
      <c r="O645" s="190"/>
      <c r="P645" s="191">
        <f>SUM(P646:P664)</f>
        <v>0</v>
      </c>
      <c r="Q645" s="190"/>
      <c r="R645" s="191">
        <f>SUM(R646:R664)</f>
        <v>48.591570090000005</v>
      </c>
      <c r="S645" s="190"/>
      <c r="T645" s="192">
        <f>SUM(T646:T664)</f>
        <v>0</v>
      </c>
      <c r="AR645" s="193" t="s">
        <v>77</v>
      </c>
      <c r="AT645" s="194" t="s">
        <v>69</v>
      </c>
      <c r="AU645" s="194" t="s">
        <v>75</v>
      </c>
      <c r="AY645" s="193" t="s">
        <v>127</v>
      </c>
      <c r="BK645" s="195">
        <f>SUM(BK646:BK664)</f>
        <v>0</v>
      </c>
    </row>
    <row r="646" spans="2:65" s="1" customFormat="1" ht="16.5" customHeight="1">
      <c r="B646" s="37"/>
      <c r="C646" s="198" t="s">
        <v>1118</v>
      </c>
      <c r="D646" s="198" t="s">
        <v>129</v>
      </c>
      <c r="E646" s="199" t="s">
        <v>1119</v>
      </c>
      <c r="F646" s="200" t="s">
        <v>1120</v>
      </c>
      <c r="G646" s="201" t="s">
        <v>146</v>
      </c>
      <c r="H646" s="202">
        <v>0.086</v>
      </c>
      <c r="I646" s="203"/>
      <c r="J646" s="204">
        <f>ROUND(I646*H646,2)</f>
        <v>0</v>
      </c>
      <c r="K646" s="200" t="s">
        <v>133</v>
      </c>
      <c r="L646" s="42"/>
      <c r="M646" s="205" t="s">
        <v>1</v>
      </c>
      <c r="N646" s="206" t="s">
        <v>41</v>
      </c>
      <c r="O646" s="78"/>
      <c r="P646" s="207">
        <f>O646*H646</f>
        <v>0</v>
      </c>
      <c r="Q646" s="207">
        <v>0.00108</v>
      </c>
      <c r="R646" s="207">
        <f>Q646*H646</f>
        <v>9.287999999999999E-05</v>
      </c>
      <c r="S646" s="207">
        <v>0</v>
      </c>
      <c r="T646" s="208">
        <f>S646*H646</f>
        <v>0</v>
      </c>
      <c r="AR646" s="16" t="s">
        <v>206</v>
      </c>
      <c r="AT646" s="16" t="s">
        <v>129</v>
      </c>
      <c r="AU646" s="16" t="s">
        <v>77</v>
      </c>
      <c r="AY646" s="16" t="s">
        <v>127</v>
      </c>
      <c r="BE646" s="209">
        <f>IF(N646="základní",J646,0)</f>
        <v>0</v>
      </c>
      <c r="BF646" s="209">
        <f>IF(N646="snížená",J646,0)</f>
        <v>0</v>
      </c>
      <c r="BG646" s="209">
        <f>IF(N646="zákl. přenesená",J646,0)</f>
        <v>0</v>
      </c>
      <c r="BH646" s="209">
        <f>IF(N646="sníž. přenesená",J646,0)</f>
        <v>0</v>
      </c>
      <c r="BI646" s="209">
        <f>IF(N646="nulová",J646,0)</f>
        <v>0</v>
      </c>
      <c r="BJ646" s="16" t="s">
        <v>75</v>
      </c>
      <c r="BK646" s="209">
        <f>ROUND(I646*H646,2)</f>
        <v>0</v>
      </c>
      <c r="BL646" s="16" t="s">
        <v>206</v>
      </c>
      <c r="BM646" s="16" t="s">
        <v>1121</v>
      </c>
    </row>
    <row r="647" spans="2:65" s="1" customFormat="1" ht="16.5" customHeight="1">
      <c r="B647" s="37"/>
      <c r="C647" s="198" t="s">
        <v>1122</v>
      </c>
      <c r="D647" s="198" t="s">
        <v>129</v>
      </c>
      <c r="E647" s="199" t="s">
        <v>1123</v>
      </c>
      <c r="F647" s="200" t="s">
        <v>1124</v>
      </c>
      <c r="G647" s="201" t="s">
        <v>270</v>
      </c>
      <c r="H647" s="202">
        <v>8</v>
      </c>
      <c r="I647" s="203"/>
      <c r="J647" s="204">
        <f>ROUND(I647*H647,2)</f>
        <v>0</v>
      </c>
      <c r="K647" s="200" t="s">
        <v>133</v>
      </c>
      <c r="L647" s="42"/>
      <c r="M647" s="205" t="s">
        <v>1</v>
      </c>
      <c r="N647" s="206" t="s">
        <v>41</v>
      </c>
      <c r="O647" s="78"/>
      <c r="P647" s="207">
        <f>O647*H647</f>
        <v>0</v>
      </c>
      <c r="Q647" s="207">
        <v>0</v>
      </c>
      <c r="R647" s="207">
        <f>Q647*H647</f>
        <v>0</v>
      </c>
      <c r="S647" s="207">
        <v>0</v>
      </c>
      <c r="T647" s="208">
        <f>S647*H647</f>
        <v>0</v>
      </c>
      <c r="AR647" s="16" t="s">
        <v>206</v>
      </c>
      <c r="AT647" s="16" t="s">
        <v>129</v>
      </c>
      <c r="AU647" s="16" t="s">
        <v>77</v>
      </c>
      <c r="AY647" s="16" t="s">
        <v>127</v>
      </c>
      <c r="BE647" s="209">
        <f>IF(N647="základní",J647,0)</f>
        <v>0</v>
      </c>
      <c r="BF647" s="209">
        <f>IF(N647="snížená",J647,0)</f>
        <v>0</v>
      </c>
      <c r="BG647" s="209">
        <f>IF(N647="zákl. přenesená",J647,0)</f>
        <v>0</v>
      </c>
      <c r="BH647" s="209">
        <f>IF(N647="sníž. přenesená",J647,0)</f>
        <v>0</v>
      </c>
      <c r="BI647" s="209">
        <f>IF(N647="nulová",J647,0)</f>
        <v>0</v>
      </c>
      <c r="BJ647" s="16" t="s">
        <v>75</v>
      </c>
      <c r="BK647" s="209">
        <f>ROUND(I647*H647,2)</f>
        <v>0</v>
      </c>
      <c r="BL647" s="16" t="s">
        <v>206</v>
      </c>
      <c r="BM647" s="16" t="s">
        <v>1125</v>
      </c>
    </row>
    <row r="648" spans="2:51" s="13" customFormat="1" ht="12">
      <c r="B648" s="233"/>
      <c r="C648" s="234"/>
      <c r="D648" s="212" t="s">
        <v>136</v>
      </c>
      <c r="E648" s="235" t="s">
        <v>1</v>
      </c>
      <c r="F648" s="236" t="s">
        <v>1126</v>
      </c>
      <c r="G648" s="234"/>
      <c r="H648" s="235" t="s">
        <v>1</v>
      </c>
      <c r="I648" s="237"/>
      <c r="J648" s="234"/>
      <c r="K648" s="234"/>
      <c r="L648" s="238"/>
      <c r="M648" s="239"/>
      <c r="N648" s="240"/>
      <c r="O648" s="240"/>
      <c r="P648" s="240"/>
      <c r="Q648" s="240"/>
      <c r="R648" s="240"/>
      <c r="S648" s="240"/>
      <c r="T648" s="241"/>
      <c r="AT648" s="242" t="s">
        <v>136</v>
      </c>
      <c r="AU648" s="242" t="s">
        <v>77</v>
      </c>
      <c r="AV648" s="13" t="s">
        <v>75</v>
      </c>
      <c r="AW648" s="13" t="s">
        <v>32</v>
      </c>
      <c r="AX648" s="13" t="s">
        <v>70</v>
      </c>
      <c r="AY648" s="242" t="s">
        <v>127</v>
      </c>
    </row>
    <row r="649" spans="2:51" s="11" customFormat="1" ht="12">
      <c r="B649" s="210"/>
      <c r="C649" s="211"/>
      <c r="D649" s="212" t="s">
        <v>136</v>
      </c>
      <c r="E649" s="213" t="s">
        <v>1</v>
      </c>
      <c r="F649" s="214" t="s">
        <v>1127</v>
      </c>
      <c r="G649" s="211"/>
      <c r="H649" s="215">
        <v>8</v>
      </c>
      <c r="I649" s="216"/>
      <c r="J649" s="211"/>
      <c r="K649" s="211"/>
      <c r="L649" s="217"/>
      <c r="M649" s="218"/>
      <c r="N649" s="219"/>
      <c r="O649" s="219"/>
      <c r="P649" s="219"/>
      <c r="Q649" s="219"/>
      <c r="R649" s="219"/>
      <c r="S649" s="219"/>
      <c r="T649" s="220"/>
      <c r="AT649" s="221" t="s">
        <v>136</v>
      </c>
      <c r="AU649" s="221" t="s">
        <v>77</v>
      </c>
      <c r="AV649" s="11" t="s">
        <v>77</v>
      </c>
      <c r="AW649" s="11" t="s">
        <v>32</v>
      </c>
      <c r="AX649" s="11" t="s">
        <v>75</v>
      </c>
      <c r="AY649" s="221" t="s">
        <v>127</v>
      </c>
    </row>
    <row r="650" spans="2:65" s="1" customFormat="1" ht="16.5" customHeight="1">
      <c r="B650" s="37"/>
      <c r="C650" s="243" t="s">
        <v>1128</v>
      </c>
      <c r="D650" s="243" t="s">
        <v>257</v>
      </c>
      <c r="E650" s="244" t="s">
        <v>1129</v>
      </c>
      <c r="F650" s="245" t="s">
        <v>1130</v>
      </c>
      <c r="G650" s="246" t="s">
        <v>146</v>
      </c>
      <c r="H650" s="247">
        <v>0.086</v>
      </c>
      <c r="I650" s="248"/>
      <c r="J650" s="249">
        <f>ROUND(I650*H650,2)</f>
        <v>0</v>
      </c>
      <c r="K650" s="245" t="s">
        <v>133</v>
      </c>
      <c r="L650" s="250"/>
      <c r="M650" s="251" t="s">
        <v>1</v>
      </c>
      <c r="N650" s="252" t="s">
        <v>41</v>
      </c>
      <c r="O650" s="78"/>
      <c r="P650" s="207">
        <f>O650*H650</f>
        <v>0</v>
      </c>
      <c r="Q650" s="207">
        <v>0.55</v>
      </c>
      <c r="R650" s="207">
        <f>Q650*H650</f>
        <v>0.0473</v>
      </c>
      <c r="S650" s="207">
        <v>0</v>
      </c>
      <c r="T650" s="208">
        <f>S650*H650</f>
        <v>0</v>
      </c>
      <c r="AR650" s="16" t="s">
        <v>297</v>
      </c>
      <c r="AT650" s="16" t="s">
        <v>257</v>
      </c>
      <c r="AU650" s="16" t="s">
        <v>77</v>
      </c>
      <c r="AY650" s="16" t="s">
        <v>127</v>
      </c>
      <c r="BE650" s="209">
        <f>IF(N650="základní",J650,0)</f>
        <v>0</v>
      </c>
      <c r="BF650" s="209">
        <f>IF(N650="snížená",J650,0)</f>
        <v>0</v>
      </c>
      <c r="BG650" s="209">
        <f>IF(N650="zákl. přenesená",J650,0)</f>
        <v>0</v>
      </c>
      <c r="BH650" s="209">
        <f>IF(N650="sníž. přenesená",J650,0)</f>
        <v>0</v>
      </c>
      <c r="BI650" s="209">
        <f>IF(N650="nulová",J650,0)</f>
        <v>0</v>
      </c>
      <c r="BJ650" s="16" t="s">
        <v>75</v>
      </c>
      <c r="BK650" s="209">
        <f>ROUND(I650*H650,2)</f>
        <v>0</v>
      </c>
      <c r="BL650" s="16" t="s">
        <v>206</v>
      </c>
      <c r="BM650" s="16" t="s">
        <v>1131</v>
      </c>
    </row>
    <row r="651" spans="2:51" s="11" customFormat="1" ht="12">
      <c r="B651" s="210"/>
      <c r="C651" s="211"/>
      <c r="D651" s="212" t="s">
        <v>136</v>
      </c>
      <c r="E651" s="213" t="s">
        <v>1</v>
      </c>
      <c r="F651" s="214" t="s">
        <v>1132</v>
      </c>
      <c r="G651" s="211"/>
      <c r="H651" s="215">
        <v>0.086</v>
      </c>
      <c r="I651" s="216"/>
      <c r="J651" s="211"/>
      <c r="K651" s="211"/>
      <c r="L651" s="217"/>
      <c r="M651" s="218"/>
      <c r="N651" s="219"/>
      <c r="O651" s="219"/>
      <c r="P651" s="219"/>
      <c r="Q651" s="219"/>
      <c r="R651" s="219"/>
      <c r="S651" s="219"/>
      <c r="T651" s="220"/>
      <c r="AT651" s="221" t="s">
        <v>136</v>
      </c>
      <c r="AU651" s="221" t="s">
        <v>77</v>
      </c>
      <c r="AV651" s="11" t="s">
        <v>77</v>
      </c>
      <c r="AW651" s="11" t="s">
        <v>32</v>
      </c>
      <c r="AX651" s="11" t="s">
        <v>75</v>
      </c>
      <c r="AY651" s="221" t="s">
        <v>127</v>
      </c>
    </row>
    <row r="652" spans="2:65" s="1" customFormat="1" ht="16.5" customHeight="1">
      <c r="B652" s="37"/>
      <c r="C652" s="198" t="s">
        <v>1133</v>
      </c>
      <c r="D652" s="198" t="s">
        <v>129</v>
      </c>
      <c r="E652" s="199" t="s">
        <v>1134</v>
      </c>
      <c r="F652" s="200" t="s">
        <v>1135</v>
      </c>
      <c r="G652" s="201" t="s">
        <v>132</v>
      </c>
      <c r="H652" s="202">
        <v>2</v>
      </c>
      <c r="I652" s="203"/>
      <c r="J652" s="204">
        <f>ROUND(I652*H652,2)</f>
        <v>0</v>
      </c>
      <c r="K652" s="200" t="s">
        <v>133</v>
      </c>
      <c r="L652" s="42"/>
      <c r="M652" s="205" t="s">
        <v>1</v>
      </c>
      <c r="N652" s="206" t="s">
        <v>41</v>
      </c>
      <c r="O652" s="78"/>
      <c r="P652" s="207">
        <f>O652*H652</f>
        <v>0</v>
      </c>
      <c r="Q652" s="207">
        <v>0.00996</v>
      </c>
      <c r="R652" s="207">
        <f>Q652*H652</f>
        <v>0.01992</v>
      </c>
      <c r="S652" s="207">
        <v>0</v>
      </c>
      <c r="T652" s="208">
        <f>S652*H652</f>
        <v>0</v>
      </c>
      <c r="AR652" s="16" t="s">
        <v>206</v>
      </c>
      <c r="AT652" s="16" t="s">
        <v>129</v>
      </c>
      <c r="AU652" s="16" t="s">
        <v>77</v>
      </c>
      <c r="AY652" s="16" t="s">
        <v>127</v>
      </c>
      <c r="BE652" s="209">
        <f>IF(N652="základní",J652,0)</f>
        <v>0</v>
      </c>
      <c r="BF652" s="209">
        <f>IF(N652="snížená",J652,0)</f>
        <v>0</v>
      </c>
      <c r="BG652" s="209">
        <f>IF(N652="zákl. přenesená",J652,0)</f>
        <v>0</v>
      </c>
      <c r="BH652" s="209">
        <f>IF(N652="sníž. přenesená",J652,0)</f>
        <v>0</v>
      </c>
      <c r="BI652" s="209">
        <f>IF(N652="nulová",J652,0)</f>
        <v>0</v>
      </c>
      <c r="BJ652" s="16" t="s">
        <v>75</v>
      </c>
      <c r="BK652" s="209">
        <f>ROUND(I652*H652,2)</f>
        <v>0</v>
      </c>
      <c r="BL652" s="16" t="s">
        <v>206</v>
      </c>
      <c r="BM652" s="16" t="s">
        <v>1136</v>
      </c>
    </row>
    <row r="653" spans="2:51" s="13" customFormat="1" ht="12">
      <c r="B653" s="233"/>
      <c r="C653" s="234"/>
      <c r="D653" s="212" t="s">
        <v>136</v>
      </c>
      <c r="E653" s="235" t="s">
        <v>1</v>
      </c>
      <c r="F653" s="236" t="s">
        <v>1126</v>
      </c>
      <c r="G653" s="234"/>
      <c r="H653" s="235" t="s">
        <v>1</v>
      </c>
      <c r="I653" s="237"/>
      <c r="J653" s="234"/>
      <c r="K653" s="234"/>
      <c r="L653" s="238"/>
      <c r="M653" s="239"/>
      <c r="N653" s="240"/>
      <c r="O653" s="240"/>
      <c r="P653" s="240"/>
      <c r="Q653" s="240"/>
      <c r="R653" s="240"/>
      <c r="S653" s="240"/>
      <c r="T653" s="241"/>
      <c r="AT653" s="242" t="s">
        <v>136</v>
      </c>
      <c r="AU653" s="242" t="s">
        <v>77</v>
      </c>
      <c r="AV653" s="13" t="s">
        <v>75</v>
      </c>
      <c r="AW653" s="13" t="s">
        <v>32</v>
      </c>
      <c r="AX653" s="13" t="s">
        <v>70</v>
      </c>
      <c r="AY653" s="242" t="s">
        <v>127</v>
      </c>
    </row>
    <row r="654" spans="2:51" s="11" customFormat="1" ht="12">
      <c r="B654" s="210"/>
      <c r="C654" s="211"/>
      <c r="D654" s="212" t="s">
        <v>136</v>
      </c>
      <c r="E654" s="213" t="s">
        <v>1</v>
      </c>
      <c r="F654" s="214" t="s">
        <v>1137</v>
      </c>
      <c r="G654" s="211"/>
      <c r="H654" s="215">
        <v>2</v>
      </c>
      <c r="I654" s="216"/>
      <c r="J654" s="211"/>
      <c r="K654" s="211"/>
      <c r="L654" s="217"/>
      <c r="M654" s="218"/>
      <c r="N654" s="219"/>
      <c r="O654" s="219"/>
      <c r="P654" s="219"/>
      <c r="Q654" s="219"/>
      <c r="R654" s="219"/>
      <c r="S654" s="219"/>
      <c r="T654" s="220"/>
      <c r="AT654" s="221" t="s">
        <v>136</v>
      </c>
      <c r="AU654" s="221" t="s">
        <v>77</v>
      </c>
      <c r="AV654" s="11" t="s">
        <v>77</v>
      </c>
      <c r="AW654" s="11" t="s">
        <v>32</v>
      </c>
      <c r="AX654" s="11" t="s">
        <v>75</v>
      </c>
      <c r="AY654" s="221" t="s">
        <v>127</v>
      </c>
    </row>
    <row r="655" spans="2:65" s="1" customFormat="1" ht="16.5" customHeight="1">
      <c r="B655" s="37"/>
      <c r="C655" s="198" t="s">
        <v>1138</v>
      </c>
      <c r="D655" s="198" t="s">
        <v>129</v>
      </c>
      <c r="E655" s="199" t="s">
        <v>1139</v>
      </c>
      <c r="F655" s="200" t="s">
        <v>1140</v>
      </c>
      <c r="G655" s="201" t="s">
        <v>132</v>
      </c>
      <c r="H655" s="202">
        <v>15.5</v>
      </c>
      <c r="I655" s="203"/>
      <c r="J655" s="204">
        <f>ROUND(I655*H655,2)</f>
        <v>0</v>
      </c>
      <c r="K655" s="200" t="s">
        <v>133</v>
      </c>
      <c r="L655" s="42"/>
      <c r="M655" s="205" t="s">
        <v>1</v>
      </c>
      <c r="N655" s="206" t="s">
        <v>41</v>
      </c>
      <c r="O655" s="78"/>
      <c r="P655" s="207">
        <f>O655*H655</f>
        <v>0</v>
      </c>
      <c r="Q655" s="207">
        <v>0.01423</v>
      </c>
      <c r="R655" s="207">
        <f>Q655*H655</f>
        <v>0.22056499999999998</v>
      </c>
      <c r="S655" s="207">
        <v>0</v>
      </c>
      <c r="T655" s="208">
        <f>S655*H655</f>
        <v>0</v>
      </c>
      <c r="AR655" s="16" t="s">
        <v>206</v>
      </c>
      <c r="AT655" s="16" t="s">
        <v>129</v>
      </c>
      <c r="AU655" s="16" t="s">
        <v>77</v>
      </c>
      <c r="AY655" s="16" t="s">
        <v>127</v>
      </c>
      <c r="BE655" s="209">
        <f>IF(N655="základní",J655,0)</f>
        <v>0</v>
      </c>
      <c r="BF655" s="209">
        <f>IF(N655="snížená",J655,0)</f>
        <v>0</v>
      </c>
      <c r="BG655" s="209">
        <f>IF(N655="zákl. přenesená",J655,0)</f>
        <v>0</v>
      </c>
      <c r="BH655" s="209">
        <f>IF(N655="sníž. přenesená",J655,0)</f>
        <v>0</v>
      </c>
      <c r="BI655" s="209">
        <f>IF(N655="nulová",J655,0)</f>
        <v>0</v>
      </c>
      <c r="BJ655" s="16" t="s">
        <v>75</v>
      </c>
      <c r="BK655" s="209">
        <f>ROUND(I655*H655,2)</f>
        <v>0</v>
      </c>
      <c r="BL655" s="16" t="s">
        <v>206</v>
      </c>
      <c r="BM655" s="16" t="s">
        <v>1141</v>
      </c>
    </row>
    <row r="656" spans="2:65" s="1" customFormat="1" ht="16.5" customHeight="1">
      <c r="B656" s="37"/>
      <c r="C656" s="198" t="s">
        <v>1142</v>
      </c>
      <c r="D656" s="198" t="s">
        <v>129</v>
      </c>
      <c r="E656" s="199" t="s">
        <v>1143</v>
      </c>
      <c r="F656" s="200" t="s">
        <v>1144</v>
      </c>
      <c r="G656" s="201" t="s">
        <v>132</v>
      </c>
      <c r="H656" s="202">
        <v>5</v>
      </c>
      <c r="I656" s="203"/>
      <c r="J656" s="204">
        <f>ROUND(I656*H656,2)</f>
        <v>0</v>
      </c>
      <c r="K656" s="200" t="s">
        <v>133</v>
      </c>
      <c r="L656" s="42"/>
      <c r="M656" s="205" t="s">
        <v>1</v>
      </c>
      <c r="N656" s="206" t="s">
        <v>41</v>
      </c>
      <c r="O656" s="78"/>
      <c r="P656" s="207">
        <f>O656*H656</f>
        <v>0</v>
      </c>
      <c r="Q656" s="207">
        <v>0.01946</v>
      </c>
      <c r="R656" s="207">
        <f>Q656*H656</f>
        <v>0.09730000000000001</v>
      </c>
      <c r="S656" s="207">
        <v>0</v>
      </c>
      <c r="T656" s="208">
        <f>S656*H656</f>
        <v>0</v>
      </c>
      <c r="AR656" s="16" t="s">
        <v>206</v>
      </c>
      <c r="AT656" s="16" t="s">
        <v>129</v>
      </c>
      <c r="AU656" s="16" t="s">
        <v>77</v>
      </c>
      <c r="AY656" s="16" t="s">
        <v>127</v>
      </c>
      <c r="BE656" s="209">
        <f>IF(N656="základní",J656,0)</f>
        <v>0</v>
      </c>
      <c r="BF656" s="209">
        <f>IF(N656="snížená",J656,0)</f>
        <v>0</v>
      </c>
      <c r="BG656" s="209">
        <f>IF(N656="zákl. přenesená",J656,0)</f>
        <v>0</v>
      </c>
      <c r="BH656" s="209">
        <f>IF(N656="sníž. přenesená",J656,0)</f>
        <v>0</v>
      </c>
      <c r="BI656" s="209">
        <f>IF(N656="nulová",J656,0)</f>
        <v>0</v>
      </c>
      <c r="BJ656" s="16" t="s">
        <v>75</v>
      </c>
      <c r="BK656" s="209">
        <f>ROUND(I656*H656,2)</f>
        <v>0</v>
      </c>
      <c r="BL656" s="16" t="s">
        <v>206</v>
      </c>
      <c r="BM656" s="16" t="s">
        <v>1145</v>
      </c>
    </row>
    <row r="657" spans="2:51" s="13" customFormat="1" ht="12">
      <c r="B657" s="233"/>
      <c r="C657" s="234"/>
      <c r="D657" s="212" t="s">
        <v>136</v>
      </c>
      <c r="E657" s="235" t="s">
        <v>1</v>
      </c>
      <c r="F657" s="236" t="s">
        <v>1146</v>
      </c>
      <c r="G657" s="234"/>
      <c r="H657" s="235" t="s">
        <v>1</v>
      </c>
      <c r="I657" s="237"/>
      <c r="J657" s="234"/>
      <c r="K657" s="234"/>
      <c r="L657" s="238"/>
      <c r="M657" s="239"/>
      <c r="N657" s="240"/>
      <c r="O657" s="240"/>
      <c r="P657" s="240"/>
      <c r="Q657" s="240"/>
      <c r="R657" s="240"/>
      <c r="S657" s="240"/>
      <c r="T657" s="241"/>
      <c r="AT657" s="242" t="s">
        <v>136</v>
      </c>
      <c r="AU657" s="242" t="s">
        <v>77</v>
      </c>
      <c r="AV657" s="13" t="s">
        <v>75</v>
      </c>
      <c r="AW657" s="13" t="s">
        <v>32</v>
      </c>
      <c r="AX657" s="13" t="s">
        <v>70</v>
      </c>
      <c r="AY657" s="242" t="s">
        <v>127</v>
      </c>
    </row>
    <row r="658" spans="2:51" s="11" customFormat="1" ht="12">
      <c r="B658" s="210"/>
      <c r="C658" s="211"/>
      <c r="D658" s="212" t="s">
        <v>136</v>
      </c>
      <c r="E658" s="213" t="s">
        <v>1</v>
      </c>
      <c r="F658" s="214" t="s">
        <v>154</v>
      </c>
      <c r="G658" s="211"/>
      <c r="H658" s="215">
        <v>5</v>
      </c>
      <c r="I658" s="216"/>
      <c r="J658" s="211"/>
      <c r="K658" s="211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136</v>
      </c>
      <c r="AU658" s="221" t="s">
        <v>77</v>
      </c>
      <c r="AV658" s="11" t="s">
        <v>77</v>
      </c>
      <c r="AW658" s="11" t="s">
        <v>32</v>
      </c>
      <c r="AX658" s="11" t="s">
        <v>75</v>
      </c>
      <c r="AY658" s="221" t="s">
        <v>127</v>
      </c>
    </row>
    <row r="659" spans="2:65" s="1" customFormat="1" ht="16.5" customHeight="1">
      <c r="B659" s="37"/>
      <c r="C659" s="198" t="s">
        <v>1147</v>
      </c>
      <c r="D659" s="198" t="s">
        <v>129</v>
      </c>
      <c r="E659" s="199" t="s">
        <v>1148</v>
      </c>
      <c r="F659" s="200" t="s">
        <v>1149</v>
      </c>
      <c r="G659" s="201" t="s">
        <v>132</v>
      </c>
      <c r="H659" s="202">
        <v>85.489</v>
      </c>
      <c r="I659" s="203"/>
      <c r="J659" s="204">
        <f>ROUND(I659*H659,2)</f>
        <v>0</v>
      </c>
      <c r="K659" s="200" t="s">
        <v>133</v>
      </c>
      <c r="L659" s="42"/>
      <c r="M659" s="205" t="s">
        <v>1</v>
      </c>
      <c r="N659" s="206" t="s">
        <v>41</v>
      </c>
      <c r="O659" s="78"/>
      <c r="P659" s="207">
        <f>O659*H659</f>
        <v>0</v>
      </c>
      <c r="Q659" s="207">
        <v>0</v>
      </c>
      <c r="R659" s="207">
        <f>Q659*H659</f>
        <v>0</v>
      </c>
      <c r="S659" s="207">
        <v>0</v>
      </c>
      <c r="T659" s="208">
        <f>S659*H659</f>
        <v>0</v>
      </c>
      <c r="AR659" s="16" t="s">
        <v>206</v>
      </c>
      <c r="AT659" s="16" t="s">
        <v>129</v>
      </c>
      <c r="AU659" s="16" t="s">
        <v>77</v>
      </c>
      <c r="AY659" s="16" t="s">
        <v>127</v>
      </c>
      <c r="BE659" s="209">
        <f>IF(N659="základní",J659,0)</f>
        <v>0</v>
      </c>
      <c r="BF659" s="209">
        <f>IF(N659="snížená",J659,0)</f>
        <v>0</v>
      </c>
      <c r="BG659" s="209">
        <f>IF(N659="zákl. přenesená",J659,0)</f>
        <v>0</v>
      </c>
      <c r="BH659" s="209">
        <f>IF(N659="sníž. přenesená",J659,0)</f>
        <v>0</v>
      </c>
      <c r="BI659" s="209">
        <f>IF(N659="nulová",J659,0)</f>
        <v>0</v>
      </c>
      <c r="BJ659" s="16" t="s">
        <v>75</v>
      </c>
      <c r="BK659" s="209">
        <f>ROUND(I659*H659,2)</f>
        <v>0</v>
      </c>
      <c r="BL659" s="16" t="s">
        <v>206</v>
      </c>
      <c r="BM659" s="16" t="s">
        <v>1150</v>
      </c>
    </row>
    <row r="660" spans="2:51" s="13" customFormat="1" ht="12">
      <c r="B660" s="233"/>
      <c r="C660" s="234"/>
      <c r="D660" s="212" t="s">
        <v>136</v>
      </c>
      <c r="E660" s="235" t="s">
        <v>1</v>
      </c>
      <c r="F660" s="236" t="s">
        <v>1151</v>
      </c>
      <c r="G660" s="234"/>
      <c r="H660" s="235" t="s">
        <v>1</v>
      </c>
      <c r="I660" s="237"/>
      <c r="J660" s="234"/>
      <c r="K660" s="234"/>
      <c r="L660" s="238"/>
      <c r="M660" s="239"/>
      <c r="N660" s="240"/>
      <c r="O660" s="240"/>
      <c r="P660" s="240"/>
      <c r="Q660" s="240"/>
      <c r="R660" s="240"/>
      <c r="S660" s="240"/>
      <c r="T660" s="241"/>
      <c r="AT660" s="242" t="s">
        <v>136</v>
      </c>
      <c r="AU660" s="242" t="s">
        <v>77</v>
      </c>
      <c r="AV660" s="13" t="s">
        <v>75</v>
      </c>
      <c r="AW660" s="13" t="s">
        <v>32</v>
      </c>
      <c r="AX660" s="13" t="s">
        <v>70</v>
      </c>
      <c r="AY660" s="242" t="s">
        <v>127</v>
      </c>
    </row>
    <row r="661" spans="2:51" s="11" customFormat="1" ht="12">
      <c r="B661" s="210"/>
      <c r="C661" s="211"/>
      <c r="D661" s="212" t="s">
        <v>136</v>
      </c>
      <c r="E661" s="213" t="s">
        <v>1</v>
      </c>
      <c r="F661" s="214" t="s">
        <v>1152</v>
      </c>
      <c r="G661" s="211"/>
      <c r="H661" s="215">
        <v>85.489</v>
      </c>
      <c r="I661" s="216"/>
      <c r="J661" s="211"/>
      <c r="K661" s="211"/>
      <c r="L661" s="217"/>
      <c r="M661" s="218"/>
      <c r="N661" s="219"/>
      <c r="O661" s="219"/>
      <c r="P661" s="219"/>
      <c r="Q661" s="219"/>
      <c r="R661" s="219"/>
      <c r="S661" s="219"/>
      <c r="T661" s="220"/>
      <c r="AT661" s="221" t="s">
        <v>136</v>
      </c>
      <c r="AU661" s="221" t="s">
        <v>77</v>
      </c>
      <c r="AV661" s="11" t="s">
        <v>77</v>
      </c>
      <c r="AW661" s="11" t="s">
        <v>32</v>
      </c>
      <c r="AX661" s="11" t="s">
        <v>75</v>
      </c>
      <c r="AY661" s="221" t="s">
        <v>127</v>
      </c>
    </row>
    <row r="662" spans="2:65" s="1" customFormat="1" ht="16.5" customHeight="1">
      <c r="B662" s="37"/>
      <c r="C662" s="243" t="s">
        <v>1153</v>
      </c>
      <c r="D662" s="243" t="s">
        <v>257</v>
      </c>
      <c r="E662" s="244" t="s">
        <v>1154</v>
      </c>
      <c r="F662" s="245" t="s">
        <v>1155</v>
      </c>
      <c r="G662" s="246" t="s">
        <v>132</v>
      </c>
      <c r="H662" s="247">
        <v>85.489</v>
      </c>
      <c r="I662" s="248"/>
      <c r="J662" s="249">
        <f>ROUND(I662*H662,2)</f>
        <v>0</v>
      </c>
      <c r="K662" s="245" t="s">
        <v>1</v>
      </c>
      <c r="L662" s="250"/>
      <c r="M662" s="251" t="s">
        <v>1</v>
      </c>
      <c r="N662" s="252" t="s">
        <v>41</v>
      </c>
      <c r="O662" s="78"/>
      <c r="P662" s="207">
        <f>O662*H662</f>
        <v>0</v>
      </c>
      <c r="Q662" s="207">
        <v>0.55</v>
      </c>
      <c r="R662" s="207">
        <f>Q662*H662</f>
        <v>47.018950000000004</v>
      </c>
      <c r="S662" s="207">
        <v>0</v>
      </c>
      <c r="T662" s="208">
        <f>S662*H662</f>
        <v>0</v>
      </c>
      <c r="AR662" s="16" t="s">
        <v>297</v>
      </c>
      <c r="AT662" s="16" t="s">
        <v>257</v>
      </c>
      <c r="AU662" s="16" t="s">
        <v>77</v>
      </c>
      <c r="AY662" s="16" t="s">
        <v>127</v>
      </c>
      <c r="BE662" s="209">
        <f>IF(N662="základní",J662,0)</f>
        <v>0</v>
      </c>
      <c r="BF662" s="209">
        <f>IF(N662="snížená",J662,0)</f>
        <v>0</v>
      </c>
      <c r="BG662" s="209">
        <f>IF(N662="zákl. přenesená",J662,0)</f>
        <v>0</v>
      </c>
      <c r="BH662" s="209">
        <f>IF(N662="sníž. přenesená",J662,0)</f>
        <v>0</v>
      </c>
      <c r="BI662" s="209">
        <f>IF(N662="nulová",J662,0)</f>
        <v>0</v>
      </c>
      <c r="BJ662" s="16" t="s">
        <v>75</v>
      </c>
      <c r="BK662" s="209">
        <f>ROUND(I662*H662,2)</f>
        <v>0</v>
      </c>
      <c r="BL662" s="16" t="s">
        <v>206</v>
      </c>
      <c r="BM662" s="16" t="s">
        <v>1156</v>
      </c>
    </row>
    <row r="663" spans="2:65" s="1" customFormat="1" ht="16.5" customHeight="1">
      <c r="B663" s="37"/>
      <c r="C663" s="198" t="s">
        <v>1157</v>
      </c>
      <c r="D663" s="198" t="s">
        <v>129</v>
      </c>
      <c r="E663" s="199" t="s">
        <v>1158</v>
      </c>
      <c r="F663" s="200" t="s">
        <v>1159</v>
      </c>
      <c r="G663" s="201" t="s">
        <v>132</v>
      </c>
      <c r="H663" s="202">
        <v>85.489</v>
      </c>
      <c r="I663" s="203"/>
      <c r="J663" s="204">
        <f>ROUND(I663*H663,2)</f>
        <v>0</v>
      </c>
      <c r="K663" s="200" t="s">
        <v>133</v>
      </c>
      <c r="L663" s="42"/>
      <c r="M663" s="205" t="s">
        <v>1</v>
      </c>
      <c r="N663" s="206" t="s">
        <v>41</v>
      </c>
      <c r="O663" s="78"/>
      <c r="P663" s="207">
        <f>O663*H663</f>
        <v>0</v>
      </c>
      <c r="Q663" s="207">
        <v>0.01389</v>
      </c>
      <c r="R663" s="207">
        <f>Q663*H663</f>
        <v>1.18744221</v>
      </c>
      <c r="S663" s="207">
        <v>0</v>
      </c>
      <c r="T663" s="208">
        <f>S663*H663</f>
        <v>0</v>
      </c>
      <c r="AR663" s="16" t="s">
        <v>206</v>
      </c>
      <c r="AT663" s="16" t="s">
        <v>129</v>
      </c>
      <c r="AU663" s="16" t="s">
        <v>77</v>
      </c>
      <c r="AY663" s="16" t="s">
        <v>127</v>
      </c>
      <c r="BE663" s="209">
        <f>IF(N663="základní",J663,0)</f>
        <v>0</v>
      </c>
      <c r="BF663" s="209">
        <f>IF(N663="snížená",J663,0)</f>
        <v>0</v>
      </c>
      <c r="BG663" s="209">
        <f>IF(N663="zákl. přenesená",J663,0)</f>
        <v>0</v>
      </c>
      <c r="BH663" s="209">
        <f>IF(N663="sníž. přenesená",J663,0)</f>
        <v>0</v>
      </c>
      <c r="BI663" s="209">
        <f>IF(N663="nulová",J663,0)</f>
        <v>0</v>
      </c>
      <c r="BJ663" s="16" t="s">
        <v>75</v>
      </c>
      <c r="BK663" s="209">
        <f>ROUND(I663*H663,2)</f>
        <v>0</v>
      </c>
      <c r="BL663" s="16" t="s">
        <v>206</v>
      </c>
      <c r="BM663" s="16" t="s">
        <v>1160</v>
      </c>
    </row>
    <row r="664" spans="2:65" s="1" customFormat="1" ht="16.5" customHeight="1">
      <c r="B664" s="37"/>
      <c r="C664" s="198" t="s">
        <v>1161</v>
      </c>
      <c r="D664" s="198" t="s">
        <v>129</v>
      </c>
      <c r="E664" s="199" t="s">
        <v>1162</v>
      </c>
      <c r="F664" s="200" t="s">
        <v>1163</v>
      </c>
      <c r="G664" s="201" t="s">
        <v>197</v>
      </c>
      <c r="H664" s="202">
        <v>48.592</v>
      </c>
      <c r="I664" s="203"/>
      <c r="J664" s="204">
        <f>ROUND(I664*H664,2)</f>
        <v>0</v>
      </c>
      <c r="K664" s="200" t="s">
        <v>133</v>
      </c>
      <c r="L664" s="42"/>
      <c r="M664" s="205" t="s">
        <v>1</v>
      </c>
      <c r="N664" s="206" t="s">
        <v>41</v>
      </c>
      <c r="O664" s="78"/>
      <c r="P664" s="207">
        <f>O664*H664</f>
        <v>0</v>
      </c>
      <c r="Q664" s="207">
        <v>0</v>
      </c>
      <c r="R664" s="207">
        <f>Q664*H664</f>
        <v>0</v>
      </c>
      <c r="S664" s="207">
        <v>0</v>
      </c>
      <c r="T664" s="208">
        <f>S664*H664</f>
        <v>0</v>
      </c>
      <c r="AR664" s="16" t="s">
        <v>206</v>
      </c>
      <c r="AT664" s="16" t="s">
        <v>129</v>
      </c>
      <c r="AU664" s="16" t="s">
        <v>77</v>
      </c>
      <c r="AY664" s="16" t="s">
        <v>127</v>
      </c>
      <c r="BE664" s="209">
        <f>IF(N664="základní",J664,0)</f>
        <v>0</v>
      </c>
      <c r="BF664" s="209">
        <f>IF(N664="snížená",J664,0)</f>
        <v>0</v>
      </c>
      <c r="BG664" s="209">
        <f>IF(N664="zákl. přenesená",J664,0)</f>
        <v>0</v>
      </c>
      <c r="BH664" s="209">
        <f>IF(N664="sníž. přenesená",J664,0)</f>
        <v>0</v>
      </c>
      <c r="BI664" s="209">
        <f>IF(N664="nulová",J664,0)</f>
        <v>0</v>
      </c>
      <c r="BJ664" s="16" t="s">
        <v>75</v>
      </c>
      <c r="BK664" s="209">
        <f>ROUND(I664*H664,2)</f>
        <v>0</v>
      </c>
      <c r="BL664" s="16" t="s">
        <v>206</v>
      </c>
      <c r="BM664" s="16" t="s">
        <v>1164</v>
      </c>
    </row>
    <row r="665" spans="2:63" s="10" customFormat="1" ht="22.8" customHeight="1">
      <c r="B665" s="182"/>
      <c r="C665" s="183"/>
      <c r="D665" s="184" t="s">
        <v>69</v>
      </c>
      <c r="E665" s="196" t="s">
        <v>1165</v>
      </c>
      <c r="F665" s="196" t="s">
        <v>1166</v>
      </c>
      <c r="G665" s="183"/>
      <c r="H665" s="183"/>
      <c r="I665" s="186"/>
      <c r="J665" s="197">
        <f>BK665</f>
        <v>0</v>
      </c>
      <c r="K665" s="183"/>
      <c r="L665" s="188"/>
      <c r="M665" s="189"/>
      <c r="N665" s="190"/>
      <c r="O665" s="190"/>
      <c r="P665" s="191">
        <f>SUM(P666:P751)</f>
        <v>0</v>
      </c>
      <c r="Q665" s="190"/>
      <c r="R665" s="191">
        <f>SUM(R666:R751)</f>
        <v>0.8013925499999998</v>
      </c>
      <c r="S665" s="190"/>
      <c r="T665" s="192">
        <f>SUM(T666:T751)</f>
        <v>0.73819925</v>
      </c>
      <c r="AR665" s="193" t="s">
        <v>77</v>
      </c>
      <c r="AT665" s="194" t="s">
        <v>69</v>
      </c>
      <c r="AU665" s="194" t="s">
        <v>75</v>
      </c>
      <c r="AY665" s="193" t="s">
        <v>127</v>
      </c>
      <c r="BK665" s="195">
        <f>SUM(BK666:BK751)</f>
        <v>0</v>
      </c>
    </row>
    <row r="666" spans="2:65" s="1" customFormat="1" ht="16.5" customHeight="1">
      <c r="B666" s="37"/>
      <c r="C666" s="198" t="s">
        <v>1167</v>
      </c>
      <c r="D666" s="198" t="s">
        <v>129</v>
      </c>
      <c r="E666" s="199" t="s">
        <v>1168</v>
      </c>
      <c r="F666" s="200" t="s">
        <v>1169</v>
      </c>
      <c r="G666" s="201" t="s">
        <v>132</v>
      </c>
      <c r="H666" s="202">
        <v>16</v>
      </c>
      <c r="I666" s="203"/>
      <c r="J666" s="204">
        <f>ROUND(I666*H666,2)</f>
        <v>0</v>
      </c>
      <c r="K666" s="200" t="s">
        <v>133</v>
      </c>
      <c r="L666" s="42"/>
      <c r="M666" s="205" t="s">
        <v>1</v>
      </c>
      <c r="N666" s="206" t="s">
        <v>41</v>
      </c>
      <c r="O666" s="78"/>
      <c r="P666" s="207">
        <f>O666*H666</f>
        <v>0</v>
      </c>
      <c r="Q666" s="207">
        <v>0</v>
      </c>
      <c r="R666" s="207">
        <f>Q666*H666</f>
        <v>0</v>
      </c>
      <c r="S666" s="207">
        <v>0.00594</v>
      </c>
      <c r="T666" s="208">
        <f>S666*H666</f>
        <v>0.09504</v>
      </c>
      <c r="AR666" s="16" t="s">
        <v>206</v>
      </c>
      <c r="AT666" s="16" t="s">
        <v>129</v>
      </c>
      <c r="AU666" s="16" t="s">
        <v>77</v>
      </c>
      <c r="AY666" s="16" t="s">
        <v>127</v>
      </c>
      <c r="BE666" s="209">
        <f>IF(N666="základní",J666,0)</f>
        <v>0</v>
      </c>
      <c r="BF666" s="209">
        <f>IF(N666="snížená",J666,0)</f>
        <v>0</v>
      </c>
      <c r="BG666" s="209">
        <f>IF(N666="zákl. přenesená",J666,0)</f>
        <v>0</v>
      </c>
      <c r="BH666" s="209">
        <f>IF(N666="sníž. přenesená",J666,0)</f>
        <v>0</v>
      </c>
      <c r="BI666" s="209">
        <f>IF(N666="nulová",J666,0)</f>
        <v>0</v>
      </c>
      <c r="BJ666" s="16" t="s">
        <v>75</v>
      </c>
      <c r="BK666" s="209">
        <f>ROUND(I666*H666,2)</f>
        <v>0</v>
      </c>
      <c r="BL666" s="16" t="s">
        <v>206</v>
      </c>
      <c r="BM666" s="16" t="s">
        <v>1170</v>
      </c>
    </row>
    <row r="667" spans="2:65" s="1" customFormat="1" ht="16.5" customHeight="1">
      <c r="B667" s="37"/>
      <c r="C667" s="198" t="s">
        <v>1171</v>
      </c>
      <c r="D667" s="198" t="s">
        <v>129</v>
      </c>
      <c r="E667" s="199" t="s">
        <v>1172</v>
      </c>
      <c r="F667" s="200" t="s">
        <v>1173</v>
      </c>
      <c r="G667" s="201" t="s">
        <v>226</v>
      </c>
      <c r="H667" s="202">
        <v>1</v>
      </c>
      <c r="I667" s="203"/>
      <c r="J667" s="204">
        <f>ROUND(I667*H667,2)</f>
        <v>0</v>
      </c>
      <c r="K667" s="200" t="s">
        <v>133</v>
      </c>
      <c r="L667" s="42"/>
      <c r="M667" s="205" t="s">
        <v>1</v>
      </c>
      <c r="N667" s="206" t="s">
        <v>41</v>
      </c>
      <c r="O667" s="78"/>
      <c r="P667" s="207">
        <f>O667*H667</f>
        <v>0</v>
      </c>
      <c r="Q667" s="207">
        <v>0</v>
      </c>
      <c r="R667" s="207">
        <f>Q667*H667</f>
        <v>0</v>
      </c>
      <c r="S667" s="207">
        <v>0.00906</v>
      </c>
      <c r="T667" s="208">
        <f>S667*H667</f>
        <v>0.00906</v>
      </c>
      <c r="AR667" s="16" t="s">
        <v>206</v>
      </c>
      <c r="AT667" s="16" t="s">
        <v>129</v>
      </c>
      <c r="AU667" s="16" t="s">
        <v>77</v>
      </c>
      <c r="AY667" s="16" t="s">
        <v>127</v>
      </c>
      <c r="BE667" s="209">
        <f>IF(N667="základní",J667,0)</f>
        <v>0</v>
      </c>
      <c r="BF667" s="209">
        <f>IF(N667="snížená",J667,0)</f>
        <v>0</v>
      </c>
      <c r="BG667" s="209">
        <f>IF(N667="zákl. přenesená",J667,0)</f>
        <v>0</v>
      </c>
      <c r="BH667" s="209">
        <f>IF(N667="sníž. přenesená",J667,0)</f>
        <v>0</v>
      </c>
      <c r="BI667" s="209">
        <f>IF(N667="nulová",J667,0)</f>
        <v>0</v>
      </c>
      <c r="BJ667" s="16" t="s">
        <v>75</v>
      </c>
      <c r="BK667" s="209">
        <f>ROUND(I667*H667,2)</f>
        <v>0</v>
      </c>
      <c r="BL667" s="16" t="s">
        <v>206</v>
      </c>
      <c r="BM667" s="16" t="s">
        <v>1174</v>
      </c>
    </row>
    <row r="668" spans="2:65" s="1" customFormat="1" ht="16.5" customHeight="1">
      <c r="B668" s="37"/>
      <c r="C668" s="198" t="s">
        <v>1175</v>
      </c>
      <c r="D668" s="198" t="s">
        <v>129</v>
      </c>
      <c r="E668" s="199" t="s">
        <v>1176</v>
      </c>
      <c r="F668" s="200" t="s">
        <v>1177</v>
      </c>
      <c r="G668" s="201" t="s">
        <v>270</v>
      </c>
      <c r="H668" s="202">
        <v>52.4</v>
      </c>
      <c r="I668" s="203"/>
      <c r="J668" s="204">
        <f>ROUND(I668*H668,2)</f>
        <v>0</v>
      </c>
      <c r="K668" s="200" t="s">
        <v>133</v>
      </c>
      <c r="L668" s="42"/>
      <c r="M668" s="205" t="s">
        <v>1</v>
      </c>
      <c r="N668" s="206" t="s">
        <v>41</v>
      </c>
      <c r="O668" s="78"/>
      <c r="P668" s="207">
        <f>O668*H668</f>
        <v>0</v>
      </c>
      <c r="Q668" s="207">
        <v>0</v>
      </c>
      <c r="R668" s="207">
        <f>Q668*H668</f>
        <v>0</v>
      </c>
      <c r="S668" s="207">
        <v>0.00167</v>
      </c>
      <c r="T668" s="208">
        <f>S668*H668</f>
        <v>0.087508</v>
      </c>
      <c r="AR668" s="16" t="s">
        <v>206</v>
      </c>
      <c r="AT668" s="16" t="s">
        <v>129</v>
      </c>
      <c r="AU668" s="16" t="s">
        <v>77</v>
      </c>
      <c r="AY668" s="16" t="s">
        <v>127</v>
      </c>
      <c r="BE668" s="209">
        <f>IF(N668="základní",J668,0)</f>
        <v>0</v>
      </c>
      <c r="BF668" s="209">
        <f>IF(N668="snížená",J668,0)</f>
        <v>0</v>
      </c>
      <c r="BG668" s="209">
        <f>IF(N668="zákl. přenesená",J668,0)</f>
        <v>0</v>
      </c>
      <c r="BH668" s="209">
        <f>IF(N668="sníž. přenesená",J668,0)</f>
        <v>0</v>
      </c>
      <c r="BI668" s="209">
        <f>IF(N668="nulová",J668,0)</f>
        <v>0</v>
      </c>
      <c r="BJ668" s="16" t="s">
        <v>75</v>
      </c>
      <c r="BK668" s="209">
        <f>ROUND(I668*H668,2)</f>
        <v>0</v>
      </c>
      <c r="BL668" s="16" t="s">
        <v>206</v>
      </c>
      <c r="BM668" s="16" t="s">
        <v>1178</v>
      </c>
    </row>
    <row r="669" spans="2:51" s="11" customFormat="1" ht="12">
      <c r="B669" s="210"/>
      <c r="C669" s="211"/>
      <c r="D669" s="212" t="s">
        <v>136</v>
      </c>
      <c r="E669" s="213" t="s">
        <v>1</v>
      </c>
      <c r="F669" s="214" t="s">
        <v>1179</v>
      </c>
      <c r="G669" s="211"/>
      <c r="H669" s="215">
        <v>52.4</v>
      </c>
      <c r="I669" s="216"/>
      <c r="J669" s="211"/>
      <c r="K669" s="211"/>
      <c r="L669" s="217"/>
      <c r="M669" s="218"/>
      <c r="N669" s="219"/>
      <c r="O669" s="219"/>
      <c r="P669" s="219"/>
      <c r="Q669" s="219"/>
      <c r="R669" s="219"/>
      <c r="S669" s="219"/>
      <c r="T669" s="220"/>
      <c r="AT669" s="221" t="s">
        <v>136</v>
      </c>
      <c r="AU669" s="221" t="s">
        <v>77</v>
      </c>
      <c r="AV669" s="11" t="s">
        <v>77</v>
      </c>
      <c r="AW669" s="11" t="s">
        <v>32</v>
      </c>
      <c r="AX669" s="11" t="s">
        <v>75</v>
      </c>
      <c r="AY669" s="221" t="s">
        <v>127</v>
      </c>
    </row>
    <row r="670" spans="2:65" s="1" customFormat="1" ht="16.5" customHeight="1">
      <c r="B670" s="37"/>
      <c r="C670" s="198" t="s">
        <v>1180</v>
      </c>
      <c r="D670" s="198" t="s">
        <v>129</v>
      </c>
      <c r="E670" s="199" t="s">
        <v>1181</v>
      </c>
      <c r="F670" s="200" t="s">
        <v>1182</v>
      </c>
      <c r="G670" s="201" t="s">
        <v>270</v>
      </c>
      <c r="H670" s="202">
        <v>73.4</v>
      </c>
      <c r="I670" s="203"/>
      <c r="J670" s="204">
        <f>ROUND(I670*H670,2)</f>
        <v>0</v>
      </c>
      <c r="K670" s="200" t="s">
        <v>133</v>
      </c>
      <c r="L670" s="42"/>
      <c r="M670" s="205" t="s">
        <v>1</v>
      </c>
      <c r="N670" s="206" t="s">
        <v>41</v>
      </c>
      <c r="O670" s="78"/>
      <c r="P670" s="207">
        <f>O670*H670</f>
        <v>0</v>
      </c>
      <c r="Q670" s="207">
        <v>0</v>
      </c>
      <c r="R670" s="207">
        <f>Q670*H670</f>
        <v>0</v>
      </c>
      <c r="S670" s="207">
        <v>0.00223</v>
      </c>
      <c r="T670" s="208">
        <f>S670*H670</f>
        <v>0.16368200000000002</v>
      </c>
      <c r="AR670" s="16" t="s">
        <v>206</v>
      </c>
      <c r="AT670" s="16" t="s">
        <v>129</v>
      </c>
      <c r="AU670" s="16" t="s">
        <v>77</v>
      </c>
      <c r="AY670" s="16" t="s">
        <v>127</v>
      </c>
      <c r="BE670" s="209">
        <f>IF(N670="základní",J670,0)</f>
        <v>0</v>
      </c>
      <c r="BF670" s="209">
        <f>IF(N670="snížená",J670,0)</f>
        <v>0</v>
      </c>
      <c r="BG670" s="209">
        <f>IF(N670="zákl. přenesená",J670,0)</f>
        <v>0</v>
      </c>
      <c r="BH670" s="209">
        <f>IF(N670="sníž. přenesená",J670,0)</f>
        <v>0</v>
      </c>
      <c r="BI670" s="209">
        <f>IF(N670="nulová",J670,0)</f>
        <v>0</v>
      </c>
      <c r="BJ670" s="16" t="s">
        <v>75</v>
      </c>
      <c r="BK670" s="209">
        <f>ROUND(I670*H670,2)</f>
        <v>0</v>
      </c>
      <c r="BL670" s="16" t="s">
        <v>206</v>
      </c>
      <c r="BM670" s="16" t="s">
        <v>1183</v>
      </c>
    </row>
    <row r="671" spans="2:51" s="11" customFormat="1" ht="12">
      <c r="B671" s="210"/>
      <c r="C671" s="211"/>
      <c r="D671" s="212" t="s">
        <v>136</v>
      </c>
      <c r="E671" s="213" t="s">
        <v>1</v>
      </c>
      <c r="F671" s="214" t="s">
        <v>1184</v>
      </c>
      <c r="G671" s="211"/>
      <c r="H671" s="215">
        <v>73.4</v>
      </c>
      <c r="I671" s="216"/>
      <c r="J671" s="211"/>
      <c r="K671" s="211"/>
      <c r="L671" s="217"/>
      <c r="M671" s="218"/>
      <c r="N671" s="219"/>
      <c r="O671" s="219"/>
      <c r="P671" s="219"/>
      <c r="Q671" s="219"/>
      <c r="R671" s="219"/>
      <c r="S671" s="219"/>
      <c r="T671" s="220"/>
      <c r="AT671" s="221" t="s">
        <v>136</v>
      </c>
      <c r="AU671" s="221" t="s">
        <v>77</v>
      </c>
      <c r="AV671" s="11" t="s">
        <v>77</v>
      </c>
      <c r="AW671" s="11" t="s">
        <v>32</v>
      </c>
      <c r="AX671" s="11" t="s">
        <v>75</v>
      </c>
      <c r="AY671" s="221" t="s">
        <v>127</v>
      </c>
    </row>
    <row r="672" spans="2:65" s="1" customFormat="1" ht="16.5" customHeight="1">
      <c r="B672" s="37"/>
      <c r="C672" s="198" t="s">
        <v>1185</v>
      </c>
      <c r="D672" s="198" t="s">
        <v>129</v>
      </c>
      <c r="E672" s="199" t="s">
        <v>1186</v>
      </c>
      <c r="F672" s="200" t="s">
        <v>1187</v>
      </c>
      <c r="G672" s="201" t="s">
        <v>270</v>
      </c>
      <c r="H672" s="202">
        <v>61.195</v>
      </c>
      <c r="I672" s="203"/>
      <c r="J672" s="204">
        <f>ROUND(I672*H672,2)</f>
        <v>0</v>
      </c>
      <c r="K672" s="200" t="s">
        <v>133</v>
      </c>
      <c r="L672" s="42"/>
      <c r="M672" s="205" t="s">
        <v>1</v>
      </c>
      <c r="N672" s="206" t="s">
        <v>41</v>
      </c>
      <c r="O672" s="78"/>
      <c r="P672" s="207">
        <f>O672*H672</f>
        <v>0</v>
      </c>
      <c r="Q672" s="207">
        <v>0</v>
      </c>
      <c r="R672" s="207">
        <f>Q672*H672</f>
        <v>0</v>
      </c>
      <c r="S672" s="207">
        <v>0.00175</v>
      </c>
      <c r="T672" s="208">
        <f>S672*H672</f>
        <v>0.10709125</v>
      </c>
      <c r="AR672" s="16" t="s">
        <v>206</v>
      </c>
      <c r="AT672" s="16" t="s">
        <v>129</v>
      </c>
      <c r="AU672" s="16" t="s">
        <v>77</v>
      </c>
      <c r="AY672" s="16" t="s">
        <v>127</v>
      </c>
      <c r="BE672" s="209">
        <f>IF(N672="základní",J672,0)</f>
        <v>0</v>
      </c>
      <c r="BF672" s="209">
        <f>IF(N672="snížená",J672,0)</f>
        <v>0</v>
      </c>
      <c r="BG672" s="209">
        <f>IF(N672="zákl. přenesená",J672,0)</f>
        <v>0</v>
      </c>
      <c r="BH672" s="209">
        <f>IF(N672="sníž. přenesená",J672,0)</f>
        <v>0</v>
      </c>
      <c r="BI672" s="209">
        <f>IF(N672="nulová",J672,0)</f>
        <v>0</v>
      </c>
      <c r="BJ672" s="16" t="s">
        <v>75</v>
      </c>
      <c r="BK672" s="209">
        <f>ROUND(I672*H672,2)</f>
        <v>0</v>
      </c>
      <c r="BL672" s="16" t="s">
        <v>206</v>
      </c>
      <c r="BM672" s="16" t="s">
        <v>1188</v>
      </c>
    </row>
    <row r="673" spans="2:51" s="11" customFormat="1" ht="12">
      <c r="B673" s="210"/>
      <c r="C673" s="211"/>
      <c r="D673" s="212" t="s">
        <v>136</v>
      </c>
      <c r="E673" s="213" t="s">
        <v>1</v>
      </c>
      <c r="F673" s="214" t="s">
        <v>1189</v>
      </c>
      <c r="G673" s="211"/>
      <c r="H673" s="215">
        <v>61.195</v>
      </c>
      <c r="I673" s="216"/>
      <c r="J673" s="211"/>
      <c r="K673" s="211"/>
      <c r="L673" s="217"/>
      <c r="M673" s="218"/>
      <c r="N673" s="219"/>
      <c r="O673" s="219"/>
      <c r="P673" s="219"/>
      <c r="Q673" s="219"/>
      <c r="R673" s="219"/>
      <c r="S673" s="219"/>
      <c r="T673" s="220"/>
      <c r="AT673" s="221" t="s">
        <v>136</v>
      </c>
      <c r="AU673" s="221" t="s">
        <v>77</v>
      </c>
      <c r="AV673" s="11" t="s">
        <v>77</v>
      </c>
      <c r="AW673" s="11" t="s">
        <v>32</v>
      </c>
      <c r="AX673" s="11" t="s">
        <v>75</v>
      </c>
      <c r="AY673" s="221" t="s">
        <v>127</v>
      </c>
    </row>
    <row r="674" spans="2:65" s="1" customFormat="1" ht="16.5" customHeight="1">
      <c r="B674" s="37"/>
      <c r="C674" s="198" t="s">
        <v>1190</v>
      </c>
      <c r="D674" s="198" t="s">
        <v>129</v>
      </c>
      <c r="E674" s="199" t="s">
        <v>1191</v>
      </c>
      <c r="F674" s="200" t="s">
        <v>1192</v>
      </c>
      <c r="G674" s="201" t="s">
        <v>270</v>
      </c>
      <c r="H674" s="202">
        <v>4.25</v>
      </c>
      <c r="I674" s="203"/>
      <c r="J674" s="204">
        <f>ROUND(I674*H674,2)</f>
        <v>0</v>
      </c>
      <c r="K674" s="200" t="s">
        <v>133</v>
      </c>
      <c r="L674" s="42"/>
      <c r="M674" s="205" t="s">
        <v>1</v>
      </c>
      <c r="N674" s="206" t="s">
        <v>41</v>
      </c>
      <c r="O674" s="78"/>
      <c r="P674" s="207">
        <f>O674*H674</f>
        <v>0</v>
      </c>
      <c r="Q674" s="207">
        <v>0</v>
      </c>
      <c r="R674" s="207">
        <f>Q674*H674</f>
        <v>0</v>
      </c>
      <c r="S674" s="207">
        <v>0.0026</v>
      </c>
      <c r="T674" s="208">
        <f>S674*H674</f>
        <v>0.011049999999999999</v>
      </c>
      <c r="AR674" s="16" t="s">
        <v>206</v>
      </c>
      <c r="AT674" s="16" t="s">
        <v>129</v>
      </c>
      <c r="AU674" s="16" t="s">
        <v>77</v>
      </c>
      <c r="AY674" s="16" t="s">
        <v>127</v>
      </c>
      <c r="BE674" s="209">
        <f>IF(N674="základní",J674,0)</f>
        <v>0</v>
      </c>
      <c r="BF674" s="209">
        <f>IF(N674="snížená",J674,0)</f>
        <v>0</v>
      </c>
      <c r="BG674" s="209">
        <f>IF(N674="zákl. přenesená",J674,0)</f>
        <v>0</v>
      </c>
      <c r="BH674" s="209">
        <f>IF(N674="sníž. přenesená",J674,0)</f>
        <v>0</v>
      </c>
      <c r="BI674" s="209">
        <f>IF(N674="nulová",J674,0)</f>
        <v>0</v>
      </c>
      <c r="BJ674" s="16" t="s">
        <v>75</v>
      </c>
      <c r="BK674" s="209">
        <f>ROUND(I674*H674,2)</f>
        <v>0</v>
      </c>
      <c r="BL674" s="16" t="s">
        <v>206</v>
      </c>
      <c r="BM674" s="16" t="s">
        <v>1193</v>
      </c>
    </row>
    <row r="675" spans="2:65" s="1" customFormat="1" ht="16.5" customHeight="1">
      <c r="B675" s="37"/>
      <c r="C675" s="198" t="s">
        <v>1194</v>
      </c>
      <c r="D675" s="198" t="s">
        <v>129</v>
      </c>
      <c r="E675" s="199" t="s">
        <v>1195</v>
      </c>
      <c r="F675" s="200" t="s">
        <v>1196</v>
      </c>
      <c r="G675" s="201" t="s">
        <v>270</v>
      </c>
      <c r="H675" s="202">
        <v>20</v>
      </c>
      <c r="I675" s="203"/>
      <c r="J675" s="204">
        <f>ROUND(I675*H675,2)</f>
        <v>0</v>
      </c>
      <c r="K675" s="200" t="s">
        <v>1</v>
      </c>
      <c r="L675" s="42"/>
      <c r="M675" s="205" t="s">
        <v>1</v>
      </c>
      <c r="N675" s="206" t="s">
        <v>41</v>
      </c>
      <c r="O675" s="78"/>
      <c r="P675" s="207">
        <f>O675*H675</f>
        <v>0</v>
      </c>
      <c r="Q675" s="207">
        <v>0</v>
      </c>
      <c r="R675" s="207">
        <f>Q675*H675</f>
        <v>0</v>
      </c>
      <c r="S675" s="207">
        <v>0.00394</v>
      </c>
      <c r="T675" s="208">
        <f>S675*H675</f>
        <v>0.0788</v>
      </c>
      <c r="AR675" s="16" t="s">
        <v>206</v>
      </c>
      <c r="AT675" s="16" t="s">
        <v>129</v>
      </c>
      <c r="AU675" s="16" t="s">
        <v>77</v>
      </c>
      <c r="AY675" s="16" t="s">
        <v>127</v>
      </c>
      <c r="BE675" s="209">
        <f>IF(N675="základní",J675,0)</f>
        <v>0</v>
      </c>
      <c r="BF675" s="209">
        <f>IF(N675="snížená",J675,0)</f>
        <v>0</v>
      </c>
      <c r="BG675" s="209">
        <f>IF(N675="zákl. přenesená",J675,0)</f>
        <v>0</v>
      </c>
      <c r="BH675" s="209">
        <f>IF(N675="sníž. přenesená",J675,0)</f>
        <v>0</v>
      </c>
      <c r="BI675" s="209">
        <f>IF(N675="nulová",J675,0)</f>
        <v>0</v>
      </c>
      <c r="BJ675" s="16" t="s">
        <v>75</v>
      </c>
      <c r="BK675" s="209">
        <f>ROUND(I675*H675,2)</f>
        <v>0</v>
      </c>
      <c r="BL675" s="16" t="s">
        <v>206</v>
      </c>
      <c r="BM675" s="16" t="s">
        <v>1197</v>
      </c>
    </row>
    <row r="676" spans="2:65" s="1" customFormat="1" ht="16.5" customHeight="1">
      <c r="B676" s="37"/>
      <c r="C676" s="198" t="s">
        <v>1198</v>
      </c>
      <c r="D676" s="198" t="s">
        <v>129</v>
      </c>
      <c r="E676" s="199" t="s">
        <v>1199</v>
      </c>
      <c r="F676" s="200" t="s">
        <v>1200</v>
      </c>
      <c r="G676" s="201" t="s">
        <v>270</v>
      </c>
      <c r="H676" s="202">
        <v>47.2</v>
      </c>
      <c r="I676" s="203"/>
      <c r="J676" s="204">
        <f>ROUND(I676*H676,2)</f>
        <v>0</v>
      </c>
      <c r="K676" s="200" t="s">
        <v>133</v>
      </c>
      <c r="L676" s="42"/>
      <c r="M676" s="205" t="s">
        <v>1</v>
      </c>
      <c r="N676" s="206" t="s">
        <v>41</v>
      </c>
      <c r="O676" s="78"/>
      <c r="P676" s="207">
        <f>O676*H676</f>
        <v>0</v>
      </c>
      <c r="Q676" s="207">
        <v>0</v>
      </c>
      <c r="R676" s="207">
        <f>Q676*H676</f>
        <v>0</v>
      </c>
      <c r="S676" s="207">
        <v>0.00394</v>
      </c>
      <c r="T676" s="208">
        <f>S676*H676</f>
        <v>0.185968</v>
      </c>
      <c r="AR676" s="16" t="s">
        <v>206</v>
      </c>
      <c r="AT676" s="16" t="s">
        <v>129</v>
      </c>
      <c r="AU676" s="16" t="s">
        <v>77</v>
      </c>
      <c r="AY676" s="16" t="s">
        <v>127</v>
      </c>
      <c r="BE676" s="209">
        <f>IF(N676="základní",J676,0)</f>
        <v>0</v>
      </c>
      <c r="BF676" s="209">
        <f>IF(N676="snížená",J676,0)</f>
        <v>0</v>
      </c>
      <c r="BG676" s="209">
        <f>IF(N676="zákl. přenesená",J676,0)</f>
        <v>0</v>
      </c>
      <c r="BH676" s="209">
        <f>IF(N676="sníž. přenesená",J676,0)</f>
        <v>0</v>
      </c>
      <c r="BI676" s="209">
        <f>IF(N676="nulová",J676,0)</f>
        <v>0</v>
      </c>
      <c r="BJ676" s="16" t="s">
        <v>75</v>
      </c>
      <c r="BK676" s="209">
        <f>ROUND(I676*H676,2)</f>
        <v>0</v>
      </c>
      <c r="BL676" s="16" t="s">
        <v>206</v>
      </c>
      <c r="BM676" s="16" t="s">
        <v>1201</v>
      </c>
    </row>
    <row r="677" spans="2:51" s="11" customFormat="1" ht="12">
      <c r="B677" s="210"/>
      <c r="C677" s="211"/>
      <c r="D677" s="212" t="s">
        <v>136</v>
      </c>
      <c r="E677" s="213" t="s">
        <v>1</v>
      </c>
      <c r="F677" s="214" t="s">
        <v>1202</v>
      </c>
      <c r="G677" s="211"/>
      <c r="H677" s="215">
        <v>47.2</v>
      </c>
      <c r="I677" s="216"/>
      <c r="J677" s="211"/>
      <c r="K677" s="211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136</v>
      </c>
      <c r="AU677" s="221" t="s">
        <v>77</v>
      </c>
      <c r="AV677" s="11" t="s">
        <v>77</v>
      </c>
      <c r="AW677" s="11" t="s">
        <v>32</v>
      </c>
      <c r="AX677" s="11" t="s">
        <v>75</v>
      </c>
      <c r="AY677" s="221" t="s">
        <v>127</v>
      </c>
    </row>
    <row r="678" spans="2:65" s="1" customFormat="1" ht="16.5" customHeight="1">
      <c r="B678" s="37"/>
      <c r="C678" s="198" t="s">
        <v>1203</v>
      </c>
      <c r="D678" s="198" t="s">
        <v>129</v>
      </c>
      <c r="E678" s="199" t="s">
        <v>1204</v>
      </c>
      <c r="F678" s="200" t="s">
        <v>1205</v>
      </c>
      <c r="G678" s="201" t="s">
        <v>132</v>
      </c>
      <c r="H678" s="202">
        <v>16</v>
      </c>
      <c r="I678" s="203"/>
      <c r="J678" s="204">
        <f>ROUND(I678*H678,2)</f>
        <v>0</v>
      </c>
      <c r="K678" s="200" t="s">
        <v>133</v>
      </c>
      <c r="L678" s="42"/>
      <c r="M678" s="205" t="s">
        <v>1</v>
      </c>
      <c r="N678" s="206" t="s">
        <v>41</v>
      </c>
      <c r="O678" s="78"/>
      <c r="P678" s="207">
        <f>O678*H678</f>
        <v>0</v>
      </c>
      <c r="Q678" s="207">
        <v>0.00601</v>
      </c>
      <c r="R678" s="207">
        <f>Q678*H678</f>
        <v>0.09616</v>
      </c>
      <c r="S678" s="207">
        <v>0</v>
      </c>
      <c r="T678" s="208">
        <f>S678*H678</f>
        <v>0</v>
      </c>
      <c r="AR678" s="16" t="s">
        <v>206</v>
      </c>
      <c r="AT678" s="16" t="s">
        <v>129</v>
      </c>
      <c r="AU678" s="16" t="s">
        <v>77</v>
      </c>
      <c r="AY678" s="16" t="s">
        <v>127</v>
      </c>
      <c r="BE678" s="209">
        <f>IF(N678="základní",J678,0)</f>
        <v>0</v>
      </c>
      <c r="BF678" s="209">
        <f>IF(N678="snížená",J678,0)</f>
        <v>0</v>
      </c>
      <c r="BG678" s="209">
        <f>IF(N678="zákl. přenesená",J678,0)</f>
        <v>0</v>
      </c>
      <c r="BH678" s="209">
        <f>IF(N678="sníž. přenesená",J678,0)</f>
        <v>0</v>
      </c>
      <c r="BI678" s="209">
        <f>IF(N678="nulová",J678,0)</f>
        <v>0</v>
      </c>
      <c r="BJ678" s="16" t="s">
        <v>75</v>
      </c>
      <c r="BK678" s="209">
        <f>ROUND(I678*H678,2)</f>
        <v>0</v>
      </c>
      <c r="BL678" s="16" t="s">
        <v>206</v>
      </c>
      <c r="BM678" s="16" t="s">
        <v>1206</v>
      </c>
    </row>
    <row r="679" spans="2:51" s="13" customFormat="1" ht="12">
      <c r="B679" s="233"/>
      <c r="C679" s="234"/>
      <c r="D679" s="212" t="s">
        <v>136</v>
      </c>
      <c r="E679" s="235" t="s">
        <v>1</v>
      </c>
      <c r="F679" s="236" t="s">
        <v>1207</v>
      </c>
      <c r="G679" s="234"/>
      <c r="H679" s="235" t="s">
        <v>1</v>
      </c>
      <c r="I679" s="237"/>
      <c r="J679" s="234"/>
      <c r="K679" s="234"/>
      <c r="L679" s="238"/>
      <c r="M679" s="239"/>
      <c r="N679" s="240"/>
      <c r="O679" s="240"/>
      <c r="P679" s="240"/>
      <c r="Q679" s="240"/>
      <c r="R679" s="240"/>
      <c r="S679" s="240"/>
      <c r="T679" s="241"/>
      <c r="AT679" s="242" t="s">
        <v>136</v>
      </c>
      <c r="AU679" s="242" t="s">
        <v>77</v>
      </c>
      <c r="AV679" s="13" t="s">
        <v>75</v>
      </c>
      <c r="AW679" s="13" t="s">
        <v>32</v>
      </c>
      <c r="AX679" s="13" t="s">
        <v>70</v>
      </c>
      <c r="AY679" s="242" t="s">
        <v>127</v>
      </c>
    </row>
    <row r="680" spans="2:51" s="11" customFormat="1" ht="12">
      <c r="B680" s="210"/>
      <c r="C680" s="211"/>
      <c r="D680" s="212" t="s">
        <v>136</v>
      </c>
      <c r="E680" s="213" t="s">
        <v>1</v>
      </c>
      <c r="F680" s="214" t="s">
        <v>206</v>
      </c>
      <c r="G680" s="211"/>
      <c r="H680" s="215">
        <v>16</v>
      </c>
      <c r="I680" s="216"/>
      <c r="J680" s="211"/>
      <c r="K680" s="211"/>
      <c r="L680" s="217"/>
      <c r="M680" s="218"/>
      <c r="N680" s="219"/>
      <c r="O680" s="219"/>
      <c r="P680" s="219"/>
      <c r="Q680" s="219"/>
      <c r="R680" s="219"/>
      <c r="S680" s="219"/>
      <c r="T680" s="220"/>
      <c r="AT680" s="221" t="s">
        <v>136</v>
      </c>
      <c r="AU680" s="221" t="s">
        <v>77</v>
      </c>
      <c r="AV680" s="11" t="s">
        <v>77</v>
      </c>
      <c r="AW680" s="11" t="s">
        <v>32</v>
      </c>
      <c r="AX680" s="11" t="s">
        <v>75</v>
      </c>
      <c r="AY680" s="221" t="s">
        <v>127</v>
      </c>
    </row>
    <row r="681" spans="2:65" s="1" customFormat="1" ht="16.5" customHeight="1">
      <c r="B681" s="37"/>
      <c r="C681" s="198" t="s">
        <v>1208</v>
      </c>
      <c r="D681" s="198" t="s">
        <v>129</v>
      </c>
      <c r="E681" s="199" t="s">
        <v>1209</v>
      </c>
      <c r="F681" s="200" t="s">
        <v>1210</v>
      </c>
      <c r="G681" s="201" t="s">
        <v>226</v>
      </c>
      <c r="H681" s="202">
        <v>1</v>
      </c>
      <c r="I681" s="203"/>
      <c r="J681" s="204">
        <f>ROUND(I681*H681,2)</f>
        <v>0</v>
      </c>
      <c r="K681" s="200" t="s">
        <v>133</v>
      </c>
      <c r="L681" s="42"/>
      <c r="M681" s="205" t="s">
        <v>1</v>
      </c>
      <c r="N681" s="206" t="s">
        <v>41</v>
      </c>
      <c r="O681" s="78"/>
      <c r="P681" s="207">
        <f>O681*H681</f>
        <v>0</v>
      </c>
      <c r="Q681" s="207">
        <v>0</v>
      </c>
      <c r="R681" s="207">
        <f>Q681*H681</f>
        <v>0</v>
      </c>
      <c r="S681" s="207">
        <v>0</v>
      </c>
      <c r="T681" s="208">
        <f>S681*H681</f>
        <v>0</v>
      </c>
      <c r="AR681" s="16" t="s">
        <v>206</v>
      </c>
      <c r="AT681" s="16" t="s">
        <v>129</v>
      </c>
      <c r="AU681" s="16" t="s">
        <v>77</v>
      </c>
      <c r="AY681" s="16" t="s">
        <v>127</v>
      </c>
      <c r="BE681" s="209">
        <f>IF(N681="základní",J681,0)</f>
        <v>0</v>
      </c>
      <c r="BF681" s="209">
        <f>IF(N681="snížená",J681,0)</f>
        <v>0</v>
      </c>
      <c r="BG681" s="209">
        <f>IF(N681="zákl. přenesená",J681,0)</f>
        <v>0</v>
      </c>
      <c r="BH681" s="209">
        <f>IF(N681="sníž. přenesená",J681,0)</f>
        <v>0</v>
      </c>
      <c r="BI681" s="209">
        <f>IF(N681="nulová",J681,0)</f>
        <v>0</v>
      </c>
      <c r="BJ681" s="16" t="s">
        <v>75</v>
      </c>
      <c r="BK681" s="209">
        <f>ROUND(I681*H681,2)</f>
        <v>0</v>
      </c>
      <c r="BL681" s="16" t="s">
        <v>206</v>
      </c>
      <c r="BM681" s="16" t="s">
        <v>1211</v>
      </c>
    </row>
    <row r="682" spans="2:65" s="1" customFormat="1" ht="22.5" customHeight="1">
      <c r="B682" s="37"/>
      <c r="C682" s="243" t="s">
        <v>1212</v>
      </c>
      <c r="D682" s="243" t="s">
        <v>257</v>
      </c>
      <c r="E682" s="244" t="s">
        <v>1213</v>
      </c>
      <c r="F682" s="245" t="s">
        <v>1214</v>
      </c>
      <c r="G682" s="246" t="s">
        <v>226</v>
      </c>
      <c r="H682" s="247">
        <v>1</v>
      </c>
      <c r="I682" s="248"/>
      <c r="J682" s="249">
        <f>ROUND(I682*H682,2)</f>
        <v>0</v>
      </c>
      <c r="K682" s="245" t="s">
        <v>1</v>
      </c>
      <c r="L682" s="250"/>
      <c r="M682" s="251" t="s">
        <v>1</v>
      </c>
      <c r="N682" s="252" t="s">
        <v>41</v>
      </c>
      <c r="O682" s="78"/>
      <c r="P682" s="207">
        <f>O682*H682</f>
        <v>0</v>
      </c>
      <c r="Q682" s="207">
        <v>0.009</v>
      </c>
      <c r="R682" s="207">
        <f>Q682*H682</f>
        <v>0.009</v>
      </c>
      <c r="S682" s="207">
        <v>0</v>
      </c>
      <c r="T682" s="208">
        <f>S682*H682</f>
        <v>0</v>
      </c>
      <c r="AR682" s="16" t="s">
        <v>297</v>
      </c>
      <c r="AT682" s="16" t="s">
        <v>257</v>
      </c>
      <c r="AU682" s="16" t="s">
        <v>77</v>
      </c>
      <c r="AY682" s="16" t="s">
        <v>127</v>
      </c>
      <c r="BE682" s="209">
        <f>IF(N682="základní",J682,0)</f>
        <v>0</v>
      </c>
      <c r="BF682" s="209">
        <f>IF(N682="snížená",J682,0)</f>
        <v>0</v>
      </c>
      <c r="BG682" s="209">
        <f>IF(N682="zákl. přenesená",J682,0)</f>
        <v>0</v>
      </c>
      <c r="BH682" s="209">
        <f>IF(N682="sníž. přenesená",J682,0)</f>
        <v>0</v>
      </c>
      <c r="BI682" s="209">
        <f>IF(N682="nulová",J682,0)</f>
        <v>0</v>
      </c>
      <c r="BJ682" s="16" t="s">
        <v>75</v>
      </c>
      <c r="BK682" s="209">
        <f>ROUND(I682*H682,2)</f>
        <v>0</v>
      </c>
      <c r="BL682" s="16" t="s">
        <v>206</v>
      </c>
      <c r="BM682" s="16" t="s">
        <v>1215</v>
      </c>
    </row>
    <row r="683" spans="2:65" s="1" customFormat="1" ht="16.5" customHeight="1">
      <c r="B683" s="37"/>
      <c r="C683" s="198" t="s">
        <v>1216</v>
      </c>
      <c r="D683" s="198" t="s">
        <v>129</v>
      </c>
      <c r="E683" s="199" t="s">
        <v>1217</v>
      </c>
      <c r="F683" s="200" t="s">
        <v>1218</v>
      </c>
      <c r="G683" s="201" t="s">
        <v>270</v>
      </c>
      <c r="H683" s="202">
        <v>20.7</v>
      </c>
      <c r="I683" s="203"/>
      <c r="J683" s="204">
        <f>ROUND(I683*H683,2)</f>
        <v>0</v>
      </c>
      <c r="K683" s="200" t="s">
        <v>133</v>
      </c>
      <c r="L683" s="42"/>
      <c r="M683" s="205" t="s">
        <v>1</v>
      </c>
      <c r="N683" s="206" t="s">
        <v>41</v>
      </c>
      <c r="O683" s="78"/>
      <c r="P683" s="207">
        <f>O683*H683</f>
        <v>0</v>
      </c>
      <c r="Q683" s="207">
        <v>0.00443</v>
      </c>
      <c r="R683" s="207">
        <f>Q683*H683</f>
        <v>0.09170099999999999</v>
      </c>
      <c r="S683" s="207">
        <v>0</v>
      </c>
      <c r="T683" s="208">
        <f>S683*H683</f>
        <v>0</v>
      </c>
      <c r="AR683" s="16" t="s">
        <v>206</v>
      </c>
      <c r="AT683" s="16" t="s">
        <v>129</v>
      </c>
      <c r="AU683" s="16" t="s">
        <v>77</v>
      </c>
      <c r="AY683" s="16" t="s">
        <v>127</v>
      </c>
      <c r="BE683" s="209">
        <f>IF(N683="základní",J683,0)</f>
        <v>0</v>
      </c>
      <c r="BF683" s="209">
        <f>IF(N683="snížená",J683,0)</f>
        <v>0</v>
      </c>
      <c r="BG683" s="209">
        <f>IF(N683="zákl. přenesená",J683,0)</f>
        <v>0</v>
      </c>
      <c r="BH683" s="209">
        <f>IF(N683="sníž. přenesená",J683,0)</f>
        <v>0</v>
      </c>
      <c r="BI683" s="209">
        <f>IF(N683="nulová",J683,0)</f>
        <v>0</v>
      </c>
      <c r="BJ683" s="16" t="s">
        <v>75</v>
      </c>
      <c r="BK683" s="209">
        <f>ROUND(I683*H683,2)</f>
        <v>0</v>
      </c>
      <c r="BL683" s="16" t="s">
        <v>206</v>
      </c>
      <c r="BM683" s="16" t="s">
        <v>1219</v>
      </c>
    </row>
    <row r="684" spans="2:51" s="13" customFormat="1" ht="12">
      <c r="B684" s="233"/>
      <c r="C684" s="234"/>
      <c r="D684" s="212" t="s">
        <v>136</v>
      </c>
      <c r="E684" s="235" t="s">
        <v>1</v>
      </c>
      <c r="F684" s="236" t="s">
        <v>1220</v>
      </c>
      <c r="G684" s="234"/>
      <c r="H684" s="235" t="s">
        <v>1</v>
      </c>
      <c r="I684" s="237"/>
      <c r="J684" s="234"/>
      <c r="K684" s="234"/>
      <c r="L684" s="238"/>
      <c r="M684" s="239"/>
      <c r="N684" s="240"/>
      <c r="O684" s="240"/>
      <c r="P684" s="240"/>
      <c r="Q684" s="240"/>
      <c r="R684" s="240"/>
      <c r="S684" s="240"/>
      <c r="T684" s="241"/>
      <c r="AT684" s="242" t="s">
        <v>136</v>
      </c>
      <c r="AU684" s="242" t="s">
        <v>77</v>
      </c>
      <c r="AV684" s="13" t="s">
        <v>75</v>
      </c>
      <c r="AW684" s="13" t="s">
        <v>32</v>
      </c>
      <c r="AX684" s="13" t="s">
        <v>70</v>
      </c>
      <c r="AY684" s="242" t="s">
        <v>127</v>
      </c>
    </row>
    <row r="685" spans="2:51" s="11" customFormat="1" ht="12">
      <c r="B685" s="210"/>
      <c r="C685" s="211"/>
      <c r="D685" s="212" t="s">
        <v>136</v>
      </c>
      <c r="E685" s="213" t="s">
        <v>1</v>
      </c>
      <c r="F685" s="214" t="s">
        <v>1221</v>
      </c>
      <c r="G685" s="211"/>
      <c r="H685" s="215">
        <v>20.7</v>
      </c>
      <c r="I685" s="216"/>
      <c r="J685" s="211"/>
      <c r="K685" s="211"/>
      <c r="L685" s="217"/>
      <c r="M685" s="218"/>
      <c r="N685" s="219"/>
      <c r="O685" s="219"/>
      <c r="P685" s="219"/>
      <c r="Q685" s="219"/>
      <c r="R685" s="219"/>
      <c r="S685" s="219"/>
      <c r="T685" s="220"/>
      <c r="AT685" s="221" t="s">
        <v>136</v>
      </c>
      <c r="AU685" s="221" t="s">
        <v>77</v>
      </c>
      <c r="AV685" s="11" t="s">
        <v>77</v>
      </c>
      <c r="AW685" s="11" t="s">
        <v>32</v>
      </c>
      <c r="AX685" s="11" t="s">
        <v>75</v>
      </c>
      <c r="AY685" s="221" t="s">
        <v>127</v>
      </c>
    </row>
    <row r="686" spans="2:65" s="1" customFormat="1" ht="16.5" customHeight="1">
      <c r="B686" s="37"/>
      <c r="C686" s="198" t="s">
        <v>1222</v>
      </c>
      <c r="D686" s="198" t="s">
        <v>129</v>
      </c>
      <c r="E686" s="199" t="s">
        <v>1223</v>
      </c>
      <c r="F686" s="200" t="s">
        <v>1224</v>
      </c>
      <c r="G686" s="201" t="s">
        <v>132</v>
      </c>
      <c r="H686" s="202">
        <v>10.395</v>
      </c>
      <c r="I686" s="203"/>
      <c r="J686" s="204">
        <f>ROUND(I686*H686,2)</f>
        <v>0</v>
      </c>
      <c r="K686" s="200" t="s">
        <v>133</v>
      </c>
      <c r="L686" s="42"/>
      <c r="M686" s="205" t="s">
        <v>1</v>
      </c>
      <c r="N686" s="206" t="s">
        <v>41</v>
      </c>
      <c r="O686" s="78"/>
      <c r="P686" s="207">
        <f>O686*H686</f>
        <v>0</v>
      </c>
      <c r="Q686" s="207">
        <v>0.00509</v>
      </c>
      <c r="R686" s="207">
        <f>Q686*H686</f>
        <v>0.052910549999999994</v>
      </c>
      <c r="S686" s="207">
        <v>0</v>
      </c>
      <c r="T686" s="208">
        <f>S686*H686</f>
        <v>0</v>
      </c>
      <c r="AR686" s="16" t="s">
        <v>206</v>
      </c>
      <c r="AT686" s="16" t="s">
        <v>129</v>
      </c>
      <c r="AU686" s="16" t="s">
        <v>77</v>
      </c>
      <c r="AY686" s="16" t="s">
        <v>127</v>
      </c>
      <c r="BE686" s="209">
        <f>IF(N686="základní",J686,0)</f>
        <v>0</v>
      </c>
      <c r="BF686" s="209">
        <f>IF(N686="snížená",J686,0)</f>
        <v>0</v>
      </c>
      <c r="BG686" s="209">
        <f>IF(N686="zákl. přenesená",J686,0)</f>
        <v>0</v>
      </c>
      <c r="BH686" s="209">
        <f>IF(N686="sníž. přenesená",J686,0)</f>
        <v>0</v>
      </c>
      <c r="BI686" s="209">
        <f>IF(N686="nulová",J686,0)</f>
        <v>0</v>
      </c>
      <c r="BJ686" s="16" t="s">
        <v>75</v>
      </c>
      <c r="BK686" s="209">
        <f>ROUND(I686*H686,2)</f>
        <v>0</v>
      </c>
      <c r="BL686" s="16" t="s">
        <v>206</v>
      </c>
      <c r="BM686" s="16" t="s">
        <v>1225</v>
      </c>
    </row>
    <row r="687" spans="2:51" s="13" customFormat="1" ht="12">
      <c r="B687" s="233"/>
      <c r="C687" s="234"/>
      <c r="D687" s="212" t="s">
        <v>136</v>
      </c>
      <c r="E687" s="235" t="s">
        <v>1</v>
      </c>
      <c r="F687" s="236" t="s">
        <v>1226</v>
      </c>
      <c r="G687" s="234"/>
      <c r="H687" s="235" t="s">
        <v>1</v>
      </c>
      <c r="I687" s="237"/>
      <c r="J687" s="234"/>
      <c r="K687" s="234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136</v>
      </c>
      <c r="AU687" s="242" t="s">
        <v>77</v>
      </c>
      <c r="AV687" s="13" t="s">
        <v>75</v>
      </c>
      <c r="AW687" s="13" t="s">
        <v>32</v>
      </c>
      <c r="AX687" s="13" t="s">
        <v>70</v>
      </c>
      <c r="AY687" s="242" t="s">
        <v>127</v>
      </c>
    </row>
    <row r="688" spans="2:51" s="11" customFormat="1" ht="12">
      <c r="B688" s="210"/>
      <c r="C688" s="211"/>
      <c r="D688" s="212" t="s">
        <v>136</v>
      </c>
      <c r="E688" s="213" t="s">
        <v>1</v>
      </c>
      <c r="F688" s="214" t="s">
        <v>1227</v>
      </c>
      <c r="G688" s="211"/>
      <c r="H688" s="215">
        <v>10.395</v>
      </c>
      <c r="I688" s="216"/>
      <c r="J688" s="211"/>
      <c r="K688" s="211"/>
      <c r="L688" s="217"/>
      <c r="M688" s="218"/>
      <c r="N688" s="219"/>
      <c r="O688" s="219"/>
      <c r="P688" s="219"/>
      <c r="Q688" s="219"/>
      <c r="R688" s="219"/>
      <c r="S688" s="219"/>
      <c r="T688" s="220"/>
      <c r="AT688" s="221" t="s">
        <v>136</v>
      </c>
      <c r="AU688" s="221" t="s">
        <v>77</v>
      </c>
      <c r="AV688" s="11" t="s">
        <v>77</v>
      </c>
      <c r="AW688" s="11" t="s">
        <v>32</v>
      </c>
      <c r="AX688" s="11" t="s">
        <v>75</v>
      </c>
      <c r="AY688" s="221" t="s">
        <v>127</v>
      </c>
    </row>
    <row r="689" spans="2:65" s="1" customFormat="1" ht="16.5" customHeight="1">
      <c r="B689" s="37"/>
      <c r="C689" s="198" t="s">
        <v>1228</v>
      </c>
      <c r="D689" s="198" t="s">
        <v>129</v>
      </c>
      <c r="E689" s="199" t="s">
        <v>1229</v>
      </c>
      <c r="F689" s="200" t="s">
        <v>1230</v>
      </c>
      <c r="G689" s="201" t="s">
        <v>270</v>
      </c>
      <c r="H689" s="202">
        <v>5.4</v>
      </c>
      <c r="I689" s="203"/>
      <c r="J689" s="204">
        <f>ROUND(I689*H689,2)</f>
        <v>0</v>
      </c>
      <c r="K689" s="200" t="s">
        <v>133</v>
      </c>
      <c r="L689" s="42"/>
      <c r="M689" s="205" t="s">
        <v>1</v>
      </c>
      <c r="N689" s="206" t="s">
        <v>41</v>
      </c>
      <c r="O689" s="78"/>
      <c r="P689" s="207">
        <f>O689*H689</f>
        <v>0</v>
      </c>
      <c r="Q689" s="207">
        <v>0.00167</v>
      </c>
      <c r="R689" s="207">
        <f>Q689*H689</f>
        <v>0.009018</v>
      </c>
      <c r="S689" s="207">
        <v>0</v>
      </c>
      <c r="T689" s="208">
        <f>S689*H689</f>
        <v>0</v>
      </c>
      <c r="AR689" s="16" t="s">
        <v>206</v>
      </c>
      <c r="AT689" s="16" t="s">
        <v>129</v>
      </c>
      <c r="AU689" s="16" t="s">
        <v>77</v>
      </c>
      <c r="AY689" s="16" t="s">
        <v>127</v>
      </c>
      <c r="BE689" s="209">
        <f>IF(N689="základní",J689,0)</f>
        <v>0</v>
      </c>
      <c r="BF689" s="209">
        <f>IF(N689="snížená",J689,0)</f>
        <v>0</v>
      </c>
      <c r="BG689" s="209">
        <f>IF(N689="zákl. přenesená",J689,0)</f>
        <v>0</v>
      </c>
      <c r="BH689" s="209">
        <f>IF(N689="sníž. přenesená",J689,0)</f>
        <v>0</v>
      </c>
      <c r="BI689" s="209">
        <f>IF(N689="nulová",J689,0)</f>
        <v>0</v>
      </c>
      <c r="BJ689" s="16" t="s">
        <v>75</v>
      </c>
      <c r="BK689" s="209">
        <f>ROUND(I689*H689,2)</f>
        <v>0</v>
      </c>
      <c r="BL689" s="16" t="s">
        <v>206</v>
      </c>
      <c r="BM689" s="16" t="s">
        <v>1231</v>
      </c>
    </row>
    <row r="690" spans="2:51" s="13" customFormat="1" ht="12">
      <c r="B690" s="233"/>
      <c r="C690" s="234"/>
      <c r="D690" s="212" t="s">
        <v>136</v>
      </c>
      <c r="E690" s="235" t="s">
        <v>1</v>
      </c>
      <c r="F690" s="236" t="s">
        <v>1232</v>
      </c>
      <c r="G690" s="234"/>
      <c r="H690" s="235" t="s">
        <v>1</v>
      </c>
      <c r="I690" s="237"/>
      <c r="J690" s="234"/>
      <c r="K690" s="234"/>
      <c r="L690" s="238"/>
      <c r="M690" s="239"/>
      <c r="N690" s="240"/>
      <c r="O690" s="240"/>
      <c r="P690" s="240"/>
      <c r="Q690" s="240"/>
      <c r="R690" s="240"/>
      <c r="S690" s="240"/>
      <c r="T690" s="241"/>
      <c r="AT690" s="242" t="s">
        <v>136</v>
      </c>
      <c r="AU690" s="242" t="s">
        <v>77</v>
      </c>
      <c r="AV690" s="13" t="s">
        <v>75</v>
      </c>
      <c r="AW690" s="13" t="s">
        <v>32</v>
      </c>
      <c r="AX690" s="13" t="s">
        <v>70</v>
      </c>
      <c r="AY690" s="242" t="s">
        <v>127</v>
      </c>
    </row>
    <row r="691" spans="2:51" s="11" customFormat="1" ht="12">
      <c r="B691" s="210"/>
      <c r="C691" s="211"/>
      <c r="D691" s="212" t="s">
        <v>136</v>
      </c>
      <c r="E691" s="213" t="s">
        <v>1</v>
      </c>
      <c r="F691" s="214" t="s">
        <v>1233</v>
      </c>
      <c r="G691" s="211"/>
      <c r="H691" s="215">
        <v>5.4</v>
      </c>
      <c r="I691" s="216"/>
      <c r="J691" s="211"/>
      <c r="K691" s="211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136</v>
      </c>
      <c r="AU691" s="221" t="s">
        <v>77</v>
      </c>
      <c r="AV691" s="11" t="s">
        <v>77</v>
      </c>
      <c r="AW691" s="11" t="s">
        <v>32</v>
      </c>
      <c r="AX691" s="11" t="s">
        <v>75</v>
      </c>
      <c r="AY691" s="221" t="s">
        <v>127</v>
      </c>
    </row>
    <row r="692" spans="2:65" s="1" customFormat="1" ht="16.5" customHeight="1">
      <c r="B692" s="37"/>
      <c r="C692" s="198" t="s">
        <v>1234</v>
      </c>
      <c r="D692" s="198" t="s">
        <v>129</v>
      </c>
      <c r="E692" s="199" t="s">
        <v>1235</v>
      </c>
      <c r="F692" s="200" t="s">
        <v>1236</v>
      </c>
      <c r="G692" s="201" t="s">
        <v>270</v>
      </c>
      <c r="H692" s="202">
        <v>5.1</v>
      </c>
      <c r="I692" s="203"/>
      <c r="J692" s="204">
        <f>ROUND(I692*H692,2)</f>
        <v>0</v>
      </c>
      <c r="K692" s="200" t="s">
        <v>133</v>
      </c>
      <c r="L692" s="42"/>
      <c r="M692" s="205" t="s">
        <v>1</v>
      </c>
      <c r="N692" s="206" t="s">
        <v>41</v>
      </c>
      <c r="O692" s="78"/>
      <c r="P692" s="207">
        <f>O692*H692</f>
        <v>0</v>
      </c>
      <c r="Q692" s="207">
        <v>0.00222</v>
      </c>
      <c r="R692" s="207">
        <f>Q692*H692</f>
        <v>0.011322</v>
      </c>
      <c r="S692" s="207">
        <v>0</v>
      </c>
      <c r="T692" s="208">
        <f>S692*H692</f>
        <v>0</v>
      </c>
      <c r="AR692" s="16" t="s">
        <v>206</v>
      </c>
      <c r="AT692" s="16" t="s">
        <v>129</v>
      </c>
      <c r="AU692" s="16" t="s">
        <v>77</v>
      </c>
      <c r="AY692" s="16" t="s">
        <v>127</v>
      </c>
      <c r="BE692" s="209">
        <f>IF(N692="základní",J692,0)</f>
        <v>0</v>
      </c>
      <c r="BF692" s="209">
        <f>IF(N692="snížená",J692,0)</f>
        <v>0</v>
      </c>
      <c r="BG692" s="209">
        <f>IF(N692="zákl. přenesená",J692,0)</f>
        <v>0</v>
      </c>
      <c r="BH692" s="209">
        <f>IF(N692="sníž. přenesená",J692,0)</f>
        <v>0</v>
      </c>
      <c r="BI692" s="209">
        <f>IF(N692="nulová",J692,0)</f>
        <v>0</v>
      </c>
      <c r="BJ692" s="16" t="s">
        <v>75</v>
      </c>
      <c r="BK692" s="209">
        <f>ROUND(I692*H692,2)</f>
        <v>0</v>
      </c>
      <c r="BL692" s="16" t="s">
        <v>206</v>
      </c>
      <c r="BM692" s="16" t="s">
        <v>1237</v>
      </c>
    </row>
    <row r="693" spans="2:51" s="13" customFormat="1" ht="12">
      <c r="B693" s="233"/>
      <c r="C693" s="234"/>
      <c r="D693" s="212" t="s">
        <v>136</v>
      </c>
      <c r="E693" s="235" t="s">
        <v>1</v>
      </c>
      <c r="F693" s="236" t="s">
        <v>1238</v>
      </c>
      <c r="G693" s="234"/>
      <c r="H693" s="235" t="s">
        <v>1</v>
      </c>
      <c r="I693" s="237"/>
      <c r="J693" s="234"/>
      <c r="K693" s="234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136</v>
      </c>
      <c r="AU693" s="242" t="s">
        <v>77</v>
      </c>
      <c r="AV693" s="13" t="s">
        <v>75</v>
      </c>
      <c r="AW693" s="13" t="s">
        <v>32</v>
      </c>
      <c r="AX693" s="13" t="s">
        <v>70</v>
      </c>
      <c r="AY693" s="242" t="s">
        <v>127</v>
      </c>
    </row>
    <row r="694" spans="2:51" s="13" customFormat="1" ht="12">
      <c r="B694" s="233"/>
      <c r="C694" s="234"/>
      <c r="D694" s="212" t="s">
        <v>136</v>
      </c>
      <c r="E694" s="235" t="s">
        <v>1</v>
      </c>
      <c r="F694" s="236" t="s">
        <v>1239</v>
      </c>
      <c r="G694" s="234"/>
      <c r="H694" s="235" t="s">
        <v>1</v>
      </c>
      <c r="I694" s="237"/>
      <c r="J694" s="234"/>
      <c r="K694" s="234"/>
      <c r="L694" s="238"/>
      <c r="M694" s="239"/>
      <c r="N694" s="240"/>
      <c r="O694" s="240"/>
      <c r="P694" s="240"/>
      <c r="Q694" s="240"/>
      <c r="R694" s="240"/>
      <c r="S694" s="240"/>
      <c r="T694" s="241"/>
      <c r="AT694" s="242" t="s">
        <v>136</v>
      </c>
      <c r="AU694" s="242" t="s">
        <v>77</v>
      </c>
      <c r="AV694" s="13" t="s">
        <v>75</v>
      </c>
      <c r="AW694" s="13" t="s">
        <v>32</v>
      </c>
      <c r="AX694" s="13" t="s">
        <v>70</v>
      </c>
      <c r="AY694" s="242" t="s">
        <v>127</v>
      </c>
    </row>
    <row r="695" spans="2:51" s="11" customFormat="1" ht="12">
      <c r="B695" s="210"/>
      <c r="C695" s="211"/>
      <c r="D695" s="212" t="s">
        <v>136</v>
      </c>
      <c r="E695" s="213" t="s">
        <v>1</v>
      </c>
      <c r="F695" s="214" t="s">
        <v>1240</v>
      </c>
      <c r="G695" s="211"/>
      <c r="H695" s="215">
        <v>1.55</v>
      </c>
      <c r="I695" s="216"/>
      <c r="J695" s="211"/>
      <c r="K695" s="211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136</v>
      </c>
      <c r="AU695" s="221" t="s">
        <v>77</v>
      </c>
      <c r="AV695" s="11" t="s">
        <v>77</v>
      </c>
      <c r="AW695" s="11" t="s">
        <v>32</v>
      </c>
      <c r="AX695" s="11" t="s">
        <v>70</v>
      </c>
      <c r="AY695" s="221" t="s">
        <v>127</v>
      </c>
    </row>
    <row r="696" spans="2:51" s="13" customFormat="1" ht="12">
      <c r="B696" s="233"/>
      <c r="C696" s="234"/>
      <c r="D696" s="212" t="s">
        <v>136</v>
      </c>
      <c r="E696" s="235" t="s">
        <v>1</v>
      </c>
      <c r="F696" s="236" t="s">
        <v>1241</v>
      </c>
      <c r="G696" s="234"/>
      <c r="H696" s="235" t="s">
        <v>1</v>
      </c>
      <c r="I696" s="237"/>
      <c r="J696" s="234"/>
      <c r="K696" s="234"/>
      <c r="L696" s="238"/>
      <c r="M696" s="239"/>
      <c r="N696" s="240"/>
      <c r="O696" s="240"/>
      <c r="P696" s="240"/>
      <c r="Q696" s="240"/>
      <c r="R696" s="240"/>
      <c r="S696" s="240"/>
      <c r="T696" s="241"/>
      <c r="AT696" s="242" t="s">
        <v>136</v>
      </c>
      <c r="AU696" s="242" t="s">
        <v>77</v>
      </c>
      <c r="AV696" s="13" t="s">
        <v>75</v>
      </c>
      <c r="AW696" s="13" t="s">
        <v>32</v>
      </c>
      <c r="AX696" s="13" t="s">
        <v>70</v>
      </c>
      <c r="AY696" s="242" t="s">
        <v>127</v>
      </c>
    </row>
    <row r="697" spans="2:51" s="11" customFormat="1" ht="12">
      <c r="B697" s="210"/>
      <c r="C697" s="211"/>
      <c r="D697" s="212" t="s">
        <v>136</v>
      </c>
      <c r="E697" s="213" t="s">
        <v>1</v>
      </c>
      <c r="F697" s="214" t="s">
        <v>1242</v>
      </c>
      <c r="G697" s="211"/>
      <c r="H697" s="215">
        <v>1.65</v>
      </c>
      <c r="I697" s="216"/>
      <c r="J697" s="211"/>
      <c r="K697" s="211"/>
      <c r="L697" s="217"/>
      <c r="M697" s="218"/>
      <c r="N697" s="219"/>
      <c r="O697" s="219"/>
      <c r="P697" s="219"/>
      <c r="Q697" s="219"/>
      <c r="R697" s="219"/>
      <c r="S697" s="219"/>
      <c r="T697" s="220"/>
      <c r="AT697" s="221" t="s">
        <v>136</v>
      </c>
      <c r="AU697" s="221" t="s">
        <v>77</v>
      </c>
      <c r="AV697" s="11" t="s">
        <v>77</v>
      </c>
      <c r="AW697" s="11" t="s">
        <v>32</v>
      </c>
      <c r="AX697" s="11" t="s">
        <v>70</v>
      </c>
      <c r="AY697" s="221" t="s">
        <v>127</v>
      </c>
    </row>
    <row r="698" spans="2:51" s="13" customFormat="1" ht="12">
      <c r="B698" s="233"/>
      <c r="C698" s="234"/>
      <c r="D698" s="212" t="s">
        <v>136</v>
      </c>
      <c r="E698" s="235" t="s">
        <v>1</v>
      </c>
      <c r="F698" s="236" t="s">
        <v>1243</v>
      </c>
      <c r="G698" s="234"/>
      <c r="H698" s="235" t="s">
        <v>1</v>
      </c>
      <c r="I698" s="237"/>
      <c r="J698" s="234"/>
      <c r="K698" s="234"/>
      <c r="L698" s="238"/>
      <c r="M698" s="239"/>
      <c r="N698" s="240"/>
      <c r="O698" s="240"/>
      <c r="P698" s="240"/>
      <c r="Q698" s="240"/>
      <c r="R698" s="240"/>
      <c r="S698" s="240"/>
      <c r="T698" s="241"/>
      <c r="AT698" s="242" t="s">
        <v>136</v>
      </c>
      <c r="AU698" s="242" t="s">
        <v>77</v>
      </c>
      <c r="AV698" s="13" t="s">
        <v>75</v>
      </c>
      <c r="AW698" s="13" t="s">
        <v>32</v>
      </c>
      <c r="AX698" s="13" t="s">
        <v>70</v>
      </c>
      <c r="AY698" s="242" t="s">
        <v>127</v>
      </c>
    </row>
    <row r="699" spans="2:51" s="11" customFormat="1" ht="12">
      <c r="B699" s="210"/>
      <c r="C699" s="211"/>
      <c r="D699" s="212" t="s">
        <v>136</v>
      </c>
      <c r="E699" s="213" t="s">
        <v>1</v>
      </c>
      <c r="F699" s="214" t="s">
        <v>1244</v>
      </c>
      <c r="G699" s="211"/>
      <c r="H699" s="215">
        <v>1.9</v>
      </c>
      <c r="I699" s="216"/>
      <c r="J699" s="211"/>
      <c r="K699" s="211"/>
      <c r="L699" s="217"/>
      <c r="M699" s="218"/>
      <c r="N699" s="219"/>
      <c r="O699" s="219"/>
      <c r="P699" s="219"/>
      <c r="Q699" s="219"/>
      <c r="R699" s="219"/>
      <c r="S699" s="219"/>
      <c r="T699" s="220"/>
      <c r="AT699" s="221" t="s">
        <v>136</v>
      </c>
      <c r="AU699" s="221" t="s">
        <v>77</v>
      </c>
      <c r="AV699" s="11" t="s">
        <v>77</v>
      </c>
      <c r="AW699" s="11" t="s">
        <v>32</v>
      </c>
      <c r="AX699" s="11" t="s">
        <v>70</v>
      </c>
      <c r="AY699" s="221" t="s">
        <v>127</v>
      </c>
    </row>
    <row r="700" spans="2:51" s="12" customFormat="1" ht="12">
      <c r="B700" s="222"/>
      <c r="C700" s="223"/>
      <c r="D700" s="212" t="s">
        <v>136</v>
      </c>
      <c r="E700" s="224" t="s">
        <v>1</v>
      </c>
      <c r="F700" s="225" t="s">
        <v>139</v>
      </c>
      <c r="G700" s="223"/>
      <c r="H700" s="226">
        <v>5.1</v>
      </c>
      <c r="I700" s="227"/>
      <c r="J700" s="223"/>
      <c r="K700" s="223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136</v>
      </c>
      <c r="AU700" s="232" t="s">
        <v>77</v>
      </c>
      <c r="AV700" s="12" t="s">
        <v>134</v>
      </c>
      <c r="AW700" s="12" t="s">
        <v>32</v>
      </c>
      <c r="AX700" s="12" t="s">
        <v>75</v>
      </c>
      <c r="AY700" s="232" t="s">
        <v>127</v>
      </c>
    </row>
    <row r="701" spans="2:65" s="1" customFormat="1" ht="16.5" customHeight="1">
      <c r="B701" s="37"/>
      <c r="C701" s="198" t="s">
        <v>1245</v>
      </c>
      <c r="D701" s="198" t="s">
        <v>129</v>
      </c>
      <c r="E701" s="199" t="s">
        <v>1246</v>
      </c>
      <c r="F701" s="200" t="s">
        <v>1247</v>
      </c>
      <c r="G701" s="201" t="s">
        <v>270</v>
      </c>
      <c r="H701" s="202">
        <v>1.1</v>
      </c>
      <c r="I701" s="203"/>
      <c r="J701" s="204">
        <f>ROUND(I701*H701,2)</f>
        <v>0</v>
      </c>
      <c r="K701" s="200" t="s">
        <v>133</v>
      </c>
      <c r="L701" s="42"/>
      <c r="M701" s="205" t="s">
        <v>1</v>
      </c>
      <c r="N701" s="206" t="s">
        <v>41</v>
      </c>
      <c r="O701" s="78"/>
      <c r="P701" s="207">
        <f>O701*H701</f>
        <v>0</v>
      </c>
      <c r="Q701" s="207">
        <v>0.00352</v>
      </c>
      <c r="R701" s="207">
        <f>Q701*H701</f>
        <v>0.0038720000000000004</v>
      </c>
      <c r="S701" s="207">
        <v>0</v>
      </c>
      <c r="T701" s="208">
        <f>S701*H701</f>
        <v>0</v>
      </c>
      <c r="AR701" s="16" t="s">
        <v>206</v>
      </c>
      <c r="AT701" s="16" t="s">
        <v>129</v>
      </c>
      <c r="AU701" s="16" t="s">
        <v>77</v>
      </c>
      <c r="AY701" s="16" t="s">
        <v>127</v>
      </c>
      <c r="BE701" s="209">
        <f>IF(N701="základní",J701,0)</f>
        <v>0</v>
      </c>
      <c r="BF701" s="209">
        <f>IF(N701="snížená",J701,0)</f>
        <v>0</v>
      </c>
      <c r="BG701" s="209">
        <f>IF(N701="zákl. přenesená",J701,0)</f>
        <v>0</v>
      </c>
      <c r="BH701" s="209">
        <f>IF(N701="sníž. přenesená",J701,0)</f>
        <v>0</v>
      </c>
      <c r="BI701" s="209">
        <f>IF(N701="nulová",J701,0)</f>
        <v>0</v>
      </c>
      <c r="BJ701" s="16" t="s">
        <v>75</v>
      </c>
      <c r="BK701" s="209">
        <f>ROUND(I701*H701,2)</f>
        <v>0</v>
      </c>
      <c r="BL701" s="16" t="s">
        <v>206</v>
      </c>
      <c r="BM701" s="16" t="s">
        <v>1248</v>
      </c>
    </row>
    <row r="702" spans="2:51" s="13" customFormat="1" ht="12">
      <c r="B702" s="233"/>
      <c r="C702" s="234"/>
      <c r="D702" s="212" t="s">
        <v>136</v>
      </c>
      <c r="E702" s="235" t="s">
        <v>1</v>
      </c>
      <c r="F702" s="236" t="s">
        <v>1238</v>
      </c>
      <c r="G702" s="234"/>
      <c r="H702" s="235" t="s">
        <v>1</v>
      </c>
      <c r="I702" s="237"/>
      <c r="J702" s="234"/>
      <c r="K702" s="234"/>
      <c r="L702" s="238"/>
      <c r="M702" s="239"/>
      <c r="N702" s="240"/>
      <c r="O702" s="240"/>
      <c r="P702" s="240"/>
      <c r="Q702" s="240"/>
      <c r="R702" s="240"/>
      <c r="S702" s="240"/>
      <c r="T702" s="241"/>
      <c r="AT702" s="242" t="s">
        <v>136</v>
      </c>
      <c r="AU702" s="242" t="s">
        <v>77</v>
      </c>
      <c r="AV702" s="13" t="s">
        <v>75</v>
      </c>
      <c r="AW702" s="13" t="s">
        <v>32</v>
      </c>
      <c r="AX702" s="13" t="s">
        <v>70</v>
      </c>
      <c r="AY702" s="242" t="s">
        <v>127</v>
      </c>
    </row>
    <row r="703" spans="2:51" s="13" customFormat="1" ht="12">
      <c r="B703" s="233"/>
      <c r="C703" s="234"/>
      <c r="D703" s="212" t="s">
        <v>136</v>
      </c>
      <c r="E703" s="235" t="s">
        <v>1</v>
      </c>
      <c r="F703" s="236" t="s">
        <v>1249</v>
      </c>
      <c r="G703" s="234"/>
      <c r="H703" s="235" t="s">
        <v>1</v>
      </c>
      <c r="I703" s="237"/>
      <c r="J703" s="234"/>
      <c r="K703" s="234"/>
      <c r="L703" s="238"/>
      <c r="M703" s="239"/>
      <c r="N703" s="240"/>
      <c r="O703" s="240"/>
      <c r="P703" s="240"/>
      <c r="Q703" s="240"/>
      <c r="R703" s="240"/>
      <c r="S703" s="240"/>
      <c r="T703" s="241"/>
      <c r="AT703" s="242" t="s">
        <v>136</v>
      </c>
      <c r="AU703" s="242" t="s">
        <v>77</v>
      </c>
      <c r="AV703" s="13" t="s">
        <v>75</v>
      </c>
      <c r="AW703" s="13" t="s">
        <v>32</v>
      </c>
      <c r="AX703" s="13" t="s">
        <v>70</v>
      </c>
      <c r="AY703" s="242" t="s">
        <v>127</v>
      </c>
    </row>
    <row r="704" spans="2:51" s="11" customFormat="1" ht="12">
      <c r="B704" s="210"/>
      <c r="C704" s="211"/>
      <c r="D704" s="212" t="s">
        <v>136</v>
      </c>
      <c r="E704" s="213" t="s">
        <v>1</v>
      </c>
      <c r="F704" s="214" t="s">
        <v>1250</v>
      </c>
      <c r="G704" s="211"/>
      <c r="H704" s="215">
        <v>1.1</v>
      </c>
      <c r="I704" s="216"/>
      <c r="J704" s="211"/>
      <c r="K704" s="211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136</v>
      </c>
      <c r="AU704" s="221" t="s">
        <v>77</v>
      </c>
      <c r="AV704" s="11" t="s">
        <v>77</v>
      </c>
      <c r="AW704" s="11" t="s">
        <v>32</v>
      </c>
      <c r="AX704" s="11" t="s">
        <v>75</v>
      </c>
      <c r="AY704" s="221" t="s">
        <v>127</v>
      </c>
    </row>
    <row r="705" spans="2:65" s="1" customFormat="1" ht="16.5" customHeight="1">
      <c r="B705" s="37"/>
      <c r="C705" s="198" t="s">
        <v>1251</v>
      </c>
      <c r="D705" s="198" t="s">
        <v>129</v>
      </c>
      <c r="E705" s="199" t="s">
        <v>1252</v>
      </c>
      <c r="F705" s="200" t="s">
        <v>1253</v>
      </c>
      <c r="G705" s="201" t="s">
        <v>270</v>
      </c>
      <c r="H705" s="202">
        <v>2</v>
      </c>
      <c r="I705" s="203"/>
      <c r="J705" s="204">
        <f>ROUND(I705*H705,2)</f>
        <v>0</v>
      </c>
      <c r="K705" s="200" t="s">
        <v>133</v>
      </c>
      <c r="L705" s="42"/>
      <c r="M705" s="205" t="s">
        <v>1</v>
      </c>
      <c r="N705" s="206" t="s">
        <v>41</v>
      </c>
      <c r="O705" s="78"/>
      <c r="P705" s="207">
        <f>O705*H705</f>
        <v>0</v>
      </c>
      <c r="Q705" s="207">
        <v>0.00438</v>
      </c>
      <c r="R705" s="207">
        <f>Q705*H705</f>
        <v>0.00876</v>
      </c>
      <c r="S705" s="207">
        <v>0</v>
      </c>
      <c r="T705" s="208">
        <f>S705*H705</f>
        <v>0</v>
      </c>
      <c r="AR705" s="16" t="s">
        <v>206</v>
      </c>
      <c r="AT705" s="16" t="s">
        <v>129</v>
      </c>
      <c r="AU705" s="16" t="s">
        <v>77</v>
      </c>
      <c r="AY705" s="16" t="s">
        <v>127</v>
      </c>
      <c r="BE705" s="209">
        <f>IF(N705="základní",J705,0)</f>
        <v>0</v>
      </c>
      <c r="BF705" s="209">
        <f>IF(N705="snížená",J705,0)</f>
        <v>0</v>
      </c>
      <c r="BG705" s="209">
        <f>IF(N705="zákl. přenesená",J705,0)</f>
        <v>0</v>
      </c>
      <c r="BH705" s="209">
        <f>IF(N705="sníž. přenesená",J705,0)</f>
        <v>0</v>
      </c>
      <c r="BI705" s="209">
        <f>IF(N705="nulová",J705,0)</f>
        <v>0</v>
      </c>
      <c r="BJ705" s="16" t="s">
        <v>75</v>
      </c>
      <c r="BK705" s="209">
        <f>ROUND(I705*H705,2)</f>
        <v>0</v>
      </c>
      <c r="BL705" s="16" t="s">
        <v>206</v>
      </c>
      <c r="BM705" s="16" t="s">
        <v>1254</v>
      </c>
    </row>
    <row r="706" spans="2:51" s="13" customFormat="1" ht="12">
      <c r="B706" s="233"/>
      <c r="C706" s="234"/>
      <c r="D706" s="212" t="s">
        <v>136</v>
      </c>
      <c r="E706" s="235" t="s">
        <v>1</v>
      </c>
      <c r="F706" s="236" t="s">
        <v>1255</v>
      </c>
      <c r="G706" s="234"/>
      <c r="H706" s="235" t="s">
        <v>1</v>
      </c>
      <c r="I706" s="237"/>
      <c r="J706" s="234"/>
      <c r="K706" s="234"/>
      <c r="L706" s="238"/>
      <c r="M706" s="239"/>
      <c r="N706" s="240"/>
      <c r="O706" s="240"/>
      <c r="P706" s="240"/>
      <c r="Q706" s="240"/>
      <c r="R706" s="240"/>
      <c r="S706" s="240"/>
      <c r="T706" s="241"/>
      <c r="AT706" s="242" t="s">
        <v>136</v>
      </c>
      <c r="AU706" s="242" t="s">
        <v>77</v>
      </c>
      <c r="AV706" s="13" t="s">
        <v>75</v>
      </c>
      <c r="AW706" s="13" t="s">
        <v>32</v>
      </c>
      <c r="AX706" s="13" t="s">
        <v>70</v>
      </c>
      <c r="AY706" s="242" t="s">
        <v>127</v>
      </c>
    </row>
    <row r="707" spans="2:51" s="11" customFormat="1" ht="12">
      <c r="B707" s="210"/>
      <c r="C707" s="211"/>
      <c r="D707" s="212" t="s">
        <v>136</v>
      </c>
      <c r="E707" s="213" t="s">
        <v>1</v>
      </c>
      <c r="F707" s="214" t="s">
        <v>77</v>
      </c>
      <c r="G707" s="211"/>
      <c r="H707" s="215">
        <v>2</v>
      </c>
      <c r="I707" s="216"/>
      <c r="J707" s="211"/>
      <c r="K707" s="211"/>
      <c r="L707" s="217"/>
      <c r="M707" s="218"/>
      <c r="N707" s="219"/>
      <c r="O707" s="219"/>
      <c r="P707" s="219"/>
      <c r="Q707" s="219"/>
      <c r="R707" s="219"/>
      <c r="S707" s="219"/>
      <c r="T707" s="220"/>
      <c r="AT707" s="221" t="s">
        <v>136</v>
      </c>
      <c r="AU707" s="221" t="s">
        <v>77</v>
      </c>
      <c r="AV707" s="11" t="s">
        <v>77</v>
      </c>
      <c r="AW707" s="11" t="s">
        <v>32</v>
      </c>
      <c r="AX707" s="11" t="s">
        <v>75</v>
      </c>
      <c r="AY707" s="221" t="s">
        <v>127</v>
      </c>
    </row>
    <row r="708" spans="2:65" s="1" customFormat="1" ht="16.5" customHeight="1">
      <c r="B708" s="37"/>
      <c r="C708" s="198" t="s">
        <v>1256</v>
      </c>
      <c r="D708" s="198" t="s">
        <v>129</v>
      </c>
      <c r="E708" s="199" t="s">
        <v>1257</v>
      </c>
      <c r="F708" s="200" t="s">
        <v>1258</v>
      </c>
      <c r="G708" s="201" t="s">
        <v>270</v>
      </c>
      <c r="H708" s="202">
        <v>15.6</v>
      </c>
      <c r="I708" s="203"/>
      <c r="J708" s="204">
        <f>ROUND(I708*H708,2)</f>
        <v>0</v>
      </c>
      <c r="K708" s="200" t="s">
        <v>133</v>
      </c>
      <c r="L708" s="42"/>
      <c r="M708" s="205" t="s">
        <v>1</v>
      </c>
      <c r="N708" s="206" t="s">
        <v>41</v>
      </c>
      <c r="O708" s="78"/>
      <c r="P708" s="207">
        <f>O708*H708</f>
        <v>0</v>
      </c>
      <c r="Q708" s="207">
        <v>0.00192</v>
      </c>
      <c r="R708" s="207">
        <f>Q708*H708</f>
        <v>0.029952</v>
      </c>
      <c r="S708" s="207">
        <v>0</v>
      </c>
      <c r="T708" s="208">
        <f>S708*H708</f>
        <v>0</v>
      </c>
      <c r="AR708" s="16" t="s">
        <v>206</v>
      </c>
      <c r="AT708" s="16" t="s">
        <v>129</v>
      </c>
      <c r="AU708" s="16" t="s">
        <v>77</v>
      </c>
      <c r="AY708" s="16" t="s">
        <v>127</v>
      </c>
      <c r="BE708" s="209">
        <f>IF(N708="základní",J708,0)</f>
        <v>0</v>
      </c>
      <c r="BF708" s="209">
        <f>IF(N708="snížená",J708,0)</f>
        <v>0</v>
      </c>
      <c r="BG708" s="209">
        <f>IF(N708="zákl. přenesená",J708,0)</f>
        <v>0</v>
      </c>
      <c r="BH708" s="209">
        <f>IF(N708="sníž. přenesená",J708,0)</f>
        <v>0</v>
      </c>
      <c r="BI708" s="209">
        <f>IF(N708="nulová",J708,0)</f>
        <v>0</v>
      </c>
      <c r="BJ708" s="16" t="s">
        <v>75</v>
      </c>
      <c r="BK708" s="209">
        <f>ROUND(I708*H708,2)</f>
        <v>0</v>
      </c>
      <c r="BL708" s="16" t="s">
        <v>206</v>
      </c>
      <c r="BM708" s="16" t="s">
        <v>1259</v>
      </c>
    </row>
    <row r="709" spans="2:51" s="13" customFormat="1" ht="12">
      <c r="B709" s="233"/>
      <c r="C709" s="234"/>
      <c r="D709" s="212" t="s">
        <v>136</v>
      </c>
      <c r="E709" s="235" t="s">
        <v>1</v>
      </c>
      <c r="F709" s="236" t="s">
        <v>1260</v>
      </c>
      <c r="G709" s="234"/>
      <c r="H709" s="235" t="s">
        <v>1</v>
      </c>
      <c r="I709" s="237"/>
      <c r="J709" s="234"/>
      <c r="K709" s="234"/>
      <c r="L709" s="238"/>
      <c r="M709" s="239"/>
      <c r="N709" s="240"/>
      <c r="O709" s="240"/>
      <c r="P709" s="240"/>
      <c r="Q709" s="240"/>
      <c r="R709" s="240"/>
      <c r="S709" s="240"/>
      <c r="T709" s="241"/>
      <c r="AT709" s="242" t="s">
        <v>136</v>
      </c>
      <c r="AU709" s="242" t="s">
        <v>77</v>
      </c>
      <c r="AV709" s="13" t="s">
        <v>75</v>
      </c>
      <c r="AW709" s="13" t="s">
        <v>32</v>
      </c>
      <c r="AX709" s="13" t="s">
        <v>70</v>
      </c>
      <c r="AY709" s="242" t="s">
        <v>127</v>
      </c>
    </row>
    <row r="710" spans="2:51" s="11" customFormat="1" ht="12">
      <c r="B710" s="210"/>
      <c r="C710" s="211"/>
      <c r="D710" s="212" t="s">
        <v>136</v>
      </c>
      <c r="E710" s="213" t="s">
        <v>1</v>
      </c>
      <c r="F710" s="214" t="s">
        <v>1261</v>
      </c>
      <c r="G710" s="211"/>
      <c r="H710" s="215">
        <v>15.6</v>
      </c>
      <c r="I710" s="216"/>
      <c r="J710" s="211"/>
      <c r="K710" s="211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136</v>
      </c>
      <c r="AU710" s="221" t="s">
        <v>77</v>
      </c>
      <c r="AV710" s="11" t="s">
        <v>77</v>
      </c>
      <c r="AW710" s="11" t="s">
        <v>32</v>
      </c>
      <c r="AX710" s="11" t="s">
        <v>75</v>
      </c>
      <c r="AY710" s="221" t="s">
        <v>127</v>
      </c>
    </row>
    <row r="711" spans="2:65" s="1" customFormat="1" ht="16.5" customHeight="1">
      <c r="B711" s="37"/>
      <c r="C711" s="198" t="s">
        <v>1262</v>
      </c>
      <c r="D711" s="198" t="s">
        <v>129</v>
      </c>
      <c r="E711" s="199" t="s">
        <v>1263</v>
      </c>
      <c r="F711" s="200" t="s">
        <v>1264</v>
      </c>
      <c r="G711" s="201" t="s">
        <v>270</v>
      </c>
      <c r="H711" s="202">
        <v>30.1</v>
      </c>
      <c r="I711" s="203"/>
      <c r="J711" s="204">
        <f>ROUND(I711*H711,2)</f>
        <v>0</v>
      </c>
      <c r="K711" s="200" t="s">
        <v>133</v>
      </c>
      <c r="L711" s="42"/>
      <c r="M711" s="205" t="s">
        <v>1</v>
      </c>
      <c r="N711" s="206" t="s">
        <v>41</v>
      </c>
      <c r="O711" s="78"/>
      <c r="P711" s="207">
        <f>O711*H711</f>
        <v>0</v>
      </c>
      <c r="Q711" s="207">
        <v>0.00479</v>
      </c>
      <c r="R711" s="207">
        <f>Q711*H711</f>
        <v>0.144179</v>
      </c>
      <c r="S711" s="207">
        <v>0</v>
      </c>
      <c r="T711" s="208">
        <f>S711*H711</f>
        <v>0</v>
      </c>
      <c r="AR711" s="16" t="s">
        <v>206</v>
      </c>
      <c r="AT711" s="16" t="s">
        <v>129</v>
      </c>
      <c r="AU711" s="16" t="s">
        <v>77</v>
      </c>
      <c r="AY711" s="16" t="s">
        <v>127</v>
      </c>
      <c r="BE711" s="209">
        <f>IF(N711="základní",J711,0)</f>
        <v>0</v>
      </c>
      <c r="BF711" s="209">
        <f>IF(N711="snížená",J711,0)</f>
        <v>0</v>
      </c>
      <c r="BG711" s="209">
        <f>IF(N711="zákl. přenesená",J711,0)</f>
        <v>0</v>
      </c>
      <c r="BH711" s="209">
        <f>IF(N711="sníž. přenesená",J711,0)</f>
        <v>0</v>
      </c>
      <c r="BI711" s="209">
        <f>IF(N711="nulová",J711,0)</f>
        <v>0</v>
      </c>
      <c r="BJ711" s="16" t="s">
        <v>75</v>
      </c>
      <c r="BK711" s="209">
        <f>ROUND(I711*H711,2)</f>
        <v>0</v>
      </c>
      <c r="BL711" s="16" t="s">
        <v>206</v>
      </c>
      <c r="BM711" s="16" t="s">
        <v>1265</v>
      </c>
    </row>
    <row r="712" spans="2:51" s="13" customFormat="1" ht="12">
      <c r="B712" s="233"/>
      <c r="C712" s="234"/>
      <c r="D712" s="212" t="s">
        <v>136</v>
      </c>
      <c r="E712" s="235" t="s">
        <v>1</v>
      </c>
      <c r="F712" s="236" t="s">
        <v>1266</v>
      </c>
      <c r="G712" s="234"/>
      <c r="H712" s="235" t="s">
        <v>1</v>
      </c>
      <c r="I712" s="237"/>
      <c r="J712" s="234"/>
      <c r="K712" s="234"/>
      <c r="L712" s="238"/>
      <c r="M712" s="239"/>
      <c r="N712" s="240"/>
      <c r="O712" s="240"/>
      <c r="P712" s="240"/>
      <c r="Q712" s="240"/>
      <c r="R712" s="240"/>
      <c r="S712" s="240"/>
      <c r="T712" s="241"/>
      <c r="AT712" s="242" t="s">
        <v>136</v>
      </c>
      <c r="AU712" s="242" t="s">
        <v>77</v>
      </c>
      <c r="AV712" s="13" t="s">
        <v>75</v>
      </c>
      <c r="AW712" s="13" t="s">
        <v>32</v>
      </c>
      <c r="AX712" s="13" t="s">
        <v>70</v>
      </c>
      <c r="AY712" s="242" t="s">
        <v>127</v>
      </c>
    </row>
    <row r="713" spans="2:51" s="11" customFormat="1" ht="12">
      <c r="B713" s="210"/>
      <c r="C713" s="211"/>
      <c r="D713" s="212" t="s">
        <v>136</v>
      </c>
      <c r="E713" s="213" t="s">
        <v>1</v>
      </c>
      <c r="F713" s="214" t="s">
        <v>1267</v>
      </c>
      <c r="G713" s="211"/>
      <c r="H713" s="215">
        <v>30.1</v>
      </c>
      <c r="I713" s="216"/>
      <c r="J713" s="211"/>
      <c r="K713" s="211"/>
      <c r="L713" s="217"/>
      <c r="M713" s="218"/>
      <c r="N713" s="219"/>
      <c r="O713" s="219"/>
      <c r="P713" s="219"/>
      <c r="Q713" s="219"/>
      <c r="R713" s="219"/>
      <c r="S713" s="219"/>
      <c r="T713" s="220"/>
      <c r="AT713" s="221" t="s">
        <v>136</v>
      </c>
      <c r="AU713" s="221" t="s">
        <v>77</v>
      </c>
      <c r="AV713" s="11" t="s">
        <v>77</v>
      </c>
      <c r="AW713" s="11" t="s">
        <v>32</v>
      </c>
      <c r="AX713" s="11" t="s">
        <v>75</v>
      </c>
      <c r="AY713" s="221" t="s">
        <v>127</v>
      </c>
    </row>
    <row r="714" spans="2:65" s="1" customFormat="1" ht="16.5" customHeight="1">
      <c r="B714" s="37"/>
      <c r="C714" s="198" t="s">
        <v>1268</v>
      </c>
      <c r="D714" s="198" t="s">
        <v>129</v>
      </c>
      <c r="E714" s="199" t="s">
        <v>1269</v>
      </c>
      <c r="F714" s="200" t="s">
        <v>1270</v>
      </c>
      <c r="G714" s="201" t="s">
        <v>270</v>
      </c>
      <c r="H714" s="202">
        <v>2.5</v>
      </c>
      <c r="I714" s="203"/>
      <c r="J714" s="204">
        <f>ROUND(I714*H714,2)</f>
        <v>0</v>
      </c>
      <c r="K714" s="200" t="s">
        <v>133</v>
      </c>
      <c r="L714" s="42"/>
      <c r="M714" s="205" t="s">
        <v>1</v>
      </c>
      <c r="N714" s="206" t="s">
        <v>41</v>
      </c>
      <c r="O714" s="78"/>
      <c r="P714" s="207">
        <f>O714*H714</f>
        <v>0</v>
      </c>
      <c r="Q714" s="207">
        <v>0.00151</v>
      </c>
      <c r="R714" s="207">
        <f>Q714*H714</f>
        <v>0.003775</v>
      </c>
      <c r="S714" s="207">
        <v>0</v>
      </c>
      <c r="T714" s="208">
        <f>S714*H714</f>
        <v>0</v>
      </c>
      <c r="AR714" s="16" t="s">
        <v>206</v>
      </c>
      <c r="AT714" s="16" t="s">
        <v>129</v>
      </c>
      <c r="AU714" s="16" t="s">
        <v>77</v>
      </c>
      <c r="AY714" s="16" t="s">
        <v>127</v>
      </c>
      <c r="BE714" s="209">
        <f>IF(N714="základní",J714,0)</f>
        <v>0</v>
      </c>
      <c r="BF714" s="209">
        <f>IF(N714="snížená",J714,0)</f>
        <v>0</v>
      </c>
      <c r="BG714" s="209">
        <f>IF(N714="zákl. přenesená",J714,0)</f>
        <v>0</v>
      </c>
      <c r="BH714" s="209">
        <f>IF(N714="sníž. přenesená",J714,0)</f>
        <v>0</v>
      </c>
      <c r="BI714" s="209">
        <f>IF(N714="nulová",J714,0)</f>
        <v>0</v>
      </c>
      <c r="BJ714" s="16" t="s">
        <v>75</v>
      </c>
      <c r="BK714" s="209">
        <f>ROUND(I714*H714,2)</f>
        <v>0</v>
      </c>
      <c r="BL714" s="16" t="s">
        <v>206</v>
      </c>
      <c r="BM714" s="16" t="s">
        <v>1271</v>
      </c>
    </row>
    <row r="715" spans="2:51" s="13" customFormat="1" ht="12">
      <c r="B715" s="233"/>
      <c r="C715" s="234"/>
      <c r="D715" s="212" t="s">
        <v>136</v>
      </c>
      <c r="E715" s="235" t="s">
        <v>1</v>
      </c>
      <c r="F715" s="236" t="s">
        <v>1272</v>
      </c>
      <c r="G715" s="234"/>
      <c r="H715" s="235" t="s">
        <v>1</v>
      </c>
      <c r="I715" s="237"/>
      <c r="J715" s="234"/>
      <c r="K715" s="234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136</v>
      </c>
      <c r="AU715" s="242" t="s">
        <v>77</v>
      </c>
      <c r="AV715" s="13" t="s">
        <v>75</v>
      </c>
      <c r="AW715" s="13" t="s">
        <v>32</v>
      </c>
      <c r="AX715" s="13" t="s">
        <v>70</v>
      </c>
      <c r="AY715" s="242" t="s">
        <v>127</v>
      </c>
    </row>
    <row r="716" spans="2:51" s="11" customFormat="1" ht="12">
      <c r="B716" s="210"/>
      <c r="C716" s="211"/>
      <c r="D716" s="212" t="s">
        <v>136</v>
      </c>
      <c r="E716" s="213" t="s">
        <v>1</v>
      </c>
      <c r="F716" s="214" t="s">
        <v>1273</v>
      </c>
      <c r="G716" s="211"/>
      <c r="H716" s="215">
        <v>1</v>
      </c>
      <c r="I716" s="216"/>
      <c r="J716" s="211"/>
      <c r="K716" s="211"/>
      <c r="L716" s="217"/>
      <c r="M716" s="218"/>
      <c r="N716" s="219"/>
      <c r="O716" s="219"/>
      <c r="P716" s="219"/>
      <c r="Q716" s="219"/>
      <c r="R716" s="219"/>
      <c r="S716" s="219"/>
      <c r="T716" s="220"/>
      <c r="AT716" s="221" t="s">
        <v>136</v>
      </c>
      <c r="AU716" s="221" t="s">
        <v>77</v>
      </c>
      <c r="AV716" s="11" t="s">
        <v>77</v>
      </c>
      <c r="AW716" s="11" t="s">
        <v>32</v>
      </c>
      <c r="AX716" s="11" t="s">
        <v>70</v>
      </c>
      <c r="AY716" s="221" t="s">
        <v>127</v>
      </c>
    </row>
    <row r="717" spans="2:51" s="13" customFormat="1" ht="12">
      <c r="B717" s="233"/>
      <c r="C717" s="234"/>
      <c r="D717" s="212" t="s">
        <v>136</v>
      </c>
      <c r="E717" s="235" t="s">
        <v>1</v>
      </c>
      <c r="F717" s="236" t="s">
        <v>1274</v>
      </c>
      <c r="G717" s="234"/>
      <c r="H717" s="235" t="s">
        <v>1</v>
      </c>
      <c r="I717" s="237"/>
      <c r="J717" s="234"/>
      <c r="K717" s="234"/>
      <c r="L717" s="238"/>
      <c r="M717" s="239"/>
      <c r="N717" s="240"/>
      <c r="O717" s="240"/>
      <c r="P717" s="240"/>
      <c r="Q717" s="240"/>
      <c r="R717" s="240"/>
      <c r="S717" s="240"/>
      <c r="T717" s="241"/>
      <c r="AT717" s="242" t="s">
        <v>136</v>
      </c>
      <c r="AU717" s="242" t="s">
        <v>77</v>
      </c>
      <c r="AV717" s="13" t="s">
        <v>75</v>
      </c>
      <c r="AW717" s="13" t="s">
        <v>32</v>
      </c>
      <c r="AX717" s="13" t="s">
        <v>70</v>
      </c>
      <c r="AY717" s="242" t="s">
        <v>127</v>
      </c>
    </row>
    <row r="718" spans="2:51" s="11" customFormat="1" ht="12">
      <c r="B718" s="210"/>
      <c r="C718" s="211"/>
      <c r="D718" s="212" t="s">
        <v>136</v>
      </c>
      <c r="E718" s="213" t="s">
        <v>1</v>
      </c>
      <c r="F718" s="214" t="s">
        <v>1275</v>
      </c>
      <c r="G718" s="211"/>
      <c r="H718" s="215">
        <v>1.5</v>
      </c>
      <c r="I718" s="216"/>
      <c r="J718" s="211"/>
      <c r="K718" s="211"/>
      <c r="L718" s="217"/>
      <c r="M718" s="218"/>
      <c r="N718" s="219"/>
      <c r="O718" s="219"/>
      <c r="P718" s="219"/>
      <c r="Q718" s="219"/>
      <c r="R718" s="219"/>
      <c r="S718" s="219"/>
      <c r="T718" s="220"/>
      <c r="AT718" s="221" t="s">
        <v>136</v>
      </c>
      <c r="AU718" s="221" t="s">
        <v>77</v>
      </c>
      <c r="AV718" s="11" t="s">
        <v>77</v>
      </c>
      <c r="AW718" s="11" t="s">
        <v>32</v>
      </c>
      <c r="AX718" s="11" t="s">
        <v>70</v>
      </c>
      <c r="AY718" s="221" t="s">
        <v>127</v>
      </c>
    </row>
    <row r="719" spans="2:51" s="12" customFormat="1" ht="12">
      <c r="B719" s="222"/>
      <c r="C719" s="223"/>
      <c r="D719" s="212" t="s">
        <v>136</v>
      </c>
      <c r="E719" s="224" t="s">
        <v>1</v>
      </c>
      <c r="F719" s="225" t="s">
        <v>139</v>
      </c>
      <c r="G719" s="223"/>
      <c r="H719" s="226">
        <v>2.5</v>
      </c>
      <c r="I719" s="227"/>
      <c r="J719" s="223"/>
      <c r="K719" s="223"/>
      <c r="L719" s="228"/>
      <c r="M719" s="229"/>
      <c r="N719" s="230"/>
      <c r="O719" s="230"/>
      <c r="P719" s="230"/>
      <c r="Q719" s="230"/>
      <c r="R719" s="230"/>
      <c r="S719" s="230"/>
      <c r="T719" s="231"/>
      <c r="AT719" s="232" t="s">
        <v>136</v>
      </c>
      <c r="AU719" s="232" t="s">
        <v>77</v>
      </c>
      <c r="AV719" s="12" t="s">
        <v>134</v>
      </c>
      <c r="AW719" s="12" t="s">
        <v>32</v>
      </c>
      <c r="AX719" s="12" t="s">
        <v>75</v>
      </c>
      <c r="AY719" s="232" t="s">
        <v>127</v>
      </c>
    </row>
    <row r="720" spans="2:65" s="1" customFormat="1" ht="16.5" customHeight="1">
      <c r="B720" s="37"/>
      <c r="C720" s="198" t="s">
        <v>1276</v>
      </c>
      <c r="D720" s="198" t="s">
        <v>129</v>
      </c>
      <c r="E720" s="199" t="s">
        <v>1277</v>
      </c>
      <c r="F720" s="200" t="s">
        <v>1278</v>
      </c>
      <c r="G720" s="201" t="s">
        <v>270</v>
      </c>
      <c r="H720" s="202">
        <v>13.3</v>
      </c>
      <c r="I720" s="203"/>
      <c r="J720" s="204">
        <f>ROUND(I720*H720,2)</f>
        <v>0</v>
      </c>
      <c r="K720" s="200" t="s">
        <v>133</v>
      </c>
      <c r="L720" s="42"/>
      <c r="M720" s="205" t="s">
        <v>1</v>
      </c>
      <c r="N720" s="206" t="s">
        <v>41</v>
      </c>
      <c r="O720" s="78"/>
      <c r="P720" s="207">
        <f>O720*H720</f>
        <v>0</v>
      </c>
      <c r="Q720" s="207">
        <v>0.00197</v>
      </c>
      <c r="R720" s="207">
        <f>Q720*H720</f>
        <v>0.026201000000000002</v>
      </c>
      <c r="S720" s="207">
        <v>0</v>
      </c>
      <c r="T720" s="208">
        <f>S720*H720</f>
        <v>0</v>
      </c>
      <c r="AR720" s="16" t="s">
        <v>206</v>
      </c>
      <c r="AT720" s="16" t="s">
        <v>129</v>
      </c>
      <c r="AU720" s="16" t="s">
        <v>77</v>
      </c>
      <c r="AY720" s="16" t="s">
        <v>127</v>
      </c>
      <c r="BE720" s="209">
        <f>IF(N720="základní",J720,0)</f>
        <v>0</v>
      </c>
      <c r="BF720" s="209">
        <f>IF(N720="snížená",J720,0)</f>
        <v>0</v>
      </c>
      <c r="BG720" s="209">
        <f>IF(N720="zákl. přenesená",J720,0)</f>
        <v>0</v>
      </c>
      <c r="BH720" s="209">
        <f>IF(N720="sníž. přenesená",J720,0)</f>
        <v>0</v>
      </c>
      <c r="BI720" s="209">
        <f>IF(N720="nulová",J720,0)</f>
        <v>0</v>
      </c>
      <c r="BJ720" s="16" t="s">
        <v>75</v>
      </c>
      <c r="BK720" s="209">
        <f>ROUND(I720*H720,2)</f>
        <v>0</v>
      </c>
      <c r="BL720" s="16" t="s">
        <v>206</v>
      </c>
      <c r="BM720" s="16" t="s">
        <v>1279</v>
      </c>
    </row>
    <row r="721" spans="2:51" s="13" customFormat="1" ht="12">
      <c r="B721" s="233"/>
      <c r="C721" s="234"/>
      <c r="D721" s="212" t="s">
        <v>136</v>
      </c>
      <c r="E721" s="235" t="s">
        <v>1</v>
      </c>
      <c r="F721" s="236" t="s">
        <v>1280</v>
      </c>
      <c r="G721" s="234"/>
      <c r="H721" s="235" t="s">
        <v>1</v>
      </c>
      <c r="I721" s="237"/>
      <c r="J721" s="234"/>
      <c r="K721" s="234"/>
      <c r="L721" s="238"/>
      <c r="M721" s="239"/>
      <c r="N721" s="240"/>
      <c r="O721" s="240"/>
      <c r="P721" s="240"/>
      <c r="Q721" s="240"/>
      <c r="R721" s="240"/>
      <c r="S721" s="240"/>
      <c r="T721" s="241"/>
      <c r="AT721" s="242" t="s">
        <v>136</v>
      </c>
      <c r="AU721" s="242" t="s">
        <v>77</v>
      </c>
      <c r="AV721" s="13" t="s">
        <v>75</v>
      </c>
      <c r="AW721" s="13" t="s">
        <v>32</v>
      </c>
      <c r="AX721" s="13" t="s">
        <v>70</v>
      </c>
      <c r="AY721" s="242" t="s">
        <v>127</v>
      </c>
    </row>
    <row r="722" spans="2:51" s="11" customFormat="1" ht="12">
      <c r="B722" s="210"/>
      <c r="C722" s="211"/>
      <c r="D722" s="212" t="s">
        <v>136</v>
      </c>
      <c r="E722" s="213" t="s">
        <v>1</v>
      </c>
      <c r="F722" s="214" t="s">
        <v>1281</v>
      </c>
      <c r="G722" s="211"/>
      <c r="H722" s="215">
        <v>5.75</v>
      </c>
      <c r="I722" s="216"/>
      <c r="J722" s="211"/>
      <c r="K722" s="211"/>
      <c r="L722" s="217"/>
      <c r="M722" s="218"/>
      <c r="N722" s="219"/>
      <c r="O722" s="219"/>
      <c r="P722" s="219"/>
      <c r="Q722" s="219"/>
      <c r="R722" s="219"/>
      <c r="S722" s="219"/>
      <c r="T722" s="220"/>
      <c r="AT722" s="221" t="s">
        <v>136</v>
      </c>
      <c r="AU722" s="221" t="s">
        <v>77</v>
      </c>
      <c r="AV722" s="11" t="s">
        <v>77</v>
      </c>
      <c r="AW722" s="11" t="s">
        <v>32</v>
      </c>
      <c r="AX722" s="11" t="s">
        <v>70</v>
      </c>
      <c r="AY722" s="221" t="s">
        <v>127</v>
      </c>
    </row>
    <row r="723" spans="2:51" s="13" customFormat="1" ht="12">
      <c r="B723" s="233"/>
      <c r="C723" s="234"/>
      <c r="D723" s="212" t="s">
        <v>136</v>
      </c>
      <c r="E723" s="235" t="s">
        <v>1</v>
      </c>
      <c r="F723" s="236" t="s">
        <v>1282</v>
      </c>
      <c r="G723" s="234"/>
      <c r="H723" s="235" t="s">
        <v>1</v>
      </c>
      <c r="I723" s="237"/>
      <c r="J723" s="234"/>
      <c r="K723" s="234"/>
      <c r="L723" s="238"/>
      <c r="M723" s="239"/>
      <c r="N723" s="240"/>
      <c r="O723" s="240"/>
      <c r="P723" s="240"/>
      <c r="Q723" s="240"/>
      <c r="R723" s="240"/>
      <c r="S723" s="240"/>
      <c r="T723" s="241"/>
      <c r="AT723" s="242" t="s">
        <v>136</v>
      </c>
      <c r="AU723" s="242" t="s">
        <v>77</v>
      </c>
      <c r="AV723" s="13" t="s">
        <v>75</v>
      </c>
      <c r="AW723" s="13" t="s">
        <v>32</v>
      </c>
      <c r="AX723" s="13" t="s">
        <v>70</v>
      </c>
      <c r="AY723" s="242" t="s">
        <v>127</v>
      </c>
    </row>
    <row r="724" spans="2:51" s="11" customFormat="1" ht="12">
      <c r="B724" s="210"/>
      <c r="C724" s="211"/>
      <c r="D724" s="212" t="s">
        <v>136</v>
      </c>
      <c r="E724" s="213" t="s">
        <v>1</v>
      </c>
      <c r="F724" s="214" t="s">
        <v>1283</v>
      </c>
      <c r="G724" s="211"/>
      <c r="H724" s="215">
        <v>1.3</v>
      </c>
      <c r="I724" s="216"/>
      <c r="J724" s="211"/>
      <c r="K724" s="211"/>
      <c r="L724" s="217"/>
      <c r="M724" s="218"/>
      <c r="N724" s="219"/>
      <c r="O724" s="219"/>
      <c r="P724" s="219"/>
      <c r="Q724" s="219"/>
      <c r="R724" s="219"/>
      <c r="S724" s="219"/>
      <c r="T724" s="220"/>
      <c r="AT724" s="221" t="s">
        <v>136</v>
      </c>
      <c r="AU724" s="221" t="s">
        <v>77</v>
      </c>
      <c r="AV724" s="11" t="s">
        <v>77</v>
      </c>
      <c r="AW724" s="11" t="s">
        <v>32</v>
      </c>
      <c r="AX724" s="11" t="s">
        <v>70</v>
      </c>
      <c r="AY724" s="221" t="s">
        <v>127</v>
      </c>
    </row>
    <row r="725" spans="2:51" s="13" customFormat="1" ht="12">
      <c r="B725" s="233"/>
      <c r="C725" s="234"/>
      <c r="D725" s="212" t="s">
        <v>136</v>
      </c>
      <c r="E725" s="235" t="s">
        <v>1</v>
      </c>
      <c r="F725" s="236" t="s">
        <v>1284</v>
      </c>
      <c r="G725" s="234"/>
      <c r="H725" s="235" t="s">
        <v>1</v>
      </c>
      <c r="I725" s="237"/>
      <c r="J725" s="234"/>
      <c r="K725" s="234"/>
      <c r="L725" s="238"/>
      <c r="M725" s="239"/>
      <c r="N725" s="240"/>
      <c r="O725" s="240"/>
      <c r="P725" s="240"/>
      <c r="Q725" s="240"/>
      <c r="R725" s="240"/>
      <c r="S725" s="240"/>
      <c r="T725" s="241"/>
      <c r="AT725" s="242" t="s">
        <v>136</v>
      </c>
      <c r="AU725" s="242" t="s">
        <v>77</v>
      </c>
      <c r="AV725" s="13" t="s">
        <v>75</v>
      </c>
      <c r="AW725" s="13" t="s">
        <v>32</v>
      </c>
      <c r="AX725" s="13" t="s">
        <v>70</v>
      </c>
      <c r="AY725" s="242" t="s">
        <v>127</v>
      </c>
    </row>
    <row r="726" spans="2:51" s="11" customFormat="1" ht="12">
      <c r="B726" s="210"/>
      <c r="C726" s="211"/>
      <c r="D726" s="212" t="s">
        <v>136</v>
      </c>
      <c r="E726" s="213" t="s">
        <v>1</v>
      </c>
      <c r="F726" s="214" t="s">
        <v>1285</v>
      </c>
      <c r="G726" s="211"/>
      <c r="H726" s="215">
        <v>0.85</v>
      </c>
      <c r="I726" s="216"/>
      <c r="J726" s="211"/>
      <c r="K726" s="211"/>
      <c r="L726" s="217"/>
      <c r="M726" s="218"/>
      <c r="N726" s="219"/>
      <c r="O726" s="219"/>
      <c r="P726" s="219"/>
      <c r="Q726" s="219"/>
      <c r="R726" s="219"/>
      <c r="S726" s="219"/>
      <c r="T726" s="220"/>
      <c r="AT726" s="221" t="s">
        <v>136</v>
      </c>
      <c r="AU726" s="221" t="s">
        <v>77</v>
      </c>
      <c r="AV726" s="11" t="s">
        <v>77</v>
      </c>
      <c r="AW726" s="11" t="s">
        <v>32</v>
      </c>
      <c r="AX726" s="11" t="s">
        <v>70</v>
      </c>
      <c r="AY726" s="221" t="s">
        <v>127</v>
      </c>
    </row>
    <row r="727" spans="2:51" s="13" customFormat="1" ht="12">
      <c r="B727" s="233"/>
      <c r="C727" s="234"/>
      <c r="D727" s="212" t="s">
        <v>136</v>
      </c>
      <c r="E727" s="235" t="s">
        <v>1</v>
      </c>
      <c r="F727" s="236" t="s">
        <v>1286</v>
      </c>
      <c r="G727" s="234"/>
      <c r="H727" s="235" t="s">
        <v>1</v>
      </c>
      <c r="I727" s="237"/>
      <c r="J727" s="234"/>
      <c r="K727" s="234"/>
      <c r="L727" s="238"/>
      <c r="M727" s="239"/>
      <c r="N727" s="240"/>
      <c r="O727" s="240"/>
      <c r="P727" s="240"/>
      <c r="Q727" s="240"/>
      <c r="R727" s="240"/>
      <c r="S727" s="240"/>
      <c r="T727" s="241"/>
      <c r="AT727" s="242" t="s">
        <v>136</v>
      </c>
      <c r="AU727" s="242" t="s">
        <v>77</v>
      </c>
      <c r="AV727" s="13" t="s">
        <v>75</v>
      </c>
      <c r="AW727" s="13" t="s">
        <v>32</v>
      </c>
      <c r="AX727" s="13" t="s">
        <v>70</v>
      </c>
      <c r="AY727" s="242" t="s">
        <v>127</v>
      </c>
    </row>
    <row r="728" spans="2:51" s="11" customFormat="1" ht="12">
      <c r="B728" s="210"/>
      <c r="C728" s="211"/>
      <c r="D728" s="212" t="s">
        <v>136</v>
      </c>
      <c r="E728" s="213" t="s">
        <v>1</v>
      </c>
      <c r="F728" s="214" t="s">
        <v>1233</v>
      </c>
      <c r="G728" s="211"/>
      <c r="H728" s="215">
        <v>5.4</v>
      </c>
      <c r="I728" s="216"/>
      <c r="J728" s="211"/>
      <c r="K728" s="211"/>
      <c r="L728" s="217"/>
      <c r="M728" s="218"/>
      <c r="N728" s="219"/>
      <c r="O728" s="219"/>
      <c r="P728" s="219"/>
      <c r="Q728" s="219"/>
      <c r="R728" s="219"/>
      <c r="S728" s="219"/>
      <c r="T728" s="220"/>
      <c r="AT728" s="221" t="s">
        <v>136</v>
      </c>
      <c r="AU728" s="221" t="s">
        <v>77</v>
      </c>
      <c r="AV728" s="11" t="s">
        <v>77</v>
      </c>
      <c r="AW728" s="11" t="s">
        <v>32</v>
      </c>
      <c r="AX728" s="11" t="s">
        <v>70</v>
      </c>
      <c r="AY728" s="221" t="s">
        <v>127</v>
      </c>
    </row>
    <row r="729" spans="2:51" s="12" customFormat="1" ht="12">
      <c r="B729" s="222"/>
      <c r="C729" s="223"/>
      <c r="D729" s="212" t="s">
        <v>136</v>
      </c>
      <c r="E729" s="224" t="s">
        <v>1</v>
      </c>
      <c r="F729" s="225" t="s">
        <v>139</v>
      </c>
      <c r="G729" s="223"/>
      <c r="H729" s="226">
        <v>13.3</v>
      </c>
      <c r="I729" s="227"/>
      <c r="J729" s="223"/>
      <c r="K729" s="223"/>
      <c r="L729" s="228"/>
      <c r="M729" s="229"/>
      <c r="N729" s="230"/>
      <c r="O729" s="230"/>
      <c r="P729" s="230"/>
      <c r="Q729" s="230"/>
      <c r="R729" s="230"/>
      <c r="S729" s="230"/>
      <c r="T729" s="231"/>
      <c r="AT729" s="232" t="s">
        <v>136</v>
      </c>
      <c r="AU729" s="232" t="s">
        <v>77</v>
      </c>
      <c r="AV729" s="12" t="s">
        <v>134</v>
      </c>
      <c r="AW729" s="12" t="s">
        <v>32</v>
      </c>
      <c r="AX729" s="12" t="s">
        <v>75</v>
      </c>
      <c r="AY729" s="232" t="s">
        <v>127</v>
      </c>
    </row>
    <row r="730" spans="2:65" s="1" customFormat="1" ht="16.5" customHeight="1">
      <c r="B730" s="37"/>
      <c r="C730" s="198" t="s">
        <v>1287</v>
      </c>
      <c r="D730" s="198" t="s">
        <v>129</v>
      </c>
      <c r="E730" s="199" t="s">
        <v>1288</v>
      </c>
      <c r="F730" s="200" t="s">
        <v>1289</v>
      </c>
      <c r="G730" s="201" t="s">
        <v>270</v>
      </c>
      <c r="H730" s="202">
        <v>7.4</v>
      </c>
      <c r="I730" s="203"/>
      <c r="J730" s="204">
        <f>ROUND(I730*H730,2)</f>
        <v>0</v>
      </c>
      <c r="K730" s="200" t="s">
        <v>133</v>
      </c>
      <c r="L730" s="42"/>
      <c r="M730" s="205" t="s">
        <v>1</v>
      </c>
      <c r="N730" s="206" t="s">
        <v>41</v>
      </c>
      <c r="O730" s="78"/>
      <c r="P730" s="207">
        <f>O730*H730</f>
        <v>0</v>
      </c>
      <c r="Q730" s="207">
        <v>0.00296</v>
      </c>
      <c r="R730" s="207">
        <f>Q730*H730</f>
        <v>0.021904</v>
      </c>
      <c r="S730" s="207">
        <v>0</v>
      </c>
      <c r="T730" s="208">
        <f>S730*H730</f>
        <v>0</v>
      </c>
      <c r="AR730" s="16" t="s">
        <v>206</v>
      </c>
      <c r="AT730" s="16" t="s">
        <v>129</v>
      </c>
      <c r="AU730" s="16" t="s">
        <v>77</v>
      </c>
      <c r="AY730" s="16" t="s">
        <v>127</v>
      </c>
      <c r="BE730" s="209">
        <f>IF(N730="základní",J730,0)</f>
        <v>0</v>
      </c>
      <c r="BF730" s="209">
        <f>IF(N730="snížená",J730,0)</f>
        <v>0</v>
      </c>
      <c r="BG730" s="209">
        <f>IF(N730="zákl. přenesená",J730,0)</f>
        <v>0</v>
      </c>
      <c r="BH730" s="209">
        <f>IF(N730="sníž. přenesená",J730,0)</f>
        <v>0</v>
      </c>
      <c r="BI730" s="209">
        <f>IF(N730="nulová",J730,0)</f>
        <v>0</v>
      </c>
      <c r="BJ730" s="16" t="s">
        <v>75</v>
      </c>
      <c r="BK730" s="209">
        <f>ROUND(I730*H730,2)</f>
        <v>0</v>
      </c>
      <c r="BL730" s="16" t="s">
        <v>206</v>
      </c>
      <c r="BM730" s="16" t="s">
        <v>1290</v>
      </c>
    </row>
    <row r="731" spans="2:51" s="13" customFormat="1" ht="12">
      <c r="B731" s="233"/>
      <c r="C731" s="234"/>
      <c r="D731" s="212" t="s">
        <v>136</v>
      </c>
      <c r="E731" s="235" t="s">
        <v>1</v>
      </c>
      <c r="F731" s="236" t="s">
        <v>1291</v>
      </c>
      <c r="G731" s="234"/>
      <c r="H731" s="235" t="s">
        <v>1</v>
      </c>
      <c r="I731" s="237"/>
      <c r="J731" s="234"/>
      <c r="K731" s="234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136</v>
      </c>
      <c r="AU731" s="242" t="s">
        <v>77</v>
      </c>
      <c r="AV731" s="13" t="s">
        <v>75</v>
      </c>
      <c r="AW731" s="13" t="s">
        <v>32</v>
      </c>
      <c r="AX731" s="13" t="s">
        <v>70</v>
      </c>
      <c r="AY731" s="242" t="s">
        <v>127</v>
      </c>
    </row>
    <row r="732" spans="2:51" s="11" customFormat="1" ht="12">
      <c r="B732" s="210"/>
      <c r="C732" s="211"/>
      <c r="D732" s="212" t="s">
        <v>136</v>
      </c>
      <c r="E732" s="213" t="s">
        <v>1</v>
      </c>
      <c r="F732" s="214" t="s">
        <v>1292</v>
      </c>
      <c r="G732" s="211"/>
      <c r="H732" s="215">
        <v>4.35</v>
      </c>
      <c r="I732" s="216"/>
      <c r="J732" s="211"/>
      <c r="K732" s="211"/>
      <c r="L732" s="217"/>
      <c r="M732" s="218"/>
      <c r="N732" s="219"/>
      <c r="O732" s="219"/>
      <c r="P732" s="219"/>
      <c r="Q732" s="219"/>
      <c r="R732" s="219"/>
      <c r="S732" s="219"/>
      <c r="T732" s="220"/>
      <c r="AT732" s="221" t="s">
        <v>136</v>
      </c>
      <c r="AU732" s="221" t="s">
        <v>77</v>
      </c>
      <c r="AV732" s="11" t="s">
        <v>77</v>
      </c>
      <c r="AW732" s="11" t="s">
        <v>32</v>
      </c>
      <c r="AX732" s="11" t="s">
        <v>70</v>
      </c>
      <c r="AY732" s="221" t="s">
        <v>127</v>
      </c>
    </row>
    <row r="733" spans="2:51" s="13" customFormat="1" ht="12">
      <c r="B733" s="233"/>
      <c r="C733" s="234"/>
      <c r="D733" s="212" t="s">
        <v>136</v>
      </c>
      <c r="E733" s="235" t="s">
        <v>1</v>
      </c>
      <c r="F733" s="236" t="s">
        <v>1293</v>
      </c>
      <c r="G733" s="234"/>
      <c r="H733" s="235" t="s">
        <v>1</v>
      </c>
      <c r="I733" s="237"/>
      <c r="J733" s="234"/>
      <c r="K733" s="234"/>
      <c r="L733" s="238"/>
      <c r="M733" s="239"/>
      <c r="N733" s="240"/>
      <c r="O733" s="240"/>
      <c r="P733" s="240"/>
      <c r="Q733" s="240"/>
      <c r="R733" s="240"/>
      <c r="S733" s="240"/>
      <c r="T733" s="241"/>
      <c r="AT733" s="242" t="s">
        <v>136</v>
      </c>
      <c r="AU733" s="242" t="s">
        <v>77</v>
      </c>
      <c r="AV733" s="13" t="s">
        <v>75</v>
      </c>
      <c r="AW733" s="13" t="s">
        <v>32</v>
      </c>
      <c r="AX733" s="13" t="s">
        <v>70</v>
      </c>
      <c r="AY733" s="242" t="s">
        <v>127</v>
      </c>
    </row>
    <row r="734" spans="2:51" s="11" customFormat="1" ht="12">
      <c r="B734" s="210"/>
      <c r="C734" s="211"/>
      <c r="D734" s="212" t="s">
        <v>136</v>
      </c>
      <c r="E734" s="213" t="s">
        <v>1</v>
      </c>
      <c r="F734" s="214" t="s">
        <v>1294</v>
      </c>
      <c r="G734" s="211"/>
      <c r="H734" s="215">
        <v>3.05</v>
      </c>
      <c r="I734" s="216"/>
      <c r="J734" s="211"/>
      <c r="K734" s="211"/>
      <c r="L734" s="217"/>
      <c r="M734" s="218"/>
      <c r="N734" s="219"/>
      <c r="O734" s="219"/>
      <c r="P734" s="219"/>
      <c r="Q734" s="219"/>
      <c r="R734" s="219"/>
      <c r="S734" s="219"/>
      <c r="T734" s="220"/>
      <c r="AT734" s="221" t="s">
        <v>136</v>
      </c>
      <c r="AU734" s="221" t="s">
        <v>77</v>
      </c>
      <c r="AV734" s="11" t="s">
        <v>77</v>
      </c>
      <c r="AW734" s="11" t="s">
        <v>32</v>
      </c>
      <c r="AX734" s="11" t="s">
        <v>70</v>
      </c>
      <c r="AY734" s="221" t="s">
        <v>127</v>
      </c>
    </row>
    <row r="735" spans="2:51" s="12" customFormat="1" ht="12">
      <c r="B735" s="222"/>
      <c r="C735" s="223"/>
      <c r="D735" s="212" t="s">
        <v>136</v>
      </c>
      <c r="E735" s="224" t="s">
        <v>1</v>
      </c>
      <c r="F735" s="225" t="s">
        <v>139</v>
      </c>
      <c r="G735" s="223"/>
      <c r="H735" s="226">
        <v>7.4</v>
      </c>
      <c r="I735" s="227"/>
      <c r="J735" s="223"/>
      <c r="K735" s="223"/>
      <c r="L735" s="228"/>
      <c r="M735" s="229"/>
      <c r="N735" s="230"/>
      <c r="O735" s="230"/>
      <c r="P735" s="230"/>
      <c r="Q735" s="230"/>
      <c r="R735" s="230"/>
      <c r="S735" s="230"/>
      <c r="T735" s="231"/>
      <c r="AT735" s="232" t="s">
        <v>136</v>
      </c>
      <c r="AU735" s="232" t="s">
        <v>77</v>
      </c>
      <c r="AV735" s="12" t="s">
        <v>134</v>
      </c>
      <c r="AW735" s="12" t="s">
        <v>32</v>
      </c>
      <c r="AX735" s="12" t="s">
        <v>75</v>
      </c>
      <c r="AY735" s="232" t="s">
        <v>127</v>
      </c>
    </row>
    <row r="736" spans="2:65" s="1" customFormat="1" ht="16.5" customHeight="1">
      <c r="B736" s="37"/>
      <c r="C736" s="198" t="s">
        <v>1295</v>
      </c>
      <c r="D736" s="198" t="s">
        <v>129</v>
      </c>
      <c r="E736" s="199" t="s">
        <v>1296</v>
      </c>
      <c r="F736" s="200" t="s">
        <v>1297</v>
      </c>
      <c r="G736" s="201" t="s">
        <v>270</v>
      </c>
      <c r="H736" s="202">
        <v>14.8</v>
      </c>
      <c r="I736" s="203"/>
      <c r="J736" s="204">
        <f>ROUND(I736*H736,2)</f>
        <v>0</v>
      </c>
      <c r="K736" s="200" t="s">
        <v>133</v>
      </c>
      <c r="L736" s="42"/>
      <c r="M736" s="205" t="s">
        <v>1</v>
      </c>
      <c r="N736" s="206" t="s">
        <v>41</v>
      </c>
      <c r="O736" s="78"/>
      <c r="P736" s="207">
        <f>O736*H736</f>
        <v>0</v>
      </c>
      <c r="Q736" s="207">
        <v>0.00301</v>
      </c>
      <c r="R736" s="207">
        <f>Q736*H736</f>
        <v>0.044548000000000004</v>
      </c>
      <c r="S736" s="207">
        <v>0</v>
      </c>
      <c r="T736" s="208">
        <f>S736*H736</f>
        <v>0</v>
      </c>
      <c r="AR736" s="16" t="s">
        <v>206</v>
      </c>
      <c r="AT736" s="16" t="s">
        <v>129</v>
      </c>
      <c r="AU736" s="16" t="s">
        <v>77</v>
      </c>
      <c r="AY736" s="16" t="s">
        <v>127</v>
      </c>
      <c r="BE736" s="209">
        <f>IF(N736="základní",J736,0)</f>
        <v>0</v>
      </c>
      <c r="BF736" s="209">
        <f>IF(N736="snížená",J736,0)</f>
        <v>0</v>
      </c>
      <c r="BG736" s="209">
        <f>IF(N736="zákl. přenesená",J736,0)</f>
        <v>0</v>
      </c>
      <c r="BH736" s="209">
        <f>IF(N736="sníž. přenesená",J736,0)</f>
        <v>0</v>
      </c>
      <c r="BI736" s="209">
        <f>IF(N736="nulová",J736,0)</f>
        <v>0</v>
      </c>
      <c r="BJ736" s="16" t="s">
        <v>75</v>
      </c>
      <c r="BK736" s="209">
        <f>ROUND(I736*H736,2)</f>
        <v>0</v>
      </c>
      <c r="BL736" s="16" t="s">
        <v>206</v>
      </c>
      <c r="BM736" s="16" t="s">
        <v>1298</v>
      </c>
    </row>
    <row r="737" spans="2:51" s="13" customFormat="1" ht="12">
      <c r="B737" s="233"/>
      <c r="C737" s="234"/>
      <c r="D737" s="212" t="s">
        <v>136</v>
      </c>
      <c r="E737" s="235" t="s">
        <v>1</v>
      </c>
      <c r="F737" s="236" t="s">
        <v>1299</v>
      </c>
      <c r="G737" s="234"/>
      <c r="H737" s="235" t="s">
        <v>1</v>
      </c>
      <c r="I737" s="237"/>
      <c r="J737" s="234"/>
      <c r="K737" s="234"/>
      <c r="L737" s="238"/>
      <c r="M737" s="239"/>
      <c r="N737" s="240"/>
      <c r="O737" s="240"/>
      <c r="P737" s="240"/>
      <c r="Q737" s="240"/>
      <c r="R737" s="240"/>
      <c r="S737" s="240"/>
      <c r="T737" s="241"/>
      <c r="AT737" s="242" t="s">
        <v>136</v>
      </c>
      <c r="AU737" s="242" t="s">
        <v>77</v>
      </c>
      <c r="AV737" s="13" t="s">
        <v>75</v>
      </c>
      <c r="AW737" s="13" t="s">
        <v>32</v>
      </c>
      <c r="AX737" s="13" t="s">
        <v>70</v>
      </c>
      <c r="AY737" s="242" t="s">
        <v>127</v>
      </c>
    </row>
    <row r="738" spans="2:51" s="11" customFormat="1" ht="12">
      <c r="B738" s="210"/>
      <c r="C738" s="211"/>
      <c r="D738" s="212" t="s">
        <v>136</v>
      </c>
      <c r="E738" s="213" t="s">
        <v>1</v>
      </c>
      <c r="F738" s="214" t="s">
        <v>1300</v>
      </c>
      <c r="G738" s="211"/>
      <c r="H738" s="215">
        <v>14.8</v>
      </c>
      <c r="I738" s="216"/>
      <c r="J738" s="211"/>
      <c r="K738" s="211"/>
      <c r="L738" s="217"/>
      <c r="M738" s="218"/>
      <c r="N738" s="219"/>
      <c r="O738" s="219"/>
      <c r="P738" s="219"/>
      <c r="Q738" s="219"/>
      <c r="R738" s="219"/>
      <c r="S738" s="219"/>
      <c r="T738" s="220"/>
      <c r="AT738" s="221" t="s">
        <v>136</v>
      </c>
      <c r="AU738" s="221" t="s">
        <v>77</v>
      </c>
      <c r="AV738" s="11" t="s">
        <v>77</v>
      </c>
      <c r="AW738" s="11" t="s">
        <v>32</v>
      </c>
      <c r="AX738" s="11" t="s">
        <v>75</v>
      </c>
      <c r="AY738" s="221" t="s">
        <v>127</v>
      </c>
    </row>
    <row r="739" spans="2:65" s="1" customFormat="1" ht="16.5" customHeight="1">
      <c r="B739" s="37"/>
      <c r="C739" s="198" t="s">
        <v>1301</v>
      </c>
      <c r="D739" s="198" t="s">
        <v>129</v>
      </c>
      <c r="E739" s="199" t="s">
        <v>1302</v>
      </c>
      <c r="F739" s="200" t="s">
        <v>1303</v>
      </c>
      <c r="G739" s="201" t="s">
        <v>270</v>
      </c>
      <c r="H739" s="202">
        <v>14.8</v>
      </c>
      <c r="I739" s="203"/>
      <c r="J739" s="204">
        <f>ROUND(I739*H739,2)</f>
        <v>0</v>
      </c>
      <c r="K739" s="200" t="s">
        <v>133</v>
      </c>
      <c r="L739" s="42"/>
      <c r="M739" s="205" t="s">
        <v>1</v>
      </c>
      <c r="N739" s="206" t="s">
        <v>41</v>
      </c>
      <c r="O739" s="78"/>
      <c r="P739" s="207">
        <f>O739*H739</f>
        <v>0</v>
      </c>
      <c r="Q739" s="207">
        <v>0.00404</v>
      </c>
      <c r="R739" s="207">
        <f>Q739*H739</f>
        <v>0.059792000000000005</v>
      </c>
      <c r="S739" s="207">
        <v>0</v>
      </c>
      <c r="T739" s="208">
        <f>S739*H739</f>
        <v>0</v>
      </c>
      <c r="AR739" s="16" t="s">
        <v>206</v>
      </c>
      <c r="AT739" s="16" t="s">
        <v>129</v>
      </c>
      <c r="AU739" s="16" t="s">
        <v>77</v>
      </c>
      <c r="AY739" s="16" t="s">
        <v>127</v>
      </c>
      <c r="BE739" s="209">
        <f>IF(N739="základní",J739,0)</f>
        <v>0</v>
      </c>
      <c r="BF739" s="209">
        <f>IF(N739="snížená",J739,0)</f>
        <v>0</v>
      </c>
      <c r="BG739" s="209">
        <f>IF(N739="zákl. přenesená",J739,0)</f>
        <v>0</v>
      </c>
      <c r="BH739" s="209">
        <f>IF(N739="sníž. přenesená",J739,0)</f>
        <v>0</v>
      </c>
      <c r="BI739" s="209">
        <f>IF(N739="nulová",J739,0)</f>
        <v>0</v>
      </c>
      <c r="BJ739" s="16" t="s">
        <v>75</v>
      </c>
      <c r="BK739" s="209">
        <f>ROUND(I739*H739,2)</f>
        <v>0</v>
      </c>
      <c r="BL739" s="16" t="s">
        <v>206</v>
      </c>
      <c r="BM739" s="16" t="s">
        <v>1304</v>
      </c>
    </row>
    <row r="740" spans="2:65" s="1" customFormat="1" ht="16.5" customHeight="1">
      <c r="B740" s="37"/>
      <c r="C740" s="198" t="s">
        <v>1305</v>
      </c>
      <c r="D740" s="198" t="s">
        <v>129</v>
      </c>
      <c r="E740" s="199" t="s">
        <v>1306</v>
      </c>
      <c r="F740" s="200" t="s">
        <v>1307</v>
      </c>
      <c r="G740" s="201" t="s">
        <v>270</v>
      </c>
      <c r="H740" s="202">
        <v>1.3</v>
      </c>
      <c r="I740" s="203"/>
      <c r="J740" s="204">
        <f>ROUND(I740*H740,2)</f>
        <v>0</v>
      </c>
      <c r="K740" s="200" t="s">
        <v>1</v>
      </c>
      <c r="L740" s="42"/>
      <c r="M740" s="205" t="s">
        <v>1</v>
      </c>
      <c r="N740" s="206" t="s">
        <v>41</v>
      </c>
      <c r="O740" s="78"/>
      <c r="P740" s="207">
        <f>O740*H740</f>
        <v>0</v>
      </c>
      <c r="Q740" s="207">
        <v>0.00149</v>
      </c>
      <c r="R740" s="207">
        <f>Q740*H740</f>
        <v>0.0019370000000000001</v>
      </c>
      <c r="S740" s="207">
        <v>0</v>
      </c>
      <c r="T740" s="208">
        <f>S740*H740</f>
        <v>0</v>
      </c>
      <c r="AR740" s="16" t="s">
        <v>206</v>
      </c>
      <c r="AT740" s="16" t="s">
        <v>129</v>
      </c>
      <c r="AU740" s="16" t="s">
        <v>77</v>
      </c>
      <c r="AY740" s="16" t="s">
        <v>127</v>
      </c>
      <c r="BE740" s="209">
        <f>IF(N740="základní",J740,0)</f>
        <v>0</v>
      </c>
      <c r="BF740" s="209">
        <f>IF(N740="snížená",J740,0)</f>
        <v>0</v>
      </c>
      <c r="BG740" s="209">
        <f>IF(N740="zákl. přenesená",J740,0)</f>
        <v>0</v>
      </c>
      <c r="BH740" s="209">
        <f>IF(N740="sníž. přenesená",J740,0)</f>
        <v>0</v>
      </c>
      <c r="BI740" s="209">
        <f>IF(N740="nulová",J740,0)</f>
        <v>0</v>
      </c>
      <c r="BJ740" s="16" t="s">
        <v>75</v>
      </c>
      <c r="BK740" s="209">
        <f>ROUND(I740*H740,2)</f>
        <v>0</v>
      </c>
      <c r="BL740" s="16" t="s">
        <v>206</v>
      </c>
      <c r="BM740" s="16" t="s">
        <v>1308</v>
      </c>
    </row>
    <row r="741" spans="2:51" s="13" customFormat="1" ht="12">
      <c r="B741" s="233"/>
      <c r="C741" s="234"/>
      <c r="D741" s="212" t="s">
        <v>136</v>
      </c>
      <c r="E741" s="235" t="s">
        <v>1</v>
      </c>
      <c r="F741" s="236" t="s">
        <v>1309</v>
      </c>
      <c r="G741" s="234"/>
      <c r="H741" s="235" t="s">
        <v>1</v>
      </c>
      <c r="I741" s="237"/>
      <c r="J741" s="234"/>
      <c r="K741" s="234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136</v>
      </c>
      <c r="AU741" s="242" t="s">
        <v>77</v>
      </c>
      <c r="AV741" s="13" t="s">
        <v>75</v>
      </c>
      <c r="AW741" s="13" t="s">
        <v>32</v>
      </c>
      <c r="AX741" s="13" t="s">
        <v>70</v>
      </c>
      <c r="AY741" s="242" t="s">
        <v>127</v>
      </c>
    </row>
    <row r="742" spans="2:51" s="11" customFormat="1" ht="12">
      <c r="B742" s="210"/>
      <c r="C742" s="211"/>
      <c r="D742" s="212" t="s">
        <v>136</v>
      </c>
      <c r="E742" s="213" t="s">
        <v>1</v>
      </c>
      <c r="F742" s="214" t="s">
        <v>1310</v>
      </c>
      <c r="G742" s="211"/>
      <c r="H742" s="215">
        <v>1.3</v>
      </c>
      <c r="I742" s="216"/>
      <c r="J742" s="211"/>
      <c r="K742" s="211"/>
      <c r="L742" s="217"/>
      <c r="M742" s="218"/>
      <c r="N742" s="219"/>
      <c r="O742" s="219"/>
      <c r="P742" s="219"/>
      <c r="Q742" s="219"/>
      <c r="R742" s="219"/>
      <c r="S742" s="219"/>
      <c r="T742" s="220"/>
      <c r="AT742" s="221" t="s">
        <v>136</v>
      </c>
      <c r="AU742" s="221" t="s">
        <v>77</v>
      </c>
      <c r="AV742" s="11" t="s">
        <v>77</v>
      </c>
      <c r="AW742" s="11" t="s">
        <v>32</v>
      </c>
      <c r="AX742" s="11" t="s">
        <v>75</v>
      </c>
      <c r="AY742" s="221" t="s">
        <v>127</v>
      </c>
    </row>
    <row r="743" spans="2:65" s="1" customFormat="1" ht="16.5" customHeight="1">
      <c r="B743" s="37"/>
      <c r="C743" s="198" t="s">
        <v>1311</v>
      </c>
      <c r="D743" s="198" t="s">
        <v>129</v>
      </c>
      <c r="E743" s="199" t="s">
        <v>1312</v>
      </c>
      <c r="F743" s="200" t="s">
        <v>1313</v>
      </c>
      <c r="G743" s="201" t="s">
        <v>270</v>
      </c>
      <c r="H743" s="202">
        <v>4.25</v>
      </c>
      <c r="I743" s="203"/>
      <c r="J743" s="204">
        <f>ROUND(I743*H743,2)</f>
        <v>0</v>
      </c>
      <c r="K743" s="200" t="s">
        <v>133</v>
      </c>
      <c r="L743" s="42"/>
      <c r="M743" s="205" t="s">
        <v>1</v>
      </c>
      <c r="N743" s="206" t="s">
        <v>41</v>
      </c>
      <c r="O743" s="78"/>
      <c r="P743" s="207">
        <f>O743*H743</f>
        <v>0</v>
      </c>
      <c r="Q743" s="207">
        <v>0.00322</v>
      </c>
      <c r="R743" s="207">
        <f>Q743*H743</f>
        <v>0.013685000000000001</v>
      </c>
      <c r="S743" s="207">
        <v>0</v>
      </c>
      <c r="T743" s="208">
        <f>S743*H743</f>
        <v>0</v>
      </c>
      <c r="AR743" s="16" t="s">
        <v>206</v>
      </c>
      <c r="AT743" s="16" t="s">
        <v>129</v>
      </c>
      <c r="AU743" s="16" t="s">
        <v>77</v>
      </c>
      <c r="AY743" s="16" t="s">
        <v>127</v>
      </c>
      <c r="BE743" s="209">
        <f>IF(N743="základní",J743,0)</f>
        <v>0</v>
      </c>
      <c r="BF743" s="209">
        <f>IF(N743="snížená",J743,0)</f>
        <v>0</v>
      </c>
      <c r="BG743" s="209">
        <f>IF(N743="zákl. přenesená",J743,0)</f>
        <v>0</v>
      </c>
      <c r="BH743" s="209">
        <f>IF(N743="sníž. přenesená",J743,0)</f>
        <v>0</v>
      </c>
      <c r="BI743" s="209">
        <f>IF(N743="nulová",J743,0)</f>
        <v>0</v>
      </c>
      <c r="BJ743" s="16" t="s">
        <v>75</v>
      </c>
      <c r="BK743" s="209">
        <f>ROUND(I743*H743,2)</f>
        <v>0</v>
      </c>
      <c r="BL743" s="16" t="s">
        <v>206</v>
      </c>
      <c r="BM743" s="16" t="s">
        <v>1314</v>
      </c>
    </row>
    <row r="744" spans="2:51" s="13" customFormat="1" ht="12">
      <c r="B744" s="233"/>
      <c r="C744" s="234"/>
      <c r="D744" s="212" t="s">
        <v>136</v>
      </c>
      <c r="E744" s="235" t="s">
        <v>1</v>
      </c>
      <c r="F744" s="236" t="s">
        <v>1315</v>
      </c>
      <c r="G744" s="234"/>
      <c r="H744" s="235" t="s">
        <v>1</v>
      </c>
      <c r="I744" s="237"/>
      <c r="J744" s="234"/>
      <c r="K744" s="234"/>
      <c r="L744" s="238"/>
      <c r="M744" s="239"/>
      <c r="N744" s="240"/>
      <c r="O744" s="240"/>
      <c r="P744" s="240"/>
      <c r="Q744" s="240"/>
      <c r="R744" s="240"/>
      <c r="S744" s="240"/>
      <c r="T744" s="241"/>
      <c r="AT744" s="242" t="s">
        <v>136</v>
      </c>
      <c r="AU744" s="242" t="s">
        <v>77</v>
      </c>
      <c r="AV744" s="13" t="s">
        <v>75</v>
      </c>
      <c r="AW744" s="13" t="s">
        <v>32</v>
      </c>
      <c r="AX744" s="13" t="s">
        <v>70</v>
      </c>
      <c r="AY744" s="242" t="s">
        <v>127</v>
      </c>
    </row>
    <row r="745" spans="2:51" s="11" customFormat="1" ht="12">
      <c r="B745" s="210"/>
      <c r="C745" s="211"/>
      <c r="D745" s="212" t="s">
        <v>136</v>
      </c>
      <c r="E745" s="213" t="s">
        <v>1</v>
      </c>
      <c r="F745" s="214" t="s">
        <v>1316</v>
      </c>
      <c r="G745" s="211"/>
      <c r="H745" s="215">
        <v>4.25</v>
      </c>
      <c r="I745" s="216"/>
      <c r="J745" s="211"/>
      <c r="K745" s="211"/>
      <c r="L745" s="217"/>
      <c r="M745" s="218"/>
      <c r="N745" s="219"/>
      <c r="O745" s="219"/>
      <c r="P745" s="219"/>
      <c r="Q745" s="219"/>
      <c r="R745" s="219"/>
      <c r="S745" s="219"/>
      <c r="T745" s="220"/>
      <c r="AT745" s="221" t="s">
        <v>136</v>
      </c>
      <c r="AU745" s="221" t="s">
        <v>77</v>
      </c>
      <c r="AV745" s="11" t="s">
        <v>77</v>
      </c>
      <c r="AW745" s="11" t="s">
        <v>32</v>
      </c>
      <c r="AX745" s="11" t="s">
        <v>75</v>
      </c>
      <c r="AY745" s="221" t="s">
        <v>127</v>
      </c>
    </row>
    <row r="746" spans="2:65" s="1" customFormat="1" ht="16.5" customHeight="1">
      <c r="B746" s="37"/>
      <c r="C746" s="198" t="s">
        <v>1317</v>
      </c>
      <c r="D746" s="198" t="s">
        <v>129</v>
      </c>
      <c r="E746" s="199" t="s">
        <v>1318</v>
      </c>
      <c r="F746" s="200" t="s">
        <v>1319</v>
      </c>
      <c r="G746" s="201" t="s">
        <v>270</v>
      </c>
      <c r="H746" s="202">
        <v>1.2</v>
      </c>
      <c r="I746" s="203"/>
      <c r="J746" s="204">
        <f>ROUND(I746*H746,2)</f>
        <v>0</v>
      </c>
      <c r="K746" s="200" t="s">
        <v>133</v>
      </c>
      <c r="L746" s="42"/>
      <c r="M746" s="205" t="s">
        <v>1</v>
      </c>
      <c r="N746" s="206" t="s">
        <v>41</v>
      </c>
      <c r="O746" s="78"/>
      <c r="P746" s="207">
        <f>O746*H746</f>
        <v>0</v>
      </c>
      <c r="Q746" s="207">
        <v>0.00283</v>
      </c>
      <c r="R746" s="207">
        <f>Q746*H746</f>
        <v>0.003396</v>
      </c>
      <c r="S746" s="207">
        <v>0</v>
      </c>
      <c r="T746" s="208">
        <f>S746*H746</f>
        <v>0</v>
      </c>
      <c r="AR746" s="16" t="s">
        <v>206</v>
      </c>
      <c r="AT746" s="16" t="s">
        <v>129</v>
      </c>
      <c r="AU746" s="16" t="s">
        <v>77</v>
      </c>
      <c r="AY746" s="16" t="s">
        <v>127</v>
      </c>
      <c r="BE746" s="209">
        <f>IF(N746="základní",J746,0)</f>
        <v>0</v>
      </c>
      <c r="BF746" s="209">
        <f>IF(N746="snížená",J746,0)</f>
        <v>0</v>
      </c>
      <c r="BG746" s="209">
        <f>IF(N746="zákl. přenesená",J746,0)</f>
        <v>0</v>
      </c>
      <c r="BH746" s="209">
        <f>IF(N746="sníž. přenesená",J746,0)</f>
        <v>0</v>
      </c>
      <c r="BI746" s="209">
        <f>IF(N746="nulová",J746,0)</f>
        <v>0</v>
      </c>
      <c r="BJ746" s="16" t="s">
        <v>75</v>
      </c>
      <c r="BK746" s="209">
        <f>ROUND(I746*H746,2)</f>
        <v>0</v>
      </c>
      <c r="BL746" s="16" t="s">
        <v>206</v>
      </c>
      <c r="BM746" s="16" t="s">
        <v>1320</v>
      </c>
    </row>
    <row r="747" spans="2:51" s="13" customFormat="1" ht="12">
      <c r="B747" s="233"/>
      <c r="C747" s="234"/>
      <c r="D747" s="212" t="s">
        <v>136</v>
      </c>
      <c r="E747" s="235" t="s">
        <v>1</v>
      </c>
      <c r="F747" s="236" t="s">
        <v>1321</v>
      </c>
      <c r="G747" s="234"/>
      <c r="H747" s="235" t="s">
        <v>1</v>
      </c>
      <c r="I747" s="237"/>
      <c r="J747" s="234"/>
      <c r="K747" s="234"/>
      <c r="L747" s="238"/>
      <c r="M747" s="239"/>
      <c r="N747" s="240"/>
      <c r="O747" s="240"/>
      <c r="P747" s="240"/>
      <c r="Q747" s="240"/>
      <c r="R747" s="240"/>
      <c r="S747" s="240"/>
      <c r="T747" s="241"/>
      <c r="AT747" s="242" t="s">
        <v>136</v>
      </c>
      <c r="AU747" s="242" t="s">
        <v>77</v>
      </c>
      <c r="AV747" s="13" t="s">
        <v>75</v>
      </c>
      <c r="AW747" s="13" t="s">
        <v>32</v>
      </c>
      <c r="AX747" s="13" t="s">
        <v>70</v>
      </c>
      <c r="AY747" s="242" t="s">
        <v>127</v>
      </c>
    </row>
    <row r="748" spans="2:51" s="11" customFormat="1" ht="12">
      <c r="B748" s="210"/>
      <c r="C748" s="211"/>
      <c r="D748" s="212" t="s">
        <v>136</v>
      </c>
      <c r="E748" s="213" t="s">
        <v>1</v>
      </c>
      <c r="F748" s="214" t="s">
        <v>1322</v>
      </c>
      <c r="G748" s="211"/>
      <c r="H748" s="215">
        <v>1.2</v>
      </c>
      <c r="I748" s="216"/>
      <c r="J748" s="211"/>
      <c r="K748" s="211"/>
      <c r="L748" s="217"/>
      <c r="M748" s="218"/>
      <c r="N748" s="219"/>
      <c r="O748" s="219"/>
      <c r="P748" s="219"/>
      <c r="Q748" s="219"/>
      <c r="R748" s="219"/>
      <c r="S748" s="219"/>
      <c r="T748" s="220"/>
      <c r="AT748" s="221" t="s">
        <v>136</v>
      </c>
      <c r="AU748" s="221" t="s">
        <v>77</v>
      </c>
      <c r="AV748" s="11" t="s">
        <v>77</v>
      </c>
      <c r="AW748" s="11" t="s">
        <v>32</v>
      </c>
      <c r="AX748" s="11" t="s">
        <v>75</v>
      </c>
      <c r="AY748" s="221" t="s">
        <v>127</v>
      </c>
    </row>
    <row r="749" spans="2:65" s="1" customFormat="1" ht="16.5" customHeight="1">
      <c r="B749" s="37"/>
      <c r="C749" s="198" t="s">
        <v>1323</v>
      </c>
      <c r="D749" s="198" t="s">
        <v>129</v>
      </c>
      <c r="E749" s="199" t="s">
        <v>1324</v>
      </c>
      <c r="F749" s="200" t="s">
        <v>1325</v>
      </c>
      <c r="G749" s="201" t="s">
        <v>270</v>
      </c>
      <c r="H749" s="202">
        <v>46</v>
      </c>
      <c r="I749" s="203"/>
      <c r="J749" s="204">
        <f>ROUND(I749*H749,2)</f>
        <v>0</v>
      </c>
      <c r="K749" s="200" t="s">
        <v>133</v>
      </c>
      <c r="L749" s="42"/>
      <c r="M749" s="205" t="s">
        <v>1</v>
      </c>
      <c r="N749" s="206" t="s">
        <v>41</v>
      </c>
      <c r="O749" s="78"/>
      <c r="P749" s="207">
        <f>O749*H749</f>
        <v>0</v>
      </c>
      <c r="Q749" s="207">
        <v>0.00368</v>
      </c>
      <c r="R749" s="207">
        <f>Q749*H749</f>
        <v>0.16928</v>
      </c>
      <c r="S749" s="207">
        <v>0</v>
      </c>
      <c r="T749" s="208">
        <f>S749*H749</f>
        <v>0</v>
      </c>
      <c r="AR749" s="16" t="s">
        <v>206</v>
      </c>
      <c r="AT749" s="16" t="s">
        <v>129</v>
      </c>
      <c r="AU749" s="16" t="s">
        <v>77</v>
      </c>
      <c r="AY749" s="16" t="s">
        <v>127</v>
      </c>
      <c r="BE749" s="209">
        <f>IF(N749="základní",J749,0)</f>
        <v>0</v>
      </c>
      <c r="BF749" s="209">
        <f>IF(N749="snížená",J749,0)</f>
        <v>0</v>
      </c>
      <c r="BG749" s="209">
        <f>IF(N749="zákl. přenesená",J749,0)</f>
        <v>0</v>
      </c>
      <c r="BH749" s="209">
        <f>IF(N749="sníž. přenesená",J749,0)</f>
        <v>0</v>
      </c>
      <c r="BI749" s="209">
        <f>IF(N749="nulová",J749,0)</f>
        <v>0</v>
      </c>
      <c r="BJ749" s="16" t="s">
        <v>75</v>
      </c>
      <c r="BK749" s="209">
        <f>ROUND(I749*H749,2)</f>
        <v>0</v>
      </c>
      <c r="BL749" s="16" t="s">
        <v>206</v>
      </c>
      <c r="BM749" s="16" t="s">
        <v>1326</v>
      </c>
    </row>
    <row r="750" spans="2:51" s="11" customFormat="1" ht="12">
      <c r="B750" s="210"/>
      <c r="C750" s="211"/>
      <c r="D750" s="212" t="s">
        <v>136</v>
      </c>
      <c r="E750" s="213" t="s">
        <v>1</v>
      </c>
      <c r="F750" s="214" t="s">
        <v>1327</v>
      </c>
      <c r="G750" s="211"/>
      <c r="H750" s="215">
        <v>46</v>
      </c>
      <c r="I750" s="216"/>
      <c r="J750" s="211"/>
      <c r="K750" s="211"/>
      <c r="L750" s="217"/>
      <c r="M750" s="218"/>
      <c r="N750" s="219"/>
      <c r="O750" s="219"/>
      <c r="P750" s="219"/>
      <c r="Q750" s="219"/>
      <c r="R750" s="219"/>
      <c r="S750" s="219"/>
      <c r="T750" s="220"/>
      <c r="AT750" s="221" t="s">
        <v>136</v>
      </c>
      <c r="AU750" s="221" t="s">
        <v>77</v>
      </c>
      <c r="AV750" s="11" t="s">
        <v>77</v>
      </c>
      <c r="AW750" s="11" t="s">
        <v>32</v>
      </c>
      <c r="AX750" s="11" t="s">
        <v>75</v>
      </c>
      <c r="AY750" s="221" t="s">
        <v>127</v>
      </c>
    </row>
    <row r="751" spans="2:65" s="1" customFormat="1" ht="16.5" customHeight="1">
      <c r="B751" s="37"/>
      <c r="C751" s="198" t="s">
        <v>1328</v>
      </c>
      <c r="D751" s="198" t="s">
        <v>129</v>
      </c>
      <c r="E751" s="199" t="s">
        <v>1329</v>
      </c>
      <c r="F751" s="200" t="s">
        <v>1330</v>
      </c>
      <c r="G751" s="201" t="s">
        <v>197</v>
      </c>
      <c r="H751" s="202">
        <v>0.801</v>
      </c>
      <c r="I751" s="203"/>
      <c r="J751" s="204">
        <f>ROUND(I751*H751,2)</f>
        <v>0</v>
      </c>
      <c r="K751" s="200" t="s">
        <v>133</v>
      </c>
      <c r="L751" s="42"/>
      <c r="M751" s="205" t="s">
        <v>1</v>
      </c>
      <c r="N751" s="206" t="s">
        <v>41</v>
      </c>
      <c r="O751" s="78"/>
      <c r="P751" s="207">
        <f>O751*H751</f>
        <v>0</v>
      </c>
      <c r="Q751" s="207">
        <v>0</v>
      </c>
      <c r="R751" s="207">
        <f>Q751*H751</f>
        <v>0</v>
      </c>
      <c r="S751" s="207">
        <v>0</v>
      </c>
      <c r="T751" s="208">
        <f>S751*H751</f>
        <v>0</v>
      </c>
      <c r="AR751" s="16" t="s">
        <v>206</v>
      </c>
      <c r="AT751" s="16" t="s">
        <v>129</v>
      </c>
      <c r="AU751" s="16" t="s">
        <v>77</v>
      </c>
      <c r="AY751" s="16" t="s">
        <v>127</v>
      </c>
      <c r="BE751" s="209">
        <f>IF(N751="základní",J751,0)</f>
        <v>0</v>
      </c>
      <c r="BF751" s="209">
        <f>IF(N751="snížená",J751,0)</f>
        <v>0</v>
      </c>
      <c r="BG751" s="209">
        <f>IF(N751="zákl. přenesená",J751,0)</f>
        <v>0</v>
      </c>
      <c r="BH751" s="209">
        <f>IF(N751="sníž. přenesená",J751,0)</f>
        <v>0</v>
      </c>
      <c r="BI751" s="209">
        <f>IF(N751="nulová",J751,0)</f>
        <v>0</v>
      </c>
      <c r="BJ751" s="16" t="s">
        <v>75</v>
      </c>
      <c r="BK751" s="209">
        <f>ROUND(I751*H751,2)</f>
        <v>0</v>
      </c>
      <c r="BL751" s="16" t="s">
        <v>206</v>
      </c>
      <c r="BM751" s="16" t="s">
        <v>1331</v>
      </c>
    </row>
    <row r="752" spans="2:63" s="10" customFormat="1" ht="22.8" customHeight="1">
      <c r="B752" s="182"/>
      <c r="C752" s="183"/>
      <c r="D752" s="184" t="s">
        <v>69</v>
      </c>
      <c r="E752" s="196" t="s">
        <v>1332</v>
      </c>
      <c r="F752" s="196" t="s">
        <v>1333</v>
      </c>
      <c r="G752" s="183"/>
      <c r="H752" s="183"/>
      <c r="I752" s="186"/>
      <c r="J752" s="197">
        <f>BK752</f>
        <v>0</v>
      </c>
      <c r="K752" s="183"/>
      <c r="L752" s="188"/>
      <c r="M752" s="189"/>
      <c r="N752" s="190"/>
      <c r="O752" s="190"/>
      <c r="P752" s="191">
        <f>SUM(P753:P808)</f>
        <v>0</v>
      </c>
      <c r="Q752" s="190"/>
      <c r="R752" s="191">
        <f>SUM(R753:R808)</f>
        <v>0.9836122000000002</v>
      </c>
      <c r="S752" s="190"/>
      <c r="T752" s="192">
        <f>SUM(T753:T808)</f>
        <v>0.199</v>
      </c>
      <c r="AR752" s="193" t="s">
        <v>77</v>
      </c>
      <c r="AT752" s="194" t="s">
        <v>69</v>
      </c>
      <c r="AU752" s="194" t="s">
        <v>75</v>
      </c>
      <c r="AY752" s="193" t="s">
        <v>127</v>
      </c>
      <c r="BK752" s="195">
        <f>SUM(BK753:BK808)</f>
        <v>0</v>
      </c>
    </row>
    <row r="753" spans="2:65" s="1" customFormat="1" ht="16.5" customHeight="1">
      <c r="B753" s="37"/>
      <c r="C753" s="198" t="s">
        <v>1334</v>
      </c>
      <c r="D753" s="198" t="s">
        <v>129</v>
      </c>
      <c r="E753" s="199" t="s">
        <v>1335</v>
      </c>
      <c r="F753" s="200" t="s">
        <v>1336</v>
      </c>
      <c r="G753" s="201" t="s">
        <v>226</v>
      </c>
      <c r="H753" s="202">
        <v>8</v>
      </c>
      <c r="I753" s="203"/>
      <c r="J753" s="204">
        <f>ROUND(I753*H753,2)</f>
        <v>0</v>
      </c>
      <c r="K753" s="200" t="s">
        <v>133</v>
      </c>
      <c r="L753" s="42"/>
      <c r="M753" s="205" t="s">
        <v>1</v>
      </c>
      <c r="N753" s="206" t="s">
        <v>41</v>
      </c>
      <c r="O753" s="78"/>
      <c r="P753" s="207">
        <f>O753*H753</f>
        <v>0</v>
      </c>
      <c r="Q753" s="207">
        <v>0</v>
      </c>
      <c r="R753" s="207">
        <f>Q753*H753</f>
        <v>0</v>
      </c>
      <c r="S753" s="207">
        <v>0.003</v>
      </c>
      <c r="T753" s="208">
        <f>S753*H753</f>
        <v>0.024</v>
      </c>
      <c r="AR753" s="16" t="s">
        <v>206</v>
      </c>
      <c r="AT753" s="16" t="s">
        <v>129</v>
      </c>
      <c r="AU753" s="16" t="s">
        <v>77</v>
      </c>
      <c r="AY753" s="16" t="s">
        <v>127</v>
      </c>
      <c r="BE753" s="209">
        <f>IF(N753="základní",J753,0)</f>
        <v>0</v>
      </c>
      <c r="BF753" s="209">
        <f>IF(N753="snížená",J753,0)</f>
        <v>0</v>
      </c>
      <c r="BG753" s="209">
        <f>IF(N753="zákl. přenesená",J753,0)</f>
        <v>0</v>
      </c>
      <c r="BH753" s="209">
        <f>IF(N753="sníž. přenesená",J753,0)</f>
        <v>0</v>
      </c>
      <c r="BI753" s="209">
        <f>IF(N753="nulová",J753,0)</f>
        <v>0</v>
      </c>
      <c r="BJ753" s="16" t="s">
        <v>75</v>
      </c>
      <c r="BK753" s="209">
        <f>ROUND(I753*H753,2)</f>
        <v>0</v>
      </c>
      <c r="BL753" s="16" t="s">
        <v>206</v>
      </c>
      <c r="BM753" s="16" t="s">
        <v>1337</v>
      </c>
    </row>
    <row r="754" spans="2:65" s="1" customFormat="1" ht="16.5" customHeight="1">
      <c r="B754" s="37"/>
      <c r="C754" s="198" t="s">
        <v>1338</v>
      </c>
      <c r="D754" s="198" t="s">
        <v>129</v>
      </c>
      <c r="E754" s="199" t="s">
        <v>1339</v>
      </c>
      <c r="F754" s="200" t="s">
        <v>1340</v>
      </c>
      <c r="G754" s="201" t="s">
        <v>226</v>
      </c>
      <c r="H754" s="202">
        <v>14</v>
      </c>
      <c r="I754" s="203"/>
      <c r="J754" s="204">
        <f>ROUND(I754*H754,2)</f>
        <v>0</v>
      </c>
      <c r="K754" s="200" t="s">
        <v>133</v>
      </c>
      <c r="L754" s="42"/>
      <c r="M754" s="205" t="s">
        <v>1</v>
      </c>
      <c r="N754" s="206" t="s">
        <v>41</v>
      </c>
      <c r="O754" s="78"/>
      <c r="P754" s="207">
        <f>O754*H754</f>
        <v>0</v>
      </c>
      <c r="Q754" s="207">
        <v>0</v>
      </c>
      <c r="R754" s="207">
        <f>Q754*H754</f>
        <v>0</v>
      </c>
      <c r="S754" s="207">
        <v>0.004</v>
      </c>
      <c r="T754" s="208">
        <f>S754*H754</f>
        <v>0.056</v>
      </c>
      <c r="AR754" s="16" t="s">
        <v>206</v>
      </c>
      <c r="AT754" s="16" t="s">
        <v>129</v>
      </c>
      <c r="AU754" s="16" t="s">
        <v>77</v>
      </c>
      <c r="AY754" s="16" t="s">
        <v>127</v>
      </c>
      <c r="BE754" s="209">
        <f>IF(N754="základní",J754,0)</f>
        <v>0</v>
      </c>
      <c r="BF754" s="209">
        <f>IF(N754="snížená",J754,0)</f>
        <v>0</v>
      </c>
      <c r="BG754" s="209">
        <f>IF(N754="zákl. přenesená",J754,0)</f>
        <v>0</v>
      </c>
      <c r="BH754" s="209">
        <f>IF(N754="sníž. přenesená",J754,0)</f>
        <v>0</v>
      </c>
      <c r="BI754" s="209">
        <f>IF(N754="nulová",J754,0)</f>
        <v>0</v>
      </c>
      <c r="BJ754" s="16" t="s">
        <v>75</v>
      </c>
      <c r="BK754" s="209">
        <f>ROUND(I754*H754,2)</f>
        <v>0</v>
      </c>
      <c r="BL754" s="16" t="s">
        <v>206</v>
      </c>
      <c r="BM754" s="16" t="s">
        <v>1341</v>
      </c>
    </row>
    <row r="755" spans="2:65" s="1" customFormat="1" ht="16.5" customHeight="1">
      <c r="B755" s="37"/>
      <c r="C755" s="198" t="s">
        <v>1342</v>
      </c>
      <c r="D755" s="198" t="s">
        <v>129</v>
      </c>
      <c r="E755" s="199" t="s">
        <v>1343</v>
      </c>
      <c r="F755" s="200" t="s">
        <v>1344</v>
      </c>
      <c r="G755" s="201" t="s">
        <v>226</v>
      </c>
      <c r="H755" s="202">
        <v>13</v>
      </c>
      <c r="I755" s="203"/>
      <c r="J755" s="204">
        <f>ROUND(I755*H755,2)</f>
        <v>0</v>
      </c>
      <c r="K755" s="200" t="s">
        <v>133</v>
      </c>
      <c r="L755" s="42"/>
      <c r="M755" s="205" t="s">
        <v>1</v>
      </c>
      <c r="N755" s="206" t="s">
        <v>41</v>
      </c>
      <c r="O755" s="78"/>
      <c r="P755" s="207">
        <f>O755*H755</f>
        <v>0</v>
      </c>
      <c r="Q755" s="207">
        <v>0</v>
      </c>
      <c r="R755" s="207">
        <f>Q755*H755</f>
        <v>0</v>
      </c>
      <c r="S755" s="207">
        <v>0.005</v>
      </c>
      <c r="T755" s="208">
        <f>S755*H755</f>
        <v>0.065</v>
      </c>
      <c r="AR755" s="16" t="s">
        <v>206</v>
      </c>
      <c r="AT755" s="16" t="s">
        <v>129</v>
      </c>
      <c r="AU755" s="16" t="s">
        <v>77</v>
      </c>
      <c r="AY755" s="16" t="s">
        <v>127</v>
      </c>
      <c r="BE755" s="209">
        <f>IF(N755="základní",J755,0)</f>
        <v>0</v>
      </c>
      <c r="BF755" s="209">
        <f>IF(N755="snížená",J755,0)</f>
        <v>0</v>
      </c>
      <c r="BG755" s="209">
        <f>IF(N755="zákl. přenesená",J755,0)</f>
        <v>0</v>
      </c>
      <c r="BH755" s="209">
        <f>IF(N755="sníž. přenesená",J755,0)</f>
        <v>0</v>
      </c>
      <c r="BI755" s="209">
        <f>IF(N755="nulová",J755,0)</f>
        <v>0</v>
      </c>
      <c r="BJ755" s="16" t="s">
        <v>75</v>
      </c>
      <c r="BK755" s="209">
        <f>ROUND(I755*H755,2)</f>
        <v>0</v>
      </c>
      <c r="BL755" s="16" t="s">
        <v>206</v>
      </c>
      <c r="BM755" s="16" t="s">
        <v>1345</v>
      </c>
    </row>
    <row r="756" spans="2:65" s="1" customFormat="1" ht="16.5" customHeight="1">
      <c r="B756" s="37"/>
      <c r="C756" s="198" t="s">
        <v>1346</v>
      </c>
      <c r="D756" s="198" t="s">
        <v>129</v>
      </c>
      <c r="E756" s="199" t="s">
        <v>1347</v>
      </c>
      <c r="F756" s="200" t="s">
        <v>1348</v>
      </c>
      <c r="G756" s="201" t="s">
        <v>226</v>
      </c>
      <c r="H756" s="202">
        <v>9</v>
      </c>
      <c r="I756" s="203"/>
      <c r="J756" s="204">
        <f>ROUND(I756*H756,2)</f>
        <v>0</v>
      </c>
      <c r="K756" s="200" t="s">
        <v>133</v>
      </c>
      <c r="L756" s="42"/>
      <c r="M756" s="205" t="s">
        <v>1</v>
      </c>
      <c r="N756" s="206" t="s">
        <v>41</v>
      </c>
      <c r="O756" s="78"/>
      <c r="P756" s="207">
        <f>O756*H756</f>
        <v>0</v>
      </c>
      <c r="Q756" s="207">
        <v>0</v>
      </c>
      <c r="R756" s="207">
        <f>Q756*H756</f>
        <v>0</v>
      </c>
      <c r="S756" s="207">
        <v>0.006</v>
      </c>
      <c r="T756" s="208">
        <f>S756*H756</f>
        <v>0.054</v>
      </c>
      <c r="AR756" s="16" t="s">
        <v>206</v>
      </c>
      <c r="AT756" s="16" t="s">
        <v>129</v>
      </c>
      <c r="AU756" s="16" t="s">
        <v>77</v>
      </c>
      <c r="AY756" s="16" t="s">
        <v>127</v>
      </c>
      <c r="BE756" s="209">
        <f>IF(N756="základní",J756,0)</f>
        <v>0</v>
      </c>
      <c r="BF756" s="209">
        <f>IF(N756="snížená",J756,0)</f>
        <v>0</v>
      </c>
      <c r="BG756" s="209">
        <f>IF(N756="zákl. přenesená",J756,0)</f>
        <v>0</v>
      </c>
      <c r="BH756" s="209">
        <f>IF(N756="sníž. přenesená",J756,0)</f>
        <v>0</v>
      </c>
      <c r="BI756" s="209">
        <f>IF(N756="nulová",J756,0)</f>
        <v>0</v>
      </c>
      <c r="BJ756" s="16" t="s">
        <v>75</v>
      </c>
      <c r="BK756" s="209">
        <f>ROUND(I756*H756,2)</f>
        <v>0</v>
      </c>
      <c r="BL756" s="16" t="s">
        <v>206</v>
      </c>
      <c r="BM756" s="16" t="s">
        <v>1349</v>
      </c>
    </row>
    <row r="757" spans="2:65" s="1" customFormat="1" ht="16.5" customHeight="1">
      <c r="B757" s="37"/>
      <c r="C757" s="198" t="s">
        <v>1350</v>
      </c>
      <c r="D757" s="198" t="s">
        <v>129</v>
      </c>
      <c r="E757" s="199" t="s">
        <v>1351</v>
      </c>
      <c r="F757" s="200" t="s">
        <v>1352</v>
      </c>
      <c r="G757" s="201" t="s">
        <v>132</v>
      </c>
      <c r="H757" s="202">
        <v>29.845</v>
      </c>
      <c r="I757" s="203"/>
      <c r="J757" s="204">
        <f>ROUND(I757*H757,2)</f>
        <v>0</v>
      </c>
      <c r="K757" s="200" t="s">
        <v>133</v>
      </c>
      <c r="L757" s="42"/>
      <c r="M757" s="205" t="s">
        <v>1</v>
      </c>
      <c r="N757" s="206" t="s">
        <v>41</v>
      </c>
      <c r="O757" s="78"/>
      <c r="P757" s="207">
        <f>O757*H757</f>
        <v>0</v>
      </c>
      <c r="Q757" s="207">
        <v>0.00026</v>
      </c>
      <c r="R757" s="207">
        <f>Q757*H757</f>
        <v>0.007759699999999999</v>
      </c>
      <c r="S757" s="207">
        <v>0</v>
      </c>
      <c r="T757" s="208">
        <f>S757*H757</f>
        <v>0</v>
      </c>
      <c r="AR757" s="16" t="s">
        <v>206</v>
      </c>
      <c r="AT757" s="16" t="s">
        <v>129</v>
      </c>
      <c r="AU757" s="16" t="s">
        <v>77</v>
      </c>
      <c r="AY757" s="16" t="s">
        <v>127</v>
      </c>
      <c r="BE757" s="209">
        <f>IF(N757="základní",J757,0)</f>
        <v>0</v>
      </c>
      <c r="BF757" s="209">
        <f>IF(N757="snížená",J757,0)</f>
        <v>0</v>
      </c>
      <c r="BG757" s="209">
        <f>IF(N757="zákl. přenesená",J757,0)</f>
        <v>0</v>
      </c>
      <c r="BH757" s="209">
        <f>IF(N757="sníž. přenesená",J757,0)</f>
        <v>0</v>
      </c>
      <c r="BI757" s="209">
        <f>IF(N757="nulová",J757,0)</f>
        <v>0</v>
      </c>
      <c r="BJ757" s="16" t="s">
        <v>75</v>
      </c>
      <c r="BK757" s="209">
        <f>ROUND(I757*H757,2)</f>
        <v>0</v>
      </c>
      <c r="BL757" s="16" t="s">
        <v>206</v>
      </c>
      <c r="BM757" s="16" t="s">
        <v>1353</v>
      </c>
    </row>
    <row r="758" spans="2:51" s="11" customFormat="1" ht="12">
      <c r="B758" s="210"/>
      <c r="C758" s="211"/>
      <c r="D758" s="212" t="s">
        <v>136</v>
      </c>
      <c r="E758" s="213" t="s">
        <v>1</v>
      </c>
      <c r="F758" s="214" t="s">
        <v>1354</v>
      </c>
      <c r="G758" s="211"/>
      <c r="H758" s="215">
        <v>29.845</v>
      </c>
      <c r="I758" s="216"/>
      <c r="J758" s="211"/>
      <c r="K758" s="211"/>
      <c r="L758" s="217"/>
      <c r="M758" s="218"/>
      <c r="N758" s="219"/>
      <c r="O758" s="219"/>
      <c r="P758" s="219"/>
      <c r="Q758" s="219"/>
      <c r="R758" s="219"/>
      <c r="S758" s="219"/>
      <c r="T758" s="220"/>
      <c r="AT758" s="221" t="s">
        <v>136</v>
      </c>
      <c r="AU758" s="221" t="s">
        <v>77</v>
      </c>
      <c r="AV758" s="11" t="s">
        <v>77</v>
      </c>
      <c r="AW758" s="11" t="s">
        <v>32</v>
      </c>
      <c r="AX758" s="11" t="s">
        <v>75</v>
      </c>
      <c r="AY758" s="221" t="s">
        <v>127</v>
      </c>
    </row>
    <row r="759" spans="2:65" s="1" customFormat="1" ht="22.5" customHeight="1">
      <c r="B759" s="37"/>
      <c r="C759" s="243" t="s">
        <v>1355</v>
      </c>
      <c r="D759" s="243" t="s">
        <v>257</v>
      </c>
      <c r="E759" s="244" t="s">
        <v>1356</v>
      </c>
      <c r="F759" s="245" t="s">
        <v>1357</v>
      </c>
      <c r="G759" s="246" t="s">
        <v>226</v>
      </c>
      <c r="H759" s="247">
        <v>12</v>
      </c>
      <c r="I759" s="248"/>
      <c r="J759" s="249">
        <f>ROUND(I759*H759,2)</f>
        <v>0</v>
      </c>
      <c r="K759" s="245" t="s">
        <v>1</v>
      </c>
      <c r="L759" s="250"/>
      <c r="M759" s="251" t="s">
        <v>1</v>
      </c>
      <c r="N759" s="252" t="s">
        <v>41</v>
      </c>
      <c r="O759" s="78"/>
      <c r="P759" s="207">
        <f>O759*H759</f>
        <v>0</v>
      </c>
      <c r="Q759" s="207">
        <v>0.01</v>
      </c>
      <c r="R759" s="207">
        <f>Q759*H759</f>
        <v>0.12</v>
      </c>
      <c r="S759" s="207">
        <v>0</v>
      </c>
      <c r="T759" s="208">
        <f>S759*H759</f>
        <v>0</v>
      </c>
      <c r="AR759" s="16" t="s">
        <v>297</v>
      </c>
      <c r="AT759" s="16" t="s">
        <v>257</v>
      </c>
      <c r="AU759" s="16" t="s">
        <v>77</v>
      </c>
      <c r="AY759" s="16" t="s">
        <v>127</v>
      </c>
      <c r="BE759" s="209">
        <f>IF(N759="základní",J759,0)</f>
        <v>0</v>
      </c>
      <c r="BF759" s="209">
        <f>IF(N759="snížená",J759,0)</f>
        <v>0</v>
      </c>
      <c r="BG759" s="209">
        <f>IF(N759="zákl. přenesená",J759,0)</f>
        <v>0</v>
      </c>
      <c r="BH759" s="209">
        <f>IF(N759="sníž. přenesená",J759,0)</f>
        <v>0</v>
      </c>
      <c r="BI759" s="209">
        <f>IF(N759="nulová",J759,0)</f>
        <v>0</v>
      </c>
      <c r="BJ759" s="16" t="s">
        <v>75</v>
      </c>
      <c r="BK759" s="209">
        <f>ROUND(I759*H759,2)</f>
        <v>0</v>
      </c>
      <c r="BL759" s="16" t="s">
        <v>206</v>
      </c>
      <c r="BM759" s="16" t="s">
        <v>1358</v>
      </c>
    </row>
    <row r="760" spans="2:65" s="1" customFormat="1" ht="16.5" customHeight="1">
      <c r="B760" s="37"/>
      <c r="C760" s="198" t="s">
        <v>1359</v>
      </c>
      <c r="D760" s="198" t="s">
        <v>129</v>
      </c>
      <c r="E760" s="199" t="s">
        <v>1360</v>
      </c>
      <c r="F760" s="200" t="s">
        <v>1361</v>
      </c>
      <c r="G760" s="201" t="s">
        <v>132</v>
      </c>
      <c r="H760" s="202">
        <v>17.515</v>
      </c>
      <c r="I760" s="203"/>
      <c r="J760" s="204">
        <f>ROUND(I760*H760,2)</f>
        <v>0</v>
      </c>
      <c r="K760" s="200" t="s">
        <v>133</v>
      </c>
      <c r="L760" s="42"/>
      <c r="M760" s="205" t="s">
        <v>1</v>
      </c>
      <c r="N760" s="206" t="s">
        <v>41</v>
      </c>
      <c r="O760" s="78"/>
      <c r="P760" s="207">
        <f>O760*H760</f>
        <v>0</v>
      </c>
      <c r="Q760" s="207">
        <v>0.00025</v>
      </c>
      <c r="R760" s="207">
        <f>Q760*H760</f>
        <v>0.00437875</v>
      </c>
      <c r="S760" s="207">
        <v>0</v>
      </c>
      <c r="T760" s="208">
        <f>S760*H760</f>
        <v>0</v>
      </c>
      <c r="AR760" s="16" t="s">
        <v>206</v>
      </c>
      <c r="AT760" s="16" t="s">
        <v>129</v>
      </c>
      <c r="AU760" s="16" t="s">
        <v>77</v>
      </c>
      <c r="AY760" s="16" t="s">
        <v>127</v>
      </c>
      <c r="BE760" s="209">
        <f>IF(N760="základní",J760,0)</f>
        <v>0</v>
      </c>
      <c r="BF760" s="209">
        <f>IF(N760="snížená",J760,0)</f>
        <v>0</v>
      </c>
      <c r="BG760" s="209">
        <f>IF(N760="zákl. přenesená",J760,0)</f>
        <v>0</v>
      </c>
      <c r="BH760" s="209">
        <f>IF(N760="sníž. přenesená",J760,0)</f>
        <v>0</v>
      </c>
      <c r="BI760" s="209">
        <f>IF(N760="nulová",J760,0)</f>
        <v>0</v>
      </c>
      <c r="BJ760" s="16" t="s">
        <v>75</v>
      </c>
      <c r="BK760" s="209">
        <f>ROUND(I760*H760,2)</f>
        <v>0</v>
      </c>
      <c r="BL760" s="16" t="s">
        <v>206</v>
      </c>
      <c r="BM760" s="16" t="s">
        <v>1362</v>
      </c>
    </row>
    <row r="761" spans="2:51" s="11" customFormat="1" ht="12">
      <c r="B761" s="210"/>
      <c r="C761" s="211"/>
      <c r="D761" s="212" t="s">
        <v>136</v>
      </c>
      <c r="E761" s="213" t="s">
        <v>1</v>
      </c>
      <c r="F761" s="214" t="s">
        <v>1363</v>
      </c>
      <c r="G761" s="211"/>
      <c r="H761" s="215">
        <v>17.515</v>
      </c>
      <c r="I761" s="216"/>
      <c r="J761" s="211"/>
      <c r="K761" s="211"/>
      <c r="L761" s="217"/>
      <c r="M761" s="218"/>
      <c r="N761" s="219"/>
      <c r="O761" s="219"/>
      <c r="P761" s="219"/>
      <c r="Q761" s="219"/>
      <c r="R761" s="219"/>
      <c r="S761" s="219"/>
      <c r="T761" s="220"/>
      <c r="AT761" s="221" t="s">
        <v>136</v>
      </c>
      <c r="AU761" s="221" t="s">
        <v>77</v>
      </c>
      <c r="AV761" s="11" t="s">
        <v>77</v>
      </c>
      <c r="AW761" s="11" t="s">
        <v>32</v>
      </c>
      <c r="AX761" s="11" t="s">
        <v>75</v>
      </c>
      <c r="AY761" s="221" t="s">
        <v>127</v>
      </c>
    </row>
    <row r="762" spans="2:65" s="1" customFormat="1" ht="16.5" customHeight="1">
      <c r="B762" s="37"/>
      <c r="C762" s="198" t="s">
        <v>1364</v>
      </c>
      <c r="D762" s="198" t="s">
        <v>129</v>
      </c>
      <c r="E762" s="199" t="s">
        <v>1365</v>
      </c>
      <c r="F762" s="200" t="s">
        <v>1366</v>
      </c>
      <c r="G762" s="201" t="s">
        <v>132</v>
      </c>
      <c r="H762" s="202">
        <v>23.423</v>
      </c>
      <c r="I762" s="203"/>
      <c r="J762" s="204">
        <f>ROUND(I762*H762,2)</f>
        <v>0</v>
      </c>
      <c r="K762" s="200" t="s">
        <v>133</v>
      </c>
      <c r="L762" s="42"/>
      <c r="M762" s="205" t="s">
        <v>1</v>
      </c>
      <c r="N762" s="206" t="s">
        <v>41</v>
      </c>
      <c r="O762" s="78"/>
      <c r="P762" s="207">
        <f>O762*H762</f>
        <v>0</v>
      </c>
      <c r="Q762" s="207">
        <v>0.00025</v>
      </c>
      <c r="R762" s="207">
        <f>Q762*H762</f>
        <v>0.00585575</v>
      </c>
      <c r="S762" s="207">
        <v>0</v>
      </c>
      <c r="T762" s="208">
        <f>S762*H762</f>
        <v>0</v>
      </c>
      <c r="AR762" s="16" t="s">
        <v>206</v>
      </c>
      <c r="AT762" s="16" t="s">
        <v>129</v>
      </c>
      <c r="AU762" s="16" t="s">
        <v>77</v>
      </c>
      <c r="AY762" s="16" t="s">
        <v>127</v>
      </c>
      <c r="BE762" s="209">
        <f>IF(N762="základní",J762,0)</f>
        <v>0</v>
      </c>
      <c r="BF762" s="209">
        <f>IF(N762="snížená",J762,0)</f>
        <v>0</v>
      </c>
      <c r="BG762" s="209">
        <f>IF(N762="zákl. přenesená",J762,0)</f>
        <v>0</v>
      </c>
      <c r="BH762" s="209">
        <f>IF(N762="sníž. přenesená",J762,0)</f>
        <v>0</v>
      </c>
      <c r="BI762" s="209">
        <f>IF(N762="nulová",J762,0)</f>
        <v>0</v>
      </c>
      <c r="BJ762" s="16" t="s">
        <v>75</v>
      </c>
      <c r="BK762" s="209">
        <f>ROUND(I762*H762,2)</f>
        <v>0</v>
      </c>
      <c r="BL762" s="16" t="s">
        <v>206</v>
      </c>
      <c r="BM762" s="16" t="s">
        <v>1367</v>
      </c>
    </row>
    <row r="763" spans="2:51" s="11" customFormat="1" ht="12">
      <c r="B763" s="210"/>
      <c r="C763" s="211"/>
      <c r="D763" s="212" t="s">
        <v>136</v>
      </c>
      <c r="E763" s="213" t="s">
        <v>1</v>
      </c>
      <c r="F763" s="214" t="s">
        <v>1368</v>
      </c>
      <c r="G763" s="211"/>
      <c r="H763" s="215">
        <v>23.423</v>
      </c>
      <c r="I763" s="216"/>
      <c r="J763" s="211"/>
      <c r="K763" s="211"/>
      <c r="L763" s="217"/>
      <c r="M763" s="218"/>
      <c r="N763" s="219"/>
      <c r="O763" s="219"/>
      <c r="P763" s="219"/>
      <c r="Q763" s="219"/>
      <c r="R763" s="219"/>
      <c r="S763" s="219"/>
      <c r="T763" s="220"/>
      <c r="AT763" s="221" t="s">
        <v>136</v>
      </c>
      <c r="AU763" s="221" t="s">
        <v>77</v>
      </c>
      <c r="AV763" s="11" t="s">
        <v>77</v>
      </c>
      <c r="AW763" s="11" t="s">
        <v>32</v>
      </c>
      <c r="AX763" s="11" t="s">
        <v>75</v>
      </c>
      <c r="AY763" s="221" t="s">
        <v>127</v>
      </c>
    </row>
    <row r="764" spans="2:65" s="1" customFormat="1" ht="22.5" customHeight="1">
      <c r="B764" s="37"/>
      <c r="C764" s="243" t="s">
        <v>1369</v>
      </c>
      <c r="D764" s="243" t="s">
        <v>257</v>
      </c>
      <c r="E764" s="244" t="s">
        <v>1370</v>
      </c>
      <c r="F764" s="245" t="s">
        <v>1371</v>
      </c>
      <c r="G764" s="246" t="s">
        <v>226</v>
      </c>
      <c r="H764" s="247">
        <v>5</v>
      </c>
      <c r="I764" s="248"/>
      <c r="J764" s="249">
        <f>ROUND(I764*H764,2)</f>
        <v>0</v>
      </c>
      <c r="K764" s="245" t="s">
        <v>1</v>
      </c>
      <c r="L764" s="250"/>
      <c r="M764" s="251" t="s">
        <v>1</v>
      </c>
      <c r="N764" s="252" t="s">
        <v>41</v>
      </c>
      <c r="O764" s="78"/>
      <c r="P764" s="207">
        <f>O764*H764</f>
        <v>0</v>
      </c>
      <c r="Q764" s="207">
        <v>0.017</v>
      </c>
      <c r="R764" s="207">
        <f>Q764*H764</f>
        <v>0.085</v>
      </c>
      <c r="S764" s="207">
        <v>0</v>
      </c>
      <c r="T764" s="208">
        <f>S764*H764</f>
        <v>0</v>
      </c>
      <c r="AR764" s="16" t="s">
        <v>297</v>
      </c>
      <c r="AT764" s="16" t="s">
        <v>257</v>
      </c>
      <c r="AU764" s="16" t="s">
        <v>77</v>
      </c>
      <c r="AY764" s="16" t="s">
        <v>127</v>
      </c>
      <c r="BE764" s="209">
        <f>IF(N764="základní",J764,0)</f>
        <v>0</v>
      </c>
      <c r="BF764" s="209">
        <f>IF(N764="snížená",J764,0)</f>
        <v>0</v>
      </c>
      <c r="BG764" s="209">
        <f>IF(N764="zákl. přenesená",J764,0)</f>
        <v>0</v>
      </c>
      <c r="BH764" s="209">
        <f>IF(N764="sníž. přenesená",J764,0)</f>
        <v>0</v>
      </c>
      <c r="BI764" s="209">
        <f>IF(N764="nulová",J764,0)</f>
        <v>0</v>
      </c>
      <c r="BJ764" s="16" t="s">
        <v>75</v>
      </c>
      <c r="BK764" s="209">
        <f>ROUND(I764*H764,2)</f>
        <v>0</v>
      </c>
      <c r="BL764" s="16" t="s">
        <v>206</v>
      </c>
      <c r="BM764" s="16" t="s">
        <v>1372</v>
      </c>
    </row>
    <row r="765" spans="2:65" s="1" customFormat="1" ht="22.5" customHeight="1">
      <c r="B765" s="37"/>
      <c r="C765" s="243" t="s">
        <v>1373</v>
      </c>
      <c r="D765" s="243" t="s">
        <v>257</v>
      </c>
      <c r="E765" s="244" t="s">
        <v>1374</v>
      </c>
      <c r="F765" s="245" t="s">
        <v>1375</v>
      </c>
      <c r="G765" s="246" t="s">
        <v>226</v>
      </c>
      <c r="H765" s="247">
        <v>3</v>
      </c>
      <c r="I765" s="248"/>
      <c r="J765" s="249">
        <f>ROUND(I765*H765,2)</f>
        <v>0</v>
      </c>
      <c r="K765" s="245" t="s">
        <v>1</v>
      </c>
      <c r="L765" s="250"/>
      <c r="M765" s="251" t="s">
        <v>1</v>
      </c>
      <c r="N765" s="252" t="s">
        <v>41</v>
      </c>
      <c r="O765" s="78"/>
      <c r="P765" s="207">
        <f>O765*H765</f>
        <v>0</v>
      </c>
      <c r="Q765" s="207">
        <v>0.017</v>
      </c>
      <c r="R765" s="207">
        <f>Q765*H765</f>
        <v>0.051000000000000004</v>
      </c>
      <c r="S765" s="207">
        <v>0</v>
      </c>
      <c r="T765" s="208">
        <f>S765*H765</f>
        <v>0</v>
      </c>
      <c r="AR765" s="16" t="s">
        <v>297</v>
      </c>
      <c r="AT765" s="16" t="s">
        <v>257</v>
      </c>
      <c r="AU765" s="16" t="s">
        <v>77</v>
      </c>
      <c r="AY765" s="16" t="s">
        <v>127</v>
      </c>
      <c r="BE765" s="209">
        <f>IF(N765="základní",J765,0)</f>
        <v>0</v>
      </c>
      <c r="BF765" s="209">
        <f>IF(N765="snížená",J765,0)</f>
        <v>0</v>
      </c>
      <c r="BG765" s="209">
        <f>IF(N765="zákl. přenesená",J765,0)</f>
        <v>0</v>
      </c>
      <c r="BH765" s="209">
        <f>IF(N765="sníž. přenesená",J765,0)</f>
        <v>0</v>
      </c>
      <c r="BI765" s="209">
        <f>IF(N765="nulová",J765,0)</f>
        <v>0</v>
      </c>
      <c r="BJ765" s="16" t="s">
        <v>75</v>
      </c>
      <c r="BK765" s="209">
        <f>ROUND(I765*H765,2)</f>
        <v>0</v>
      </c>
      <c r="BL765" s="16" t="s">
        <v>206</v>
      </c>
      <c r="BM765" s="16" t="s">
        <v>1376</v>
      </c>
    </row>
    <row r="766" spans="2:65" s="1" customFormat="1" ht="22.5" customHeight="1">
      <c r="B766" s="37"/>
      <c r="C766" s="243" t="s">
        <v>1377</v>
      </c>
      <c r="D766" s="243" t="s">
        <v>257</v>
      </c>
      <c r="E766" s="244" t="s">
        <v>1378</v>
      </c>
      <c r="F766" s="245" t="s">
        <v>1379</v>
      </c>
      <c r="G766" s="246" t="s">
        <v>226</v>
      </c>
      <c r="H766" s="247">
        <v>2</v>
      </c>
      <c r="I766" s="248"/>
      <c r="J766" s="249">
        <f>ROUND(I766*H766,2)</f>
        <v>0</v>
      </c>
      <c r="K766" s="245" t="s">
        <v>1</v>
      </c>
      <c r="L766" s="250"/>
      <c r="M766" s="251" t="s">
        <v>1</v>
      </c>
      <c r="N766" s="252" t="s">
        <v>41</v>
      </c>
      <c r="O766" s="78"/>
      <c r="P766" s="207">
        <f>O766*H766</f>
        <v>0</v>
      </c>
      <c r="Q766" s="207">
        <v>0.017</v>
      </c>
      <c r="R766" s="207">
        <f>Q766*H766</f>
        <v>0.034</v>
      </c>
      <c r="S766" s="207">
        <v>0</v>
      </c>
      <c r="T766" s="208">
        <f>S766*H766</f>
        <v>0</v>
      </c>
      <c r="AR766" s="16" t="s">
        <v>297</v>
      </c>
      <c r="AT766" s="16" t="s">
        <v>257</v>
      </c>
      <c r="AU766" s="16" t="s">
        <v>77</v>
      </c>
      <c r="AY766" s="16" t="s">
        <v>127</v>
      </c>
      <c r="BE766" s="209">
        <f>IF(N766="základní",J766,0)</f>
        <v>0</v>
      </c>
      <c r="BF766" s="209">
        <f>IF(N766="snížená",J766,0)</f>
        <v>0</v>
      </c>
      <c r="BG766" s="209">
        <f>IF(N766="zákl. přenesená",J766,0)</f>
        <v>0</v>
      </c>
      <c r="BH766" s="209">
        <f>IF(N766="sníž. přenesená",J766,0)</f>
        <v>0</v>
      </c>
      <c r="BI766" s="209">
        <f>IF(N766="nulová",J766,0)</f>
        <v>0</v>
      </c>
      <c r="BJ766" s="16" t="s">
        <v>75</v>
      </c>
      <c r="BK766" s="209">
        <f>ROUND(I766*H766,2)</f>
        <v>0</v>
      </c>
      <c r="BL766" s="16" t="s">
        <v>206</v>
      </c>
      <c r="BM766" s="16" t="s">
        <v>1380</v>
      </c>
    </row>
    <row r="767" spans="2:65" s="1" customFormat="1" ht="22.5" customHeight="1">
      <c r="B767" s="37"/>
      <c r="C767" s="243" t="s">
        <v>1381</v>
      </c>
      <c r="D767" s="243" t="s">
        <v>257</v>
      </c>
      <c r="E767" s="244" t="s">
        <v>1382</v>
      </c>
      <c r="F767" s="245" t="s">
        <v>1383</v>
      </c>
      <c r="G767" s="246" t="s">
        <v>226</v>
      </c>
      <c r="H767" s="247">
        <v>1</v>
      </c>
      <c r="I767" s="248"/>
      <c r="J767" s="249">
        <f>ROUND(I767*H767,2)</f>
        <v>0</v>
      </c>
      <c r="K767" s="245" t="s">
        <v>1</v>
      </c>
      <c r="L767" s="250"/>
      <c r="M767" s="251" t="s">
        <v>1</v>
      </c>
      <c r="N767" s="252" t="s">
        <v>41</v>
      </c>
      <c r="O767" s="78"/>
      <c r="P767" s="207">
        <f>O767*H767</f>
        <v>0</v>
      </c>
      <c r="Q767" s="207">
        <v>0.017</v>
      </c>
      <c r="R767" s="207">
        <f>Q767*H767</f>
        <v>0.017</v>
      </c>
      <c r="S767" s="207">
        <v>0</v>
      </c>
      <c r="T767" s="208">
        <f>S767*H767</f>
        <v>0</v>
      </c>
      <c r="AR767" s="16" t="s">
        <v>297</v>
      </c>
      <c r="AT767" s="16" t="s">
        <v>257</v>
      </c>
      <c r="AU767" s="16" t="s">
        <v>77</v>
      </c>
      <c r="AY767" s="16" t="s">
        <v>127</v>
      </c>
      <c r="BE767" s="209">
        <f>IF(N767="základní",J767,0)</f>
        <v>0</v>
      </c>
      <c r="BF767" s="209">
        <f>IF(N767="snížená",J767,0)</f>
        <v>0</v>
      </c>
      <c r="BG767" s="209">
        <f>IF(N767="zákl. přenesená",J767,0)</f>
        <v>0</v>
      </c>
      <c r="BH767" s="209">
        <f>IF(N767="sníž. přenesená",J767,0)</f>
        <v>0</v>
      </c>
      <c r="BI767" s="209">
        <f>IF(N767="nulová",J767,0)</f>
        <v>0</v>
      </c>
      <c r="BJ767" s="16" t="s">
        <v>75</v>
      </c>
      <c r="BK767" s="209">
        <f>ROUND(I767*H767,2)</f>
        <v>0</v>
      </c>
      <c r="BL767" s="16" t="s">
        <v>206</v>
      </c>
      <c r="BM767" s="16" t="s">
        <v>1384</v>
      </c>
    </row>
    <row r="768" spans="2:65" s="1" customFormat="1" ht="22.5" customHeight="1">
      <c r="B768" s="37"/>
      <c r="C768" s="243" t="s">
        <v>1385</v>
      </c>
      <c r="D768" s="243" t="s">
        <v>257</v>
      </c>
      <c r="E768" s="244" t="s">
        <v>1386</v>
      </c>
      <c r="F768" s="245" t="s">
        <v>1387</v>
      </c>
      <c r="G768" s="246" t="s">
        <v>226</v>
      </c>
      <c r="H768" s="247">
        <v>2</v>
      </c>
      <c r="I768" s="248"/>
      <c r="J768" s="249">
        <f>ROUND(I768*H768,2)</f>
        <v>0</v>
      </c>
      <c r="K768" s="245" t="s">
        <v>1</v>
      </c>
      <c r="L768" s="250"/>
      <c r="M768" s="251" t="s">
        <v>1</v>
      </c>
      <c r="N768" s="252" t="s">
        <v>41</v>
      </c>
      <c r="O768" s="78"/>
      <c r="P768" s="207">
        <f>O768*H768</f>
        <v>0</v>
      </c>
      <c r="Q768" s="207">
        <v>0.017</v>
      </c>
      <c r="R768" s="207">
        <f>Q768*H768</f>
        <v>0.034</v>
      </c>
      <c r="S768" s="207">
        <v>0</v>
      </c>
      <c r="T768" s="208">
        <f>S768*H768</f>
        <v>0</v>
      </c>
      <c r="AR768" s="16" t="s">
        <v>297</v>
      </c>
      <c r="AT768" s="16" t="s">
        <v>257</v>
      </c>
      <c r="AU768" s="16" t="s">
        <v>77</v>
      </c>
      <c r="AY768" s="16" t="s">
        <v>127</v>
      </c>
      <c r="BE768" s="209">
        <f>IF(N768="základní",J768,0)</f>
        <v>0</v>
      </c>
      <c r="BF768" s="209">
        <f>IF(N768="snížená",J768,0)</f>
        <v>0</v>
      </c>
      <c r="BG768" s="209">
        <f>IF(N768="zákl. přenesená",J768,0)</f>
        <v>0</v>
      </c>
      <c r="BH768" s="209">
        <f>IF(N768="sníž. přenesená",J768,0)</f>
        <v>0</v>
      </c>
      <c r="BI768" s="209">
        <f>IF(N768="nulová",J768,0)</f>
        <v>0</v>
      </c>
      <c r="BJ768" s="16" t="s">
        <v>75</v>
      </c>
      <c r="BK768" s="209">
        <f>ROUND(I768*H768,2)</f>
        <v>0</v>
      </c>
      <c r="BL768" s="16" t="s">
        <v>206</v>
      </c>
      <c r="BM768" s="16" t="s">
        <v>1388</v>
      </c>
    </row>
    <row r="769" spans="2:65" s="1" customFormat="1" ht="22.5" customHeight="1">
      <c r="B769" s="37"/>
      <c r="C769" s="243" t="s">
        <v>1389</v>
      </c>
      <c r="D769" s="243" t="s">
        <v>257</v>
      </c>
      <c r="E769" s="244" t="s">
        <v>1390</v>
      </c>
      <c r="F769" s="245" t="s">
        <v>1391</v>
      </c>
      <c r="G769" s="246" t="s">
        <v>226</v>
      </c>
      <c r="H769" s="247">
        <v>1</v>
      </c>
      <c r="I769" s="248"/>
      <c r="J769" s="249">
        <f>ROUND(I769*H769,2)</f>
        <v>0</v>
      </c>
      <c r="K769" s="245" t="s">
        <v>1</v>
      </c>
      <c r="L769" s="250"/>
      <c r="M769" s="251" t="s">
        <v>1</v>
      </c>
      <c r="N769" s="252" t="s">
        <v>41</v>
      </c>
      <c r="O769" s="78"/>
      <c r="P769" s="207">
        <f>O769*H769</f>
        <v>0</v>
      </c>
      <c r="Q769" s="207">
        <v>0.017</v>
      </c>
      <c r="R769" s="207">
        <f>Q769*H769</f>
        <v>0.017</v>
      </c>
      <c r="S769" s="207">
        <v>0</v>
      </c>
      <c r="T769" s="208">
        <f>S769*H769</f>
        <v>0</v>
      </c>
      <c r="AR769" s="16" t="s">
        <v>297</v>
      </c>
      <c r="AT769" s="16" t="s">
        <v>257</v>
      </c>
      <c r="AU769" s="16" t="s">
        <v>77</v>
      </c>
      <c r="AY769" s="16" t="s">
        <v>127</v>
      </c>
      <c r="BE769" s="209">
        <f>IF(N769="základní",J769,0)</f>
        <v>0</v>
      </c>
      <c r="BF769" s="209">
        <f>IF(N769="snížená",J769,0)</f>
        <v>0</v>
      </c>
      <c r="BG769" s="209">
        <f>IF(N769="zákl. přenesená",J769,0)</f>
        <v>0</v>
      </c>
      <c r="BH769" s="209">
        <f>IF(N769="sníž. přenesená",J769,0)</f>
        <v>0</v>
      </c>
      <c r="BI769" s="209">
        <f>IF(N769="nulová",J769,0)</f>
        <v>0</v>
      </c>
      <c r="BJ769" s="16" t="s">
        <v>75</v>
      </c>
      <c r="BK769" s="209">
        <f>ROUND(I769*H769,2)</f>
        <v>0</v>
      </c>
      <c r="BL769" s="16" t="s">
        <v>206</v>
      </c>
      <c r="BM769" s="16" t="s">
        <v>1392</v>
      </c>
    </row>
    <row r="770" spans="2:65" s="1" customFormat="1" ht="22.5" customHeight="1">
      <c r="B770" s="37"/>
      <c r="C770" s="243" t="s">
        <v>1393</v>
      </c>
      <c r="D770" s="243" t="s">
        <v>257</v>
      </c>
      <c r="E770" s="244" t="s">
        <v>1394</v>
      </c>
      <c r="F770" s="245" t="s">
        <v>1395</v>
      </c>
      <c r="G770" s="246" t="s">
        <v>226</v>
      </c>
      <c r="H770" s="247">
        <v>2</v>
      </c>
      <c r="I770" s="248"/>
      <c r="J770" s="249">
        <f>ROUND(I770*H770,2)</f>
        <v>0</v>
      </c>
      <c r="K770" s="245" t="s">
        <v>1</v>
      </c>
      <c r="L770" s="250"/>
      <c r="M770" s="251" t="s">
        <v>1</v>
      </c>
      <c r="N770" s="252" t="s">
        <v>41</v>
      </c>
      <c r="O770" s="78"/>
      <c r="P770" s="207">
        <f>O770*H770</f>
        <v>0</v>
      </c>
      <c r="Q770" s="207">
        <v>0.017</v>
      </c>
      <c r="R770" s="207">
        <f>Q770*H770</f>
        <v>0.034</v>
      </c>
      <c r="S770" s="207">
        <v>0</v>
      </c>
      <c r="T770" s="208">
        <f>S770*H770</f>
        <v>0</v>
      </c>
      <c r="AR770" s="16" t="s">
        <v>297</v>
      </c>
      <c r="AT770" s="16" t="s">
        <v>257</v>
      </c>
      <c r="AU770" s="16" t="s">
        <v>77</v>
      </c>
      <c r="AY770" s="16" t="s">
        <v>127</v>
      </c>
      <c r="BE770" s="209">
        <f>IF(N770="základní",J770,0)</f>
        <v>0</v>
      </c>
      <c r="BF770" s="209">
        <f>IF(N770="snížená",J770,0)</f>
        <v>0</v>
      </c>
      <c r="BG770" s="209">
        <f>IF(N770="zákl. přenesená",J770,0)</f>
        <v>0</v>
      </c>
      <c r="BH770" s="209">
        <f>IF(N770="sníž. přenesená",J770,0)</f>
        <v>0</v>
      </c>
      <c r="BI770" s="209">
        <f>IF(N770="nulová",J770,0)</f>
        <v>0</v>
      </c>
      <c r="BJ770" s="16" t="s">
        <v>75</v>
      </c>
      <c r="BK770" s="209">
        <f>ROUND(I770*H770,2)</f>
        <v>0</v>
      </c>
      <c r="BL770" s="16" t="s">
        <v>206</v>
      </c>
      <c r="BM770" s="16" t="s">
        <v>1396</v>
      </c>
    </row>
    <row r="771" spans="2:65" s="1" customFormat="1" ht="16.5" customHeight="1">
      <c r="B771" s="37"/>
      <c r="C771" s="198" t="s">
        <v>1397</v>
      </c>
      <c r="D771" s="198" t="s">
        <v>129</v>
      </c>
      <c r="E771" s="199" t="s">
        <v>1398</v>
      </c>
      <c r="F771" s="200" t="s">
        <v>1399</v>
      </c>
      <c r="G771" s="201" t="s">
        <v>132</v>
      </c>
      <c r="H771" s="202">
        <v>3.72</v>
      </c>
      <c r="I771" s="203"/>
      <c r="J771" s="204">
        <f>ROUND(I771*H771,2)</f>
        <v>0</v>
      </c>
      <c r="K771" s="200" t="s">
        <v>133</v>
      </c>
      <c r="L771" s="42"/>
      <c r="M771" s="205" t="s">
        <v>1</v>
      </c>
      <c r="N771" s="206" t="s">
        <v>41</v>
      </c>
      <c r="O771" s="78"/>
      <c r="P771" s="207">
        <f>O771*H771</f>
        <v>0</v>
      </c>
      <c r="Q771" s="207">
        <v>0.00025</v>
      </c>
      <c r="R771" s="207">
        <f>Q771*H771</f>
        <v>0.00093</v>
      </c>
      <c r="S771" s="207">
        <v>0</v>
      </c>
      <c r="T771" s="208">
        <f>S771*H771</f>
        <v>0</v>
      </c>
      <c r="AR771" s="16" t="s">
        <v>206</v>
      </c>
      <c r="AT771" s="16" t="s">
        <v>129</v>
      </c>
      <c r="AU771" s="16" t="s">
        <v>77</v>
      </c>
      <c r="AY771" s="16" t="s">
        <v>127</v>
      </c>
      <c r="BE771" s="209">
        <f>IF(N771="základní",J771,0)</f>
        <v>0</v>
      </c>
      <c r="BF771" s="209">
        <f>IF(N771="snížená",J771,0)</f>
        <v>0</v>
      </c>
      <c r="BG771" s="209">
        <f>IF(N771="zákl. přenesená",J771,0)</f>
        <v>0</v>
      </c>
      <c r="BH771" s="209">
        <f>IF(N771="sníž. přenesená",J771,0)</f>
        <v>0</v>
      </c>
      <c r="BI771" s="209">
        <f>IF(N771="nulová",J771,0)</f>
        <v>0</v>
      </c>
      <c r="BJ771" s="16" t="s">
        <v>75</v>
      </c>
      <c r="BK771" s="209">
        <f>ROUND(I771*H771,2)</f>
        <v>0</v>
      </c>
      <c r="BL771" s="16" t="s">
        <v>206</v>
      </c>
      <c r="BM771" s="16" t="s">
        <v>1400</v>
      </c>
    </row>
    <row r="772" spans="2:51" s="11" customFormat="1" ht="12">
      <c r="B772" s="210"/>
      <c r="C772" s="211"/>
      <c r="D772" s="212" t="s">
        <v>136</v>
      </c>
      <c r="E772" s="213" t="s">
        <v>1</v>
      </c>
      <c r="F772" s="214" t="s">
        <v>1401</v>
      </c>
      <c r="G772" s="211"/>
      <c r="H772" s="215">
        <v>3.72</v>
      </c>
      <c r="I772" s="216"/>
      <c r="J772" s="211"/>
      <c r="K772" s="211"/>
      <c r="L772" s="217"/>
      <c r="M772" s="218"/>
      <c r="N772" s="219"/>
      <c r="O772" s="219"/>
      <c r="P772" s="219"/>
      <c r="Q772" s="219"/>
      <c r="R772" s="219"/>
      <c r="S772" s="219"/>
      <c r="T772" s="220"/>
      <c r="AT772" s="221" t="s">
        <v>136</v>
      </c>
      <c r="AU772" s="221" t="s">
        <v>77</v>
      </c>
      <c r="AV772" s="11" t="s">
        <v>77</v>
      </c>
      <c r="AW772" s="11" t="s">
        <v>32</v>
      </c>
      <c r="AX772" s="11" t="s">
        <v>75</v>
      </c>
      <c r="AY772" s="221" t="s">
        <v>127</v>
      </c>
    </row>
    <row r="773" spans="2:65" s="1" customFormat="1" ht="16.5" customHeight="1">
      <c r="B773" s="37"/>
      <c r="C773" s="198" t="s">
        <v>1402</v>
      </c>
      <c r="D773" s="198" t="s">
        <v>129</v>
      </c>
      <c r="E773" s="199" t="s">
        <v>1403</v>
      </c>
      <c r="F773" s="200" t="s">
        <v>1404</v>
      </c>
      <c r="G773" s="201" t="s">
        <v>132</v>
      </c>
      <c r="H773" s="202">
        <v>7.92</v>
      </c>
      <c r="I773" s="203"/>
      <c r="J773" s="204">
        <f>ROUND(I773*H773,2)</f>
        <v>0</v>
      </c>
      <c r="K773" s="200" t="s">
        <v>133</v>
      </c>
      <c r="L773" s="42"/>
      <c r="M773" s="205" t="s">
        <v>1</v>
      </c>
      <c r="N773" s="206" t="s">
        <v>41</v>
      </c>
      <c r="O773" s="78"/>
      <c r="P773" s="207">
        <f>O773*H773</f>
        <v>0</v>
      </c>
      <c r="Q773" s="207">
        <v>0.00025</v>
      </c>
      <c r="R773" s="207">
        <f>Q773*H773</f>
        <v>0.00198</v>
      </c>
      <c r="S773" s="207">
        <v>0</v>
      </c>
      <c r="T773" s="208">
        <f>S773*H773</f>
        <v>0</v>
      </c>
      <c r="AR773" s="16" t="s">
        <v>206</v>
      </c>
      <c r="AT773" s="16" t="s">
        <v>129</v>
      </c>
      <c r="AU773" s="16" t="s">
        <v>77</v>
      </c>
      <c r="AY773" s="16" t="s">
        <v>127</v>
      </c>
      <c r="BE773" s="209">
        <f>IF(N773="základní",J773,0)</f>
        <v>0</v>
      </c>
      <c r="BF773" s="209">
        <f>IF(N773="snížená",J773,0)</f>
        <v>0</v>
      </c>
      <c r="BG773" s="209">
        <f>IF(N773="zákl. přenesená",J773,0)</f>
        <v>0</v>
      </c>
      <c r="BH773" s="209">
        <f>IF(N773="sníž. přenesená",J773,0)</f>
        <v>0</v>
      </c>
      <c r="BI773" s="209">
        <f>IF(N773="nulová",J773,0)</f>
        <v>0</v>
      </c>
      <c r="BJ773" s="16" t="s">
        <v>75</v>
      </c>
      <c r="BK773" s="209">
        <f>ROUND(I773*H773,2)</f>
        <v>0</v>
      </c>
      <c r="BL773" s="16" t="s">
        <v>206</v>
      </c>
      <c r="BM773" s="16" t="s">
        <v>1405</v>
      </c>
    </row>
    <row r="774" spans="2:51" s="11" customFormat="1" ht="12">
      <c r="B774" s="210"/>
      <c r="C774" s="211"/>
      <c r="D774" s="212" t="s">
        <v>136</v>
      </c>
      <c r="E774" s="213" t="s">
        <v>1</v>
      </c>
      <c r="F774" s="214" t="s">
        <v>1406</v>
      </c>
      <c r="G774" s="211"/>
      <c r="H774" s="215">
        <v>7.92</v>
      </c>
      <c r="I774" s="216"/>
      <c r="J774" s="211"/>
      <c r="K774" s="211"/>
      <c r="L774" s="217"/>
      <c r="M774" s="218"/>
      <c r="N774" s="219"/>
      <c r="O774" s="219"/>
      <c r="P774" s="219"/>
      <c r="Q774" s="219"/>
      <c r="R774" s="219"/>
      <c r="S774" s="219"/>
      <c r="T774" s="220"/>
      <c r="AT774" s="221" t="s">
        <v>136</v>
      </c>
      <c r="AU774" s="221" t="s">
        <v>77</v>
      </c>
      <c r="AV774" s="11" t="s">
        <v>77</v>
      </c>
      <c r="AW774" s="11" t="s">
        <v>32</v>
      </c>
      <c r="AX774" s="11" t="s">
        <v>75</v>
      </c>
      <c r="AY774" s="221" t="s">
        <v>127</v>
      </c>
    </row>
    <row r="775" spans="2:65" s="1" customFormat="1" ht="22.5" customHeight="1">
      <c r="B775" s="37"/>
      <c r="C775" s="243" t="s">
        <v>1407</v>
      </c>
      <c r="D775" s="243" t="s">
        <v>257</v>
      </c>
      <c r="E775" s="244" t="s">
        <v>1408</v>
      </c>
      <c r="F775" s="245" t="s">
        <v>1409</v>
      </c>
      <c r="G775" s="246" t="s">
        <v>226</v>
      </c>
      <c r="H775" s="247">
        <v>1</v>
      </c>
      <c r="I775" s="248"/>
      <c r="J775" s="249">
        <f>ROUND(I775*H775,2)</f>
        <v>0</v>
      </c>
      <c r="K775" s="245" t="s">
        <v>1</v>
      </c>
      <c r="L775" s="250"/>
      <c r="M775" s="251" t="s">
        <v>1</v>
      </c>
      <c r="N775" s="252" t="s">
        <v>41</v>
      </c>
      <c r="O775" s="78"/>
      <c r="P775" s="207">
        <f>O775*H775</f>
        <v>0</v>
      </c>
      <c r="Q775" s="207">
        <v>0.014</v>
      </c>
      <c r="R775" s="207">
        <f>Q775*H775</f>
        <v>0.014</v>
      </c>
      <c r="S775" s="207">
        <v>0</v>
      </c>
      <c r="T775" s="208">
        <f>S775*H775</f>
        <v>0</v>
      </c>
      <c r="AR775" s="16" t="s">
        <v>297</v>
      </c>
      <c r="AT775" s="16" t="s">
        <v>257</v>
      </c>
      <c r="AU775" s="16" t="s">
        <v>77</v>
      </c>
      <c r="AY775" s="16" t="s">
        <v>127</v>
      </c>
      <c r="BE775" s="209">
        <f>IF(N775="základní",J775,0)</f>
        <v>0</v>
      </c>
      <c r="BF775" s="209">
        <f>IF(N775="snížená",J775,0)</f>
        <v>0</v>
      </c>
      <c r="BG775" s="209">
        <f>IF(N775="zákl. přenesená",J775,0)</f>
        <v>0</v>
      </c>
      <c r="BH775" s="209">
        <f>IF(N775="sníž. přenesená",J775,0)</f>
        <v>0</v>
      </c>
      <c r="BI775" s="209">
        <f>IF(N775="nulová",J775,0)</f>
        <v>0</v>
      </c>
      <c r="BJ775" s="16" t="s">
        <v>75</v>
      </c>
      <c r="BK775" s="209">
        <f>ROUND(I775*H775,2)</f>
        <v>0</v>
      </c>
      <c r="BL775" s="16" t="s">
        <v>206</v>
      </c>
      <c r="BM775" s="16" t="s">
        <v>1410</v>
      </c>
    </row>
    <row r="776" spans="2:65" s="1" customFormat="1" ht="16.5" customHeight="1">
      <c r="B776" s="37"/>
      <c r="C776" s="243" t="s">
        <v>1411</v>
      </c>
      <c r="D776" s="243" t="s">
        <v>257</v>
      </c>
      <c r="E776" s="244" t="s">
        <v>1412</v>
      </c>
      <c r="F776" s="245" t="s">
        <v>1413</v>
      </c>
      <c r="G776" s="246" t="s">
        <v>226</v>
      </c>
      <c r="H776" s="247">
        <v>3</v>
      </c>
      <c r="I776" s="248"/>
      <c r="J776" s="249">
        <f>ROUND(I776*H776,2)</f>
        <v>0</v>
      </c>
      <c r="K776" s="245" t="s">
        <v>1</v>
      </c>
      <c r="L776" s="250"/>
      <c r="M776" s="251" t="s">
        <v>1</v>
      </c>
      <c r="N776" s="252" t="s">
        <v>41</v>
      </c>
      <c r="O776" s="78"/>
      <c r="P776" s="207">
        <f>O776*H776</f>
        <v>0</v>
      </c>
      <c r="Q776" s="207">
        <v>0.014</v>
      </c>
      <c r="R776" s="207">
        <f>Q776*H776</f>
        <v>0.042</v>
      </c>
      <c r="S776" s="207">
        <v>0</v>
      </c>
      <c r="T776" s="208">
        <f>S776*H776</f>
        <v>0</v>
      </c>
      <c r="AR776" s="16" t="s">
        <v>297</v>
      </c>
      <c r="AT776" s="16" t="s">
        <v>257</v>
      </c>
      <c r="AU776" s="16" t="s">
        <v>77</v>
      </c>
      <c r="AY776" s="16" t="s">
        <v>127</v>
      </c>
      <c r="BE776" s="209">
        <f>IF(N776="základní",J776,0)</f>
        <v>0</v>
      </c>
      <c r="BF776" s="209">
        <f>IF(N776="snížená",J776,0)</f>
        <v>0</v>
      </c>
      <c r="BG776" s="209">
        <f>IF(N776="zákl. přenesená",J776,0)</f>
        <v>0</v>
      </c>
      <c r="BH776" s="209">
        <f>IF(N776="sníž. přenesená",J776,0)</f>
        <v>0</v>
      </c>
      <c r="BI776" s="209">
        <f>IF(N776="nulová",J776,0)</f>
        <v>0</v>
      </c>
      <c r="BJ776" s="16" t="s">
        <v>75</v>
      </c>
      <c r="BK776" s="209">
        <f>ROUND(I776*H776,2)</f>
        <v>0</v>
      </c>
      <c r="BL776" s="16" t="s">
        <v>206</v>
      </c>
      <c r="BM776" s="16" t="s">
        <v>1414</v>
      </c>
    </row>
    <row r="777" spans="2:65" s="1" customFormat="1" ht="16.5" customHeight="1">
      <c r="B777" s="37"/>
      <c r="C777" s="243" t="s">
        <v>1415</v>
      </c>
      <c r="D777" s="243" t="s">
        <v>257</v>
      </c>
      <c r="E777" s="244" t="s">
        <v>1416</v>
      </c>
      <c r="F777" s="245" t="s">
        <v>1417</v>
      </c>
      <c r="G777" s="246" t="s">
        <v>226</v>
      </c>
      <c r="H777" s="247">
        <v>2</v>
      </c>
      <c r="I777" s="248"/>
      <c r="J777" s="249">
        <f>ROUND(I777*H777,2)</f>
        <v>0</v>
      </c>
      <c r="K777" s="245" t="s">
        <v>1</v>
      </c>
      <c r="L777" s="250"/>
      <c r="M777" s="251" t="s">
        <v>1</v>
      </c>
      <c r="N777" s="252" t="s">
        <v>41</v>
      </c>
      <c r="O777" s="78"/>
      <c r="P777" s="207">
        <f>O777*H777</f>
        <v>0</v>
      </c>
      <c r="Q777" s="207">
        <v>0.014</v>
      </c>
      <c r="R777" s="207">
        <f>Q777*H777</f>
        <v>0.028</v>
      </c>
      <c r="S777" s="207">
        <v>0</v>
      </c>
      <c r="T777" s="208">
        <f>S777*H777</f>
        <v>0</v>
      </c>
      <c r="AR777" s="16" t="s">
        <v>297</v>
      </c>
      <c r="AT777" s="16" t="s">
        <v>257</v>
      </c>
      <c r="AU777" s="16" t="s">
        <v>77</v>
      </c>
      <c r="AY777" s="16" t="s">
        <v>127</v>
      </c>
      <c r="BE777" s="209">
        <f>IF(N777="základní",J777,0)</f>
        <v>0</v>
      </c>
      <c r="BF777" s="209">
        <f>IF(N777="snížená",J777,0)</f>
        <v>0</v>
      </c>
      <c r="BG777" s="209">
        <f>IF(N777="zákl. přenesená",J777,0)</f>
        <v>0</v>
      </c>
      <c r="BH777" s="209">
        <f>IF(N777="sníž. přenesená",J777,0)</f>
        <v>0</v>
      </c>
      <c r="BI777" s="209">
        <f>IF(N777="nulová",J777,0)</f>
        <v>0</v>
      </c>
      <c r="BJ777" s="16" t="s">
        <v>75</v>
      </c>
      <c r="BK777" s="209">
        <f>ROUND(I777*H777,2)</f>
        <v>0</v>
      </c>
      <c r="BL777" s="16" t="s">
        <v>206</v>
      </c>
      <c r="BM777" s="16" t="s">
        <v>1418</v>
      </c>
    </row>
    <row r="778" spans="2:65" s="1" customFormat="1" ht="16.5" customHeight="1">
      <c r="B778" s="37"/>
      <c r="C778" s="243" t="s">
        <v>1419</v>
      </c>
      <c r="D778" s="243" t="s">
        <v>257</v>
      </c>
      <c r="E778" s="244" t="s">
        <v>1420</v>
      </c>
      <c r="F778" s="245" t="s">
        <v>1421</v>
      </c>
      <c r="G778" s="246" t="s">
        <v>226</v>
      </c>
      <c r="H778" s="247">
        <v>2</v>
      </c>
      <c r="I778" s="248"/>
      <c r="J778" s="249">
        <f>ROUND(I778*H778,2)</f>
        <v>0</v>
      </c>
      <c r="K778" s="245" t="s">
        <v>1</v>
      </c>
      <c r="L778" s="250"/>
      <c r="M778" s="251" t="s">
        <v>1</v>
      </c>
      <c r="N778" s="252" t="s">
        <v>41</v>
      </c>
      <c r="O778" s="78"/>
      <c r="P778" s="207">
        <f>O778*H778</f>
        <v>0</v>
      </c>
      <c r="Q778" s="207">
        <v>0.014</v>
      </c>
      <c r="R778" s="207">
        <f>Q778*H778</f>
        <v>0.028</v>
      </c>
      <c r="S778" s="207">
        <v>0</v>
      </c>
      <c r="T778" s="208">
        <f>S778*H778</f>
        <v>0</v>
      </c>
      <c r="AR778" s="16" t="s">
        <v>297</v>
      </c>
      <c r="AT778" s="16" t="s">
        <v>257</v>
      </c>
      <c r="AU778" s="16" t="s">
        <v>77</v>
      </c>
      <c r="AY778" s="16" t="s">
        <v>127</v>
      </c>
      <c r="BE778" s="209">
        <f>IF(N778="základní",J778,0)</f>
        <v>0</v>
      </c>
      <c r="BF778" s="209">
        <f>IF(N778="snížená",J778,0)</f>
        <v>0</v>
      </c>
      <c r="BG778" s="209">
        <f>IF(N778="zákl. přenesená",J778,0)</f>
        <v>0</v>
      </c>
      <c r="BH778" s="209">
        <f>IF(N778="sníž. přenesená",J778,0)</f>
        <v>0</v>
      </c>
      <c r="BI778" s="209">
        <f>IF(N778="nulová",J778,0)</f>
        <v>0</v>
      </c>
      <c r="BJ778" s="16" t="s">
        <v>75</v>
      </c>
      <c r="BK778" s="209">
        <f>ROUND(I778*H778,2)</f>
        <v>0</v>
      </c>
      <c r="BL778" s="16" t="s">
        <v>206</v>
      </c>
      <c r="BM778" s="16" t="s">
        <v>1422</v>
      </c>
    </row>
    <row r="779" spans="2:65" s="1" customFormat="1" ht="16.5" customHeight="1">
      <c r="B779" s="37"/>
      <c r="C779" s="243" t="s">
        <v>1423</v>
      </c>
      <c r="D779" s="243" t="s">
        <v>257</v>
      </c>
      <c r="E779" s="244" t="s">
        <v>1424</v>
      </c>
      <c r="F779" s="245" t="s">
        <v>1425</v>
      </c>
      <c r="G779" s="246" t="s">
        <v>226</v>
      </c>
      <c r="H779" s="247">
        <v>1</v>
      </c>
      <c r="I779" s="248"/>
      <c r="J779" s="249">
        <f>ROUND(I779*H779,2)</f>
        <v>0</v>
      </c>
      <c r="K779" s="245" t="s">
        <v>1</v>
      </c>
      <c r="L779" s="250"/>
      <c r="M779" s="251" t="s">
        <v>1</v>
      </c>
      <c r="N779" s="252" t="s">
        <v>41</v>
      </c>
      <c r="O779" s="78"/>
      <c r="P779" s="207">
        <f>O779*H779</f>
        <v>0</v>
      </c>
      <c r="Q779" s="207">
        <v>0.014</v>
      </c>
      <c r="R779" s="207">
        <f>Q779*H779</f>
        <v>0.014</v>
      </c>
      <c r="S779" s="207">
        <v>0</v>
      </c>
      <c r="T779" s="208">
        <f>S779*H779</f>
        <v>0</v>
      </c>
      <c r="AR779" s="16" t="s">
        <v>297</v>
      </c>
      <c r="AT779" s="16" t="s">
        <v>257</v>
      </c>
      <c r="AU779" s="16" t="s">
        <v>77</v>
      </c>
      <c r="AY779" s="16" t="s">
        <v>127</v>
      </c>
      <c r="BE779" s="209">
        <f>IF(N779="základní",J779,0)</f>
        <v>0</v>
      </c>
      <c r="BF779" s="209">
        <f>IF(N779="snížená",J779,0)</f>
        <v>0</v>
      </c>
      <c r="BG779" s="209">
        <f>IF(N779="zákl. přenesená",J779,0)</f>
        <v>0</v>
      </c>
      <c r="BH779" s="209">
        <f>IF(N779="sníž. přenesená",J779,0)</f>
        <v>0</v>
      </c>
      <c r="BI779" s="209">
        <f>IF(N779="nulová",J779,0)</f>
        <v>0</v>
      </c>
      <c r="BJ779" s="16" t="s">
        <v>75</v>
      </c>
      <c r="BK779" s="209">
        <f>ROUND(I779*H779,2)</f>
        <v>0</v>
      </c>
      <c r="BL779" s="16" t="s">
        <v>206</v>
      </c>
      <c r="BM779" s="16" t="s">
        <v>1426</v>
      </c>
    </row>
    <row r="780" spans="2:65" s="1" customFormat="1" ht="16.5" customHeight="1">
      <c r="B780" s="37"/>
      <c r="C780" s="198" t="s">
        <v>1427</v>
      </c>
      <c r="D780" s="198" t="s">
        <v>129</v>
      </c>
      <c r="E780" s="199" t="s">
        <v>1428</v>
      </c>
      <c r="F780" s="200" t="s">
        <v>1429</v>
      </c>
      <c r="G780" s="201" t="s">
        <v>226</v>
      </c>
      <c r="H780" s="202">
        <v>1</v>
      </c>
      <c r="I780" s="203"/>
      <c r="J780" s="204">
        <f>ROUND(I780*H780,2)</f>
        <v>0</v>
      </c>
      <c r="K780" s="200" t="s">
        <v>133</v>
      </c>
      <c r="L780" s="42"/>
      <c r="M780" s="205" t="s">
        <v>1</v>
      </c>
      <c r="N780" s="206" t="s">
        <v>41</v>
      </c>
      <c r="O780" s="78"/>
      <c r="P780" s="207">
        <f>O780*H780</f>
        <v>0</v>
      </c>
      <c r="Q780" s="207">
        <v>0.00087</v>
      </c>
      <c r="R780" s="207">
        <f>Q780*H780</f>
        <v>0.00087</v>
      </c>
      <c r="S780" s="207">
        <v>0</v>
      </c>
      <c r="T780" s="208">
        <f>S780*H780</f>
        <v>0</v>
      </c>
      <c r="AR780" s="16" t="s">
        <v>206</v>
      </c>
      <c r="AT780" s="16" t="s">
        <v>129</v>
      </c>
      <c r="AU780" s="16" t="s">
        <v>77</v>
      </c>
      <c r="AY780" s="16" t="s">
        <v>127</v>
      </c>
      <c r="BE780" s="209">
        <f>IF(N780="základní",J780,0)</f>
        <v>0</v>
      </c>
      <c r="BF780" s="209">
        <f>IF(N780="snížená",J780,0)</f>
        <v>0</v>
      </c>
      <c r="BG780" s="209">
        <f>IF(N780="zákl. přenesená",J780,0)</f>
        <v>0</v>
      </c>
      <c r="BH780" s="209">
        <f>IF(N780="sníž. přenesená",J780,0)</f>
        <v>0</v>
      </c>
      <c r="BI780" s="209">
        <f>IF(N780="nulová",J780,0)</f>
        <v>0</v>
      </c>
      <c r="BJ780" s="16" t="s">
        <v>75</v>
      </c>
      <c r="BK780" s="209">
        <f>ROUND(I780*H780,2)</f>
        <v>0</v>
      </c>
      <c r="BL780" s="16" t="s">
        <v>206</v>
      </c>
      <c r="BM780" s="16" t="s">
        <v>1430</v>
      </c>
    </row>
    <row r="781" spans="2:65" s="1" customFormat="1" ht="16.5" customHeight="1">
      <c r="B781" s="37"/>
      <c r="C781" s="198" t="s">
        <v>1431</v>
      </c>
      <c r="D781" s="198" t="s">
        <v>129</v>
      </c>
      <c r="E781" s="199" t="s">
        <v>1432</v>
      </c>
      <c r="F781" s="200" t="s">
        <v>1433</v>
      </c>
      <c r="G781" s="201" t="s">
        <v>226</v>
      </c>
      <c r="H781" s="202">
        <v>1</v>
      </c>
      <c r="I781" s="203"/>
      <c r="J781" s="204">
        <f>ROUND(I781*H781,2)</f>
        <v>0</v>
      </c>
      <c r="K781" s="200" t="s">
        <v>133</v>
      </c>
      <c r="L781" s="42"/>
      <c r="M781" s="205" t="s">
        <v>1</v>
      </c>
      <c r="N781" s="206" t="s">
        <v>41</v>
      </c>
      <c r="O781" s="78"/>
      <c r="P781" s="207">
        <f>O781*H781</f>
        <v>0</v>
      </c>
      <c r="Q781" s="207">
        <v>0.00088</v>
      </c>
      <c r="R781" s="207">
        <f>Q781*H781</f>
        <v>0.00088</v>
      </c>
      <c r="S781" s="207">
        <v>0</v>
      </c>
      <c r="T781" s="208">
        <f>S781*H781</f>
        <v>0</v>
      </c>
      <c r="AR781" s="16" t="s">
        <v>206</v>
      </c>
      <c r="AT781" s="16" t="s">
        <v>129</v>
      </c>
      <c r="AU781" s="16" t="s">
        <v>77</v>
      </c>
      <c r="AY781" s="16" t="s">
        <v>127</v>
      </c>
      <c r="BE781" s="209">
        <f>IF(N781="základní",J781,0)</f>
        <v>0</v>
      </c>
      <c r="BF781" s="209">
        <f>IF(N781="snížená",J781,0)</f>
        <v>0</v>
      </c>
      <c r="BG781" s="209">
        <f>IF(N781="zákl. přenesená",J781,0)</f>
        <v>0</v>
      </c>
      <c r="BH781" s="209">
        <f>IF(N781="sníž. přenesená",J781,0)</f>
        <v>0</v>
      </c>
      <c r="BI781" s="209">
        <f>IF(N781="nulová",J781,0)</f>
        <v>0</v>
      </c>
      <c r="BJ781" s="16" t="s">
        <v>75</v>
      </c>
      <c r="BK781" s="209">
        <f>ROUND(I781*H781,2)</f>
        <v>0</v>
      </c>
      <c r="BL781" s="16" t="s">
        <v>206</v>
      </c>
      <c r="BM781" s="16" t="s">
        <v>1434</v>
      </c>
    </row>
    <row r="782" spans="2:65" s="1" customFormat="1" ht="16.5" customHeight="1">
      <c r="B782" s="37"/>
      <c r="C782" s="243" t="s">
        <v>1435</v>
      </c>
      <c r="D782" s="243" t="s">
        <v>257</v>
      </c>
      <c r="E782" s="244" t="s">
        <v>1436</v>
      </c>
      <c r="F782" s="245" t="s">
        <v>1437</v>
      </c>
      <c r="G782" s="246" t="s">
        <v>226</v>
      </c>
      <c r="H782" s="247">
        <v>1</v>
      </c>
      <c r="I782" s="248"/>
      <c r="J782" s="249">
        <f>ROUND(I782*H782,2)</f>
        <v>0</v>
      </c>
      <c r="K782" s="245" t="s">
        <v>1</v>
      </c>
      <c r="L782" s="250"/>
      <c r="M782" s="251" t="s">
        <v>1</v>
      </c>
      <c r="N782" s="252" t="s">
        <v>41</v>
      </c>
      <c r="O782" s="78"/>
      <c r="P782" s="207">
        <f>O782*H782</f>
        <v>0</v>
      </c>
      <c r="Q782" s="207">
        <v>0.03</v>
      </c>
      <c r="R782" s="207">
        <f>Q782*H782</f>
        <v>0.03</v>
      </c>
      <c r="S782" s="207">
        <v>0</v>
      </c>
      <c r="T782" s="208">
        <f>S782*H782</f>
        <v>0</v>
      </c>
      <c r="AR782" s="16" t="s">
        <v>297</v>
      </c>
      <c r="AT782" s="16" t="s">
        <v>257</v>
      </c>
      <c r="AU782" s="16" t="s">
        <v>77</v>
      </c>
      <c r="AY782" s="16" t="s">
        <v>127</v>
      </c>
      <c r="BE782" s="209">
        <f>IF(N782="základní",J782,0)</f>
        <v>0</v>
      </c>
      <c r="BF782" s="209">
        <f>IF(N782="snížená",J782,0)</f>
        <v>0</v>
      </c>
      <c r="BG782" s="209">
        <f>IF(N782="zákl. přenesená",J782,0)</f>
        <v>0</v>
      </c>
      <c r="BH782" s="209">
        <f>IF(N782="sníž. přenesená",J782,0)</f>
        <v>0</v>
      </c>
      <c r="BI782" s="209">
        <f>IF(N782="nulová",J782,0)</f>
        <v>0</v>
      </c>
      <c r="BJ782" s="16" t="s">
        <v>75</v>
      </c>
      <c r="BK782" s="209">
        <f>ROUND(I782*H782,2)</f>
        <v>0</v>
      </c>
      <c r="BL782" s="16" t="s">
        <v>206</v>
      </c>
      <c r="BM782" s="16" t="s">
        <v>1438</v>
      </c>
    </row>
    <row r="783" spans="2:65" s="1" customFormat="1" ht="22.5" customHeight="1">
      <c r="B783" s="37"/>
      <c r="C783" s="243" t="s">
        <v>1439</v>
      </c>
      <c r="D783" s="243" t="s">
        <v>257</v>
      </c>
      <c r="E783" s="244" t="s">
        <v>1440</v>
      </c>
      <c r="F783" s="245" t="s">
        <v>1441</v>
      </c>
      <c r="G783" s="246" t="s">
        <v>226</v>
      </c>
      <c r="H783" s="247">
        <v>1</v>
      </c>
      <c r="I783" s="248"/>
      <c r="J783" s="249">
        <f>ROUND(I783*H783,2)</f>
        <v>0</v>
      </c>
      <c r="K783" s="245" t="s">
        <v>1</v>
      </c>
      <c r="L783" s="250"/>
      <c r="M783" s="251" t="s">
        <v>1</v>
      </c>
      <c r="N783" s="252" t="s">
        <v>41</v>
      </c>
      <c r="O783" s="78"/>
      <c r="P783" s="207">
        <f>O783*H783</f>
        <v>0</v>
      </c>
      <c r="Q783" s="207">
        <v>0.03</v>
      </c>
      <c r="R783" s="207">
        <f>Q783*H783</f>
        <v>0.03</v>
      </c>
      <c r="S783" s="207">
        <v>0</v>
      </c>
      <c r="T783" s="208">
        <f>S783*H783</f>
        <v>0</v>
      </c>
      <c r="AR783" s="16" t="s">
        <v>297</v>
      </c>
      <c r="AT783" s="16" t="s">
        <v>257</v>
      </c>
      <c r="AU783" s="16" t="s">
        <v>77</v>
      </c>
      <c r="AY783" s="16" t="s">
        <v>127</v>
      </c>
      <c r="BE783" s="209">
        <f>IF(N783="základní",J783,0)</f>
        <v>0</v>
      </c>
      <c r="BF783" s="209">
        <f>IF(N783="snížená",J783,0)</f>
        <v>0</v>
      </c>
      <c r="BG783" s="209">
        <f>IF(N783="zákl. přenesená",J783,0)</f>
        <v>0</v>
      </c>
      <c r="BH783" s="209">
        <f>IF(N783="sníž. přenesená",J783,0)</f>
        <v>0</v>
      </c>
      <c r="BI783" s="209">
        <f>IF(N783="nulová",J783,0)</f>
        <v>0</v>
      </c>
      <c r="BJ783" s="16" t="s">
        <v>75</v>
      </c>
      <c r="BK783" s="209">
        <f>ROUND(I783*H783,2)</f>
        <v>0</v>
      </c>
      <c r="BL783" s="16" t="s">
        <v>206</v>
      </c>
      <c r="BM783" s="16" t="s">
        <v>1442</v>
      </c>
    </row>
    <row r="784" spans="2:65" s="1" customFormat="1" ht="16.5" customHeight="1">
      <c r="B784" s="37"/>
      <c r="C784" s="198" t="s">
        <v>1443</v>
      </c>
      <c r="D784" s="198" t="s">
        <v>129</v>
      </c>
      <c r="E784" s="199" t="s">
        <v>1444</v>
      </c>
      <c r="F784" s="200" t="s">
        <v>1445</v>
      </c>
      <c r="G784" s="201" t="s">
        <v>226</v>
      </c>
      <c r="H784" s="202">
        <v>1</v>
      </c>
      <c r="I784" s="203"/>
      <c r="J784" s="204">
        <f>ROUND(I784*H784,2)</f>
        <v>0</v>
      </c>
      <c r="K784" s="200" t="s">
        <v>133</v>
      </c>
      <c r="L784" s="42"/>
      <c r="M784" s="205" t="s">
        <v>1</v>
      </c>
      <c r="N784" s="206" t="s">
        <v>41</v>
      </c>
      <c r="O784" s="78"/>
      <c r="P784" s="207">
        <f>O784*H784</f>
        <v>0</v>
      </c>
      <c r="Q784" s="207">
        <v>0.00084</v>
      </c>
      <c r="R784" s="207">
        <f>Q784*H784</f>
        <v>0.00084</v>
      </c>
      <c r="S784" s="207">
        <v>0</v>
      </c>
      <c r="T784" s="208">
        <f>S784*H784</f>
        <v>0</v>
      </c>
      <c r="AR784" s="16" t="s">
        <v>206</v>
      </c>
      <c r="AT784" s="16" t="s">
        <v>129</v>
      </c>
      <c r="AU784" s="16" t="s">
        <v>77</v>
      </c>
      <c r="AY784" s="16" t="s">
        <v>127</v>
      </c>
      <c r="BE784" s="209">
        <f>IF(N784="základní",J784,0)</f>
        <v>0</v>
      </c>
      <c r="BF784" s="209">
        <f>IF(N784="snížená",J784,0)</f>
        <v>0</v>
      </c>
      <c r="BG784" s="209">
        <f>IF(N784="zákl. přenesená",J784,0)</f>
        <v>0</v>
      </c>
      <c r="BH784" s="209">
        <f>IF(N784="sníž. přenesená",J784,0)</f>
        <v>0</v>
      </c>
      <c r="BI784" s="209">
        <f>IF(N784="nulová",J784,0)</f>
        <v>0</v>
      </c>
      <c r="BJ784" s="16" t="s">
        <v>75</v>
      </c>
      <c r="BK784" s="209">
        <f>ROUND(I784*H784,2)</f>
        <v>0</v>
      </c>
      <c r="BL784" s="16" t="s">
        <v>206</v>
      </c>
      <c r="BM784" s="16" t="s">
        <v>1446</v>
      </c>
    </row>
    <row r="785" spans="2:65" s="1" customFormat="1" ht="22.5" customHeight="1">
      <c r="B785" s="37"/>
      <c r="C785" s="243" t="s">
        <v>1447</v>
      </c>
      <c r="D785" s="243" t="s">
        <v>257</v>
      </c>
      <c r="E785" s="244" t="s">
        <v>1448</v>
      </c>
      <c r="F785" s="245" t="s">
        <v>1449</v>
      </c>
      <c r="G785" s="246" t="s">
        <v>226</v>
      </c>
      <c r="H785" s="247">
        <v>1</v>
      </c>
      <c r="I785" s="248"/>
      <c r="J785" s="249">
        <f>ROUND(I785*H785,2)</f>
        <v>0</v>
      </c>
      <c r="K785" s="245" t="s">
        <v>1</v>
      </c>
      <c r="L785" s="250"/>
      <c r="M785" s="251" t="s">
        <v>1</v>
      </c>
      <c r="N785" s="252" t="s">
        <v>41</v>
      </c>
      <c r="O785" s="78"/>
      <c r="P785" s="207">
        <f>O785*H785</f>
        <v>0</v>
      </c>
      <c r="Q785" s="207">
        <v>0.019</v>
      </c>
      <c r="R785" s="207">
        <f>Q785*H785</f>
        <v>0.019</v>
      </c>
      <c r="S785" s="207">
        <v>0</v>
      </c>
      <c r="T785" s="208">
        <f>S785*H785</f>
        <v>0</v>
      </c>
      <c r="AR785" s="16" t="s">
        <v>297</v>
      </c>
      <c r="AT785" s="16" t="s">
        <v>257</v>
      </c>
      <c r="AU785" s="16" t="s">
        <v>77</v>
      </c>
      <c r="AY785" s="16" t="s">
        <v>127</v>
      </c>
      <c r="BE785" s="209">
        <f>IF(N785="základní",J785,0)</f>
        <v>0</v>
      </c>
      <c r="BF785" s="209">
        <f>IF(N785="snížená",J785,0)</f>
        <v>0</v>
      </c>
      <c r="BG785" s="209">
        <f>IF(N785="zákl. přenesená",J785,0)</f>
        <v>0</v>
      </c>
      <c r="BH785" s="209">
        <f>IF(N785="sníž. přenesená",J785,0)</f>
        <v>0</v>
      </c>
      <c r="BI785" s="209">
        <f>IF(N785="nulová",J785,0)</f>
        <v>0</v>
      </c>
      <c r="BJ785" s="16" t="s">
        <v>75</v>
      </c>
      <c r="BK785" s="209">
        <f>ROUND(I785*H785,2)</f>
        <v>0</v>
      </c>
      <c r="BL785" s="16" t="s">
        <v>206</v>
      </c>
      <c r="BM785" s="16" t="s">
        <v>1450</v>
      </c>
    </row>
    <row r="786" spans="2:65" s="1" customFormat="1" ht="16.5" customHeight="1">
      <c r="B786" s="37"/>
      <c r="C786" s="198" t="s">
        <v>1451</v>
      </c>
      <c r="D786" s="198" t="s">
        <v>129</v>
      </c>
      <c r="E786" s="199" t="s">
        <v>1452</v>
      </c>
      <c r="F786" s="200" t="s">
        <v>1453</v>
      </c>
      <c r="G786" s="201" t="s">
        <v>270</v>
      </c>
      <c r="H786" s="202">
        <v>530</v>
      </c>
      <c r="I786" s="203"/>
      <c r="J786" s="204">
        <f>ROUND(I786*H786,2)</f>
        <v>0</v>
      </c>
      <c r="K786" s="200" t="s">
        <v>133</v>
      </c>
      <c r="L786" s="42"/>
      <c r="M786" s="205" t="s">
        <v>1</v>
      </c>
      <c r="N786" s="206" t="s">
        <v>41</v>
      </c>
      <c r="O786" s="78"/>
      <c r="P786" s="207">
        <f>O786*H786</f>
        <v>0</v>
      </c>
      <c r="Q786" s="207">
        <v>0</v>
      </c>
      <c r="R786" s="207">
        <f>Q786*H786</f>
        <v>0</v>
      </c>
      <c r="S786" s="207">
        <v>0</v>
      </c>
      <c r="T786" s="208">
        <f>S786*H786</f>
        <v>0</v>
      </c>
      <c r="AR786" s="16" t="s">
        <v>206</v>
      </c>
      <c r="AT786" s="16" t="s">
        <v>129</v>
      </c>
      <c r="AU786" s="16" t="s">
        <v>77</v>
      </c>
      <c r="AY786" s="16" t="s">
        <v>127</v>
      </c>
      <c r="BE786" s="209">
        <f>IF(N786="základní",J786,0)</f>
        <v>0</v>
      </c>
      <c r="BF786" s="209">
        <f>IF(N786="snížená",J786,0)</f>
        <v>0</v>
      </c>
      <c r="BG786" s="209">
        <f>IF(N786="zákl. přenesená",J786,0)</f>
        <v>0</v>
      </c>
      <c r="BH786" s="209">
        <f>IF(N786="sníž. přenesená",J786,0)</f>
        <v>0</v>
      </c>
      <c r="BI786" s="209">
        <f>IF(N786="nulová",J786,0)</f>
        <v>0</v>
      </c>
      <c r="BJ786" s="16" t="s">
        <v>75</v>
      </c>
      <c r="BK786" s="209">
        <f>ROUND(I786*H786,2)</f>
        <v>0</v>
      </c>
      <c r="BL786" s="16" t="s">
        <v>206</v>
      </c>
      <c r="BM786" s="16" t="s">
        <v>1454</v>
      </c>
    </row>
    <row r="787" spans="2:51" s="11" customFormat="1" ht="12">
      <c r="B787" s="210"/>
      <c r="C787" s="211"/>
      <c r="D787" s="212" t="s">
        <v>136</v>
      </c>
      <c r="E787" s="213" t="s">
        <v>1</v>
      </c>
      <c r="F787" s="214" t="s">
        <v>1455</v>
      </c>
      <c r="G787" s="211"/>
      <c r="H787" s="215">
        <v>530</v>
      </c>
      <c r="I787" s="216"/>
      <c r="J787" s="211"/>
      <c r="K787" s="211"/>
      <c r="L787" s="217"/>
      <c r="M787" s="218"/>
      <c r="N787" s="219"/>
      <c r="O787" s="219"/>
      <c r="P787" s="219"/>
      <c r="Q787" s="219"/>
      <c r="R787" s="219"/>
      <c r="S787" s="219"/>
      <c r="T787" s="220"/>
      <c r="AT787" s="221" t="s">
        <v>136</v>
      </c>
      <c r="AU787" s="221" t="s">
        <v>77</v>
      </c>
      <c r="AV787" s="11" t="s">
        <v>77</v>
      </c>
      <c r="AW787" s="11" t="s">
        <v>32</v>
      </c>
      <c r="AX787" s="11" t="s">
        <v>75</v>
      </c>
      <c r="AY787" s="221" t="s">
        <v>127</v>
      </c>
    </row>
    <row r="788" spans="2:65" s="1" customFormat="1" ht="16.5" customHeight="1">
      <c r="B788" s="37"/>
      <c r="C788" s="243" t="s">
        <v>1456</v>
      </c>
      <c r="D788" s="243" t="s">
        <v>257</v>
      </c>
      <c r="E788" s="244" t="s">
        <v>1457</v>
      </c>
      <c r="F788" s="245" t="s">
        <v>1458</v>
      </c>
      <c r="G788" s="246" t="s">
        <v>270</v>
      </c>
      <c r="H788" s="247">
        <v>278.25</v>
      </c>
      <c r="I788" s="248"/>
      <c r="J788" s="249">
        <f>ROUND(I788*H788,2)</f>
        <v>0</v>
      </c>
      <c r="K788" s="245" t="s">
        <v>1</v>
      </c>
      <c r="L788" s="250"/>
      <c r="M788" s="251" t="s">
        <v>1</v>
      </c>
      <c r="N788" s="252" t="s">
        <v>41</v>
      </c>
      <c r="O788" s="78"/>
      <c r="P788" s="207">
        <f>O788*H788</f>
        <v>0</v>
      </c>
      <c r="Q788" s="207">
        <v>6E-05</v>
      </c>
      <c r="R788" s="207">
        <f>Q788*H788</f>
        <v>0.016695</v>
      </c>
      <c r="S788" s="207">
        <v>0</v>
      </c>
      <c r="T788" s="208">
        <f>S788*H788</f>
        <v>0</v>
      </c>
      <c r="AR788" s="16" t="s">
        <v>297</v>
      </c>
      <c r="AT788" s="16" t="s">
        <v>257</v>
      </c>
      <c r="AU788" s="16" t="s">
        <v>77</v>
      </c>
      <c r="AY788" s="16" t="s">
        <v>127</v>
      </c>
      <c r="BE788" s="209">
        <f>IF(N788="základní",J788,0)</f>
        <v>0</v>
      </c>
      <c r="BF788" s="209">
        <f>IF(N788="snížená",J788,0)</f>
        <v>0</v>
      </c>
      <c r="BG788" s="209">
        <f>IF(N788="zákl. přenesená",J788,0)</f>
        <v>0</v>
      </c>
      <c r="BH788" s="209">
        <f>IF(N788="sníž. přenesená",J788,0)</f>
        <v>0</v>
      </c>
      <c r="BI788" s="209">
        <f>IF(N788="nulová",J788,0)</f>
        <v>0</v>
      </c>
      <c r="BJ788" s="16" t="s">
        <v>75</v>
      </c>
      <c r="BK788" s="209">
        <f>ROUND(I788*H788,2)</f>
        <v>0</v>
      </c>
      <c r="BL788" s="16" t="s">
        <v>206</v>
      </c>
      <c r="BM788" s="16" t="s">
        <v>1459</v>
      </c>
    </row>
    <row r="789" spans="2:51" s="11" customFormat="1" ht="12">
      <c r="B789" s="210"/>
      <c r="C789" s="211"/>
      <c r="D789" s="212" t="s">
        <v>136</v>
      </c>
      <c r="E789" s="211"/>
      <c r="F789" s="214" t="s">
        <v>1460</v>
      </c>
      <c r="G789" s="211"/>
      <c r="H789" s="215">
        <v>278.25</v>
      </c>
      <c r="I789" s="216"/>
      <c r="J789" s="211"/>
      <c r="K789" s="211"/>
      <c r="L789" s="217"/>
      <c r="M789" s="218"/>
      <c r="N789" s="219"/>
      <c r="O789" s="219"/>
      <c r="P789" s="219"/>
      <c r="Q789" s="219"/>
      <c r="R789" s="219"/>
      <c r="S789" s="219"/>
      <c r="T789" s="220"/>
      <c r="AT789" s="221" t="s">
        <v>136</v>
      </c>
      <c r="AU789" s="221" t="s">
        <v>77</v>
      </c>
      <c r="AV789" s="11" t="s">
        <v>77</v>
      </c>
      <c r="AW789" s="11" t="s">
        <v>4</v>
      </c>
      <c r="AX789" s="11" t="s">
        <v>75</v>
      </c>
      <c r="AY789" s="221" t="s">
        <v>127</v>
      </c>
    </row>
    <row r="790" spans="2:65" s="1" customFormat="1" ht="16.5" customHeight="1">
      <c r="B790" s="37"/>
      <c r="C790" s="243" t="s">
        <v>1461</v>
      </c>
      <c r="D790" s="243" t="s">
        <v>257</v>
      </c>
      <c r="E790" s="244" t="s">
        <v>1462</v>
      </c>
      <c r="F790" s="245" t="s">
        <v>1463</v>
      </c>
      <c r="G790" s="246" t="s">
        <v>270</v>
      </c>
      <c r="H790" s="247">
        <v>278.25</v>
      </c>
      <c r="I790" s="248"/>
      <c r="J790" s="249">
        <f>ROUND(I790*H790,2)</f>
        <v>0</v>
      </c>
      <c r="K790" s="245" t="s">
        <v>1</v>
      </c>
      <c r="L790" s="250"/>
      <c r="M790" s="251" t="s">
        <v>1</v>
      </c>
      <c r="N790" s="252" t="s">
        <v>41</v>
      </c>
      <c r="O790" s="78"/>
      <c r="P790" s="207">
        <f>O790*H790</f>
        <v>0</v>
      </c>
      <c r="Q790" s="207">
        <v>6E-05</v>
      </c>
      <c r="R790" s="207">
        <f>Q790*H790</f>
        <v>0.016695</v>
      </c>
      <c r="S790" s="207">
        <v>0</v>
      </c>
      <c r="T790" s="208">
        <f>S790*H790</f>
        <v>0</v>
      </c>
      <c r="AR790" s="16" t="s">
        <v>297</v>
      </c>
      <c r="AT790" s="16" t="s">
        <v>257</v>
      </c>
      <c r="AU790" s="16" t="s">
        <v>77</v>
      </c>
      <c r="AY790" s="16" t="s">
        <v>127</v>
      </c>
      <c r="BE790" s="209">
        <f>IF(N790="základní",J790,0)</f>
        <v>0</v>
      </c>
      <c r="BF790" s="209">
        <f>IF(N790="snížená",J790,0)</f>
        <v>0</v>
      </c>
      <c r="BG790" s="209">
        <f>IF(N790="zákl. přenesená",J790,0)</f>
        <v>0</v>
      </c>
      <c r="BH790" s="209">
        <f>IF(N790="sníž. přenesená",J790,0)</f>
        <v>0</v>
      </c>
      <c r="BI790" s="209">
        <f>IF(N790="nulová",J790,0)</f>
        <v>0</v>
      </c>
      <c r="BJ790" s="16" t="s">
        <v>75</v>
      </c>
      <c r="BK790" s="209">
        <f>ROUND(I790*H790,2)</f>
        <v>0</v>
      </c>
      <c r="BL790" s="16" t="s">
        <v>206</v>
      </c>
      <c r="BM790" s="16" t="s">
        <v>1464</v>
      </c>
    </row>
    <row r="791" spans="2:51" s="11" customFormat="1" ht="12">
      <c r="B791" s="210"/>
      <c r="C791" s="211"/>
      <c r="D791" s="212" t="s">
        <v>136</v>
      </c>
      <c r="E791" s="211"/>
      <c r="F791" s="214" t="s">
        <v>1460</v>
      </c>
      <c r="G791" s="211"/>
      <c r="H791" s="215">
        <v>278.25</v>
      </c>
      <c r="I791" s="216"/>
      <c r="J791" s="211"/>
      <c r="K791" s="211"/>
      <c r="L791" s="217"/>
      <c r="M791" s="218"/>
      <c r="N791" s="219"/>
      <c r="O791" s="219"/>
      <c r="P791" s="219"/>
      <c r="Q791" s="219"/>
      <c r="R791" s="219"/>
      <c r="S791" s="219"/>
      <c r="T791" s="220"/>
      <c r="AT791" s="221" t="s">
        <v>136</v>
      </c>
      <c r="AU791" s="221" t="s">
        <v>77</v>
      </c>
      <c r="AV791" s="11" t="s">
        <v>77</v>
      </c>
      <c r="AW791" s="11" t="s">
        <v>4</v>
      </c>
      <c r="AX791" s="11" t="s">
        <v>75</v>
      </c>
      <c r="AY791" s="221" t="s">
        <v>127</v>
      </c>
    </row>
    <row r="792" spans="2:65" s="1" customFormat="1" ht="16.5" customHeight="1">
      <c r="B792" s="37"/>
      <c r="C792" s="198" t="s">
        <v>1465</v>
      </c>
      <c r="D792" s="198" t="s">
        <v>129</v>
      </c>
      <c r="E792" s="199" t="s">
        <v>1466</v>
      </c>
      <c r="F792" s="200" t="s">
        <v>1467</v>
      </c>
      <c r="G792" s="201" t="s">
        <v>226</v>
      </c>
      <c r="H792" s="202">
        <v>8</v>
      </c>
      <c r="I792" s="203"/>
      <c r="J792" s="204">
        <f>ROUND(I792*H792,2)</f>
        <v>0</v>
      </c>
      <c r="K792" s="200" t="s">
        <v>133</v>
      </c>
      <c r="L792" s="42"/>
      <c r="M792" s="205" t="s">
        <v>1</v>
      </c>
      <c r="N792" s="206" t="s">
        <v>41</v>
      </c>
      <c r="O792" s="78"/>
      <c r="P792" s="207">
        <f>O792*H792</f>
        <v>0</v>
      </c>
      <c r="Q792" s="207">
        <v>0</v>
      </c>
      <c r="R792" s="207">
        <f>Q792*H792</f>
        <v>0</v>
      </c>
      <c r="S792" s="207">
        <v>0</v>
      </c>
      <c r="T792" s="208">
        <f>S792*H792</f>
        <v>0</v>
      </c>
      <c r="AR792" s="16" t="s">
        <v>206</v>
      </c>
      <c r="AT792" s="16" t="s">
        <v>129</v>
      </c>
      <c r="AU792" s="16" t="s">
        <v>77</v>
      </c>
      <c r="AY792" s="16" t="s">
        <v>127</v>
      </c>
      <c r="BE792" s="209">
        <f>IF(N792="základní",J792,0)</f>
        <v>0</v>
      </c>
      <c r="BF792" s="209">
        <f>IF(N792="snížená",J792,0)</f>
        <v>0</v>
      </c>
      <c r="BG792" s="209">
        <f>IF(N792="zákl. přenesená",J792,0)</f>
        <v>0</v>
      </c>
      <c r="BH792" s="209">
        <f>IF(N792="sníž. přenesená",J792,0)</f>
        <v>0</v>
      </c>
      <c r="BI792" s="209">
        <f>IF(N792="nulová",J792,0)</f>
        <v>0</v>
      </c>
      <c r="BJ792" s="16" t="s">
        <v>75</v>
      </c>
      <c r="BK792" s="209">
        <f>ROUND(I792*H792,2)</f>
        <v>0</v>
      </c>
      <c r="BL792" s="16" t="s">
        <v>206</v>
      </c>
      <c r="BM792" s="16" t="s">
        <v>1468</v>
      </c>
    </row>
    <row r="793" spans="2:51" s="11" customFormat="1" ht="12">
      <c r="B793" s="210"/>
      <c r="C793" s="211"/>
      <c r="D793" s="212" t="s">
        <v>136</v>
      </c>
      <c r="E793" s="213" t="s">
        <v>1</v>
      </c>
      <c r="F793" s="214" t="s">
        <v>1469</v>
      </c>
      <c r="G793" s="211"/>
      <c r="H793" s="215">
        <v>8</v>
      </c>
      <c r="I793" s="216"/>
      <c r="J793" s="211"/>
      <c r="K793" s="211"/>
      <c r="L793" s="217"/>
      <c r="M793" s="218"/>
      <c r="N793" s="219"/>
      <c r="O793" s="219"/>
      <c r="P793" s="219"/>
      <c r="Q793" s="219"/>
      <c r="R793" s="219"/>
      <c r="S793" s="219"/>
      <c r="T793" s="220"/>
      <c r="AT793" s="221" t="s">
        <v>136</v>
      </c>
      <c r="AU793" s="221" t="s">
        <v>77</v>
      </c>
      <c r="AV793" s="11" t="s">
        <v>77</v>
      </c>
      <c r="AW793" s="11" t="s">
        <v>32</v>
      </c>
      <c r="AX793" s="11" t="s">
        <v>75</v>
      </c>
      <c r="AY793" s="221" t="s">
        <v>127</v>
      </c>
    </row>
    <row r="794" spans="2:65" s="1" customFormat="1" ht="16.5" customHeight="1">
      <c r="B794" s="37"/>
      <c r="C794" s="198" t="s">
        <v>1470</v>
      </c>
      <c r="D794" s="198" t="s">
        <v>129</v>
      </c>
      <c r="E794" s="199" t="s">
        <v>1471</v>
      </c>
      <c r="F794" s="200" t="s">
        <v>1472</v>
      </c>
      <c r="G794" s="201" t="s">
        <v>226</v>
      </c>
      <c r="H794" s="202">
        <v>13</v>
      </c>
      <c r="I794" s="203"/>
      <c r="J794" s="204">
        <f>ROUND(I794*H794,2)</f>
        <v>0</v>
      </c>
      <c r="K794" s="200" t="s">
        <v>133</v>
      </c>
      <c r="L794" s="42"/>
      <c r="M794" s="205" t="s">
        <v>1</v>
      </c>
      <c r="N794" s="206" t="s">
        <v>41</v>
      </c>
      <c r="O794" s="78"/>
      <c r="P794" s="207">
        <f>O794*H794</f>
        <v>0</v>
      </c>
      <c r="Q794" s="207">
        <v>0</v>
      </c>
      <c r="R794" s="207">
        <f>Q794*H794</f>
        <v>0</v>
      </c>
      <c r="S794" s="207">
        <v>0</v>
      </c>
      <c r="T794" s="208">
        <f>S794*H794</f>
        <v>0</v>
      </c>
      <c r="AR794" s="16" t="s">
        <v>206</v>
      </c>
      <c r="AT794" s="16" t="s">
        <v>129</v>
      </c>
      <c r="AU794" s="16" t="s">
        <v>77</v>
      </c>
      <c r="AY794" s="16" t="s">
        <v>127</v>
      </c>
      <c r="BE794" s="209">
        <f>IF(N794="základní",J794,0)</f>
        <v>0</v>
      </c>
      <c r="BF794" s="209">
        <f>IF(N794="snížená",J794,0)</f>
        <v>0</v>
      </c>
      <c r="BG794" s="209">
        <f>IF(N794="zákl. přenesená",J794,0)</f>
        <v>0</v>
      </c>
      <c r="BH794" s="209">
        <f>IF(N794="sníž. přenesená",J794,0)</f>
        <v>0</v>
      </c>
      <c r="BI794" s="209">
        <f>IF(N794="nulová",J794,0)</f>
        <v>0</v>
      </c>
      <c r="BJ794" s="16" t="s">
        <v>75</v>
      </c>
      <c r="BK794" s="209">
        <f>ROUND(I794*H794,2)</f>
        <v>0</v>
      </c>
      <c r="BL794" s="16" t="s">
        <v>206</v>
      </c>
      <c r="BM794" s="16" t="s">
        <v>1473</v>
      </c>
    </row>
    <row r="795" spans="2:51" s="11" customFormat="1" ht="12">
      <c r="B795" s="210"/>
      <c r="C795" s="211"/>
      <c r="D795" s="212" t="s">
        <v>136</v>
      </c>
      <c r="E795" s="213" t="s">
        <v>1</v>
      </c>
      <c r="F795" s="214" t="s">
        <v>1474</v>
      </c>
      <c r="G795" s="211"/>
      <c r="H795" s="215">
        <v>13</v>
      </c>
      <c r="I795" s="216"/>
      <c r="J795" s="211"/>
      <c r="K795" s="211"/>
      <c r="L795" s="217"/>
      <c r="M795" s="218"/>
      <c r="N795" s="219"/>
      <c r="O795" s="219"/>
      <c r="P795" s="219"/>
      <c r="Q795" s="219"/>
      <c r="R795" s="219"/>
      <c r="S795" s="219"/>
      <c r="T795" s="220"/>
      <c r="AT795" s="221" t="s">
        <v>136</v>
      </c>
      <c r="AU795" s="221" t="s">
        <v>77</v>
      </c>
      <c r="AV795" s="11" t="s">
        <v>77</v>
      </c>
      <c r="AW795" s="11" t="s">
        <v>32</v>
      </c>
      <c r="AX795" s="11" t="s">
        <v>75</v>
      </c>
      <c r="AY795" s="221" t="s">
        <v>127</v>
      </c>
    </row>
    <row r="796" spans="2:65" s="1" customFormat="1" ht="16.5" customHeight="1">
      <c r="B796" s="37"/>
      <c r="C796" s="198" t="s">
        <v>1475</v>
      </c>
      <c r="D796" s="198" t="s">
        <v>129</v>
      </c>
      <c r="E796" s="199" t="s">
        <v>1476</v>
      </c>
      <c r="F796" s="200" t="s">
        <v>1477</v>
      </c>
      <c r="G796" s="201" t="s">
        <v>226</v>
      </c>
      <c r="H796" s="202">
        <v>14</v>
      </c>
      <c r="I796" s="203"/>
      <c r="J796" s="204">
        <f>ROUND(I796*H796,2)</f>
        <v>0</v>
      </c>
      <c r="K796" s="200" t="s">
        <v>133</v>
      </c>
      <c r="L796" s="42"/>
      <c r="M796" s="205" t="s">
        <v>1</v>
      </c>
      <c r="N796" s="206" t="s">
        <v>41</v>
      </c>
      <c r="O796" s="78"/>
      <c r="P796" s="207">
        <f>O796*H796</f>
        <v>0</v>
      </c>
      <c r="Q796" s="207">
        <v>0</v>
      </c>
      <c r="R796" s="207">
        <f>Q796*H796</f>
        <v>0</v>
      </c>
      <c r="S796" s="207">
        <v>0</v>
      </c>
      <c r="T796" s="208">
        <f>S796*H796</f>
        <v>0</v>
      </c>
      <c r="AR796" s="16" t="s">
        <v>206</v>
      </c>
      <c r="AT796" s="16" t="s">
        <v>129</v>
      </c>
      <c r="AU796" s="16" t="s">
        <v>77</v>
      </c>
      <c r="AY796" s="16" t="s">
        <v>127</v>
      </c>
      <c r="BE796" s="209">
        <f>IF(N796="základní",J796,0)</f>
        <v>0</v>
      </c>
      <c r="BF796" s="209">
        <f>IF(N796="snížená",J796,0)</f>
        <v>0</v>
      </c>
      <c r="BG796" s="209">
        <f>IF(N796="zákl. přenesená",J796,0)</f>
        <v>0</v>
      </c>
      <c r="BH796" s="209">
        <f>IF(N796="sníž. přenesená",J796,0)</f>
        <v>0</v>
      </c>
      <c r="BI796" s="209">
        <f>IF(N796="nulová",J796,0)</f>
        <v>0</v>
      </c>
      <c r="BJ796" s="16" t="s">
        <v>75</v>
      </c>
      <c r="BK796" s="209">
        <f>ROUND(I796*H796,2)</f>
        <v>0</v>
      </c>
      <c r="BL796" s="16" t="s">
        <v>206</v>
      </c>
      <c r="BM796" s="16" t="s">
        <v>1478</v>
      </c>
    </row>
    <row r="797" spans="2:51" s="11" customFormat="1" ht="12">
      <c r="B797" s="210"/>
      <c r="C797" s="211"/>
      <c r="D797" s="212" t="s">
        <v>136</v>
      </c>
      <c r="E797" s="213" t="s">
        <v>1</v>
      </c>
      <c r="F797" s="214" t="s">
        <v>1479</v>
      </c>
      <c r="G797" s="211"/>
      <c r="H797" s="215">
        <v>14</v>
      </c>
      <c r="I797" s="216"/>
      <c r="J797" s="211"/>
      <c r="K797" s="211"/>
      <c r="L797" s="217"/>
      <c r="M797" s="218"/>
      <c r="N797" s="219"/>
      <c r="O797" s="219"/>
      <c r="P797" s="219"/>
      <c r="Q797" s="219"/>
      <c r="R797" s="219"/>
      <c r="S797" s="219"/>
      <c r="T797" s="220"/>
      <c r="AT797" s="221" t="s">
        <v>136</v>
      </c>
      <c r="AU797" s="221" t="s">
        <v>77</v>
      </c>
      <c r="AV797" s="11" t="s">
        <v>77</v>
      </c>
      <c r="AW797" s="11" t="s">
        <v>32</v>
      </c>
      <c r="AX797" s="11" t="s">
        <v>75</v>
      </c>
      <c r="AY797" s="221" t="s">
        <v>127</v>
      </c>
    </row>
    <row r="798" spans="2:65" s="1" customFormat="1" ht="16.5" customHeight="1">
      <c r="B798" s="37"/>
      <c r="C798" s="198" t="s">
        <v>1480</v>
      </c>
      <c r="D798" s="198" t="s">
        <v>129</v>
      </c>
      <c r="E798" s="199" t="s">
        <v>1481</v>
      </c>
      <c r="F798" s="200" t="s">
        <v>1482</v>
      </c>
      <c r="G798" s="201" t="s">
        <v>226</v>
      </c>
      <c r="H798" s="202">
        <v>9</v>
      </c>
      <c r="I798" s="203"/>
      <c r="J798" s="204">
        <f>ROUND(I798*H798,2)</f>
        <v>0</v>
      </c>
      <c r="K798" s="200" t="s">
        <v>133</v>
      </c>
      <c r="L798" s="42"/>
      <c r="M798" s="205" t="s">
        <v>1</v>
      </c>
      <c r="N798" s="206" t="s">
        <v>41</v>
      </c>
      <c r="O798" s="78"/>
      <c r="P798" s="207">
        <f>O798*H798</f>
        <v>0</v>
      </c>
      <c r="Q798" s="207">
        <v>0</v>
      </c>
      <c r="R798" s="207">
        <f>Q798*H798</f>
        <v>0</v>
      </c>
      <c r="S798" s="207">
        <v>0</v>
      </c>
      <c r="T798" s="208">
        <f>S798*H798</f>
        <v>0</v>
      </c>
      <c r="AR798" s="16" t="s">
        <v>206</v>
      </c>
      <c r="AT798" s="16" t="s">
        <v>129</v>
      </c>
      <c r="AU798" s="16" t="s">
        <v>77</v>
      </c>
      <c r="AY798" s="16" t="s">
        <v>127</v>
      </c>
      <c r="BE798" s="209">
        <f>IF(N798="základní",J798,0)</f>
        <v>0</v>
      </c>
      <c r="BF798" s="209">
        <f>IF(N798="snížená",J798,0)</f>
        <v>0</v>
      </c>
      <c r="BG798" s="209">
        <f>IF(N798="zákl. přenesená",J798,0)</f>
        <v>0</v>
      </c>
      <c r="BH798" s="209">
        <f>IF(N798="sníž. přenesená",J798,0)</f>
        <v>0</v>
      </c>
      <c r="BI798" s="209">
        <f>IF(N798="nulová",J798,0)</f>
        <v>0</v>
      </c>
      <c r="BJ798" s="16" t="s">
        <v>75</v>
      </c>
      <c r="BK798" s="209">
        <f>ROUND(I798*H798,2)</f>
        <v>0</v>
      </c>
      <c r="BL798" s="16" t="s">
        <v>206</v>
      </c>
      <c r="BM798" s="16" t="s">
        <v>1483</v>
      </c>
    </row>
    <row r="799" spans="2:51" s="11" customFormat="1" ht="12">
      <c r="B799" s="210"/>
      <c r="C799" s="211"/>
      <c r="D799" s="212" t="s">
        <v>136</v>
      </c>
      <c r="E799" s="213" t="s">
        <v>1</v>
      </c>
      <c r="F799" s="214" t="s">
        <v>1484</v>
      </c>
      <c r="G799" s="211"/>
      <c r="H799" s="215">
        <v>9</v>
      </c>
      <c r="I799" s="216"/>
      <c r="J799" s="211"/>
      <c r="K799" s="211"/>
      <c r="L799" s="217"/>
      <c r="M799" s="218"/>
      <c r="N799" s="219"/>
      <c r="O799" s="219"/>
      <c r="P799" s="219"/>
      <c r="Q799" s="219"/>
      <c r="R799" s="219"/>
      <c r="S799" s="219"/>
      <c r="T799" s="220"/>
      <c r="AT799" s="221" t="s">
        <v>136</v>
      </c>
      <c r="AU799" s="221" t="s">
        <v>77</v>
      </c>
      <c r="AV799" s="11" t="s">
        <v>77</v>
      </c>
      <c r="AW799" s="11" t="s">
        <v>32</v>
      </c>
      <c r="AX799" s="11" t="s">
        <v>75</v>
      </c>
      <c r="AY799" s="221" t="s">
        <v>127</v>
      </c>
    </row>
    <row r="800" spans="2:65" s="1" customFormat="1" ht="16.5" customHeight="1">
      <c r="B800" s="37"/>
      <c r="C800" s="243" t="s">
        <v>1485</v>
      </c>
      <c r="D800" s="243" t="s">
        <v>257</v>
      </c>
      <c r="E800" s="244" t="s">
        <v>1486</v>
      </c>
      <c r="F800" s="245" t="s">
        <v>1487</v>
      </c>
      <c r="G800" s="246" t="s">
        <v>270</v>
      </c>
      <c r="H800" s="247">
        <v>7.8</v>
      </c>
      <c r="I800" s="248"/>
      <c r="J800" s="249">
        <f>ROUND(I800*H800,2)</f>
        <v>0</v>
      </c>
      <c r="K800" s="245" t="s">
        <v>1</v>
      </c>
      <c r="L800" s="250"/>
      <c r="M800" s="251" t="s">
        <v>1</v>
      </c>
      <c r="N800" s="252" t="s">
        <v>41</v>
      </c>
      <c r="O800" s="78"/>
      <c r="P800" s="207">
        <f>O800*H800</f>
        <v>0</v>
      </c>
      <c r="Q800" s="207">
        <v>0.005</v>
      </c>
      <c r="R800" s="207">
        <f>Q800*H800</f>
        <v>0.039</v>
      </c>
      <c r="S800" s="207">
        <v>0</v>
      </c>
      <c r="T800" s="208">
        <f>S800*H800</f>
        <v>0</v>
      </c>
      <c r="AR800" s="16" t="s">
        <v>297</v>
      </c>
      <c r="AT800" s="16" t="s">
        <v>257</v>
      </c>
      <c r="AU800" s="16" t="s">
        <v>77</v>
      </c>
      <c r="AY800" s="16" t="s">
        <v>127</v>
      </c>
      <c r="BE800" s="209">
        <f>IF(N800="základní",J800,0)</f>
        <v>0</v>
      </c>
      <c r="BF800" s="209">
        <f>IF(N800="snížená",J800,0)</f>
        <v>0</v>
      </c>
      <c r="BG800" s="209">
        <f>IF(N800="zákl. přenesená",J800,0)</f>
        <v>0</v>
      </c>
      <c r="BH800" s="209">
        <f>IF(N800="sníž. přenesená",J800,0)</f>
        <v>0</v>
      </c>
      <c r="BI800" s="209">
        <f>IF(N800="nulová",J800,0)</f>
        <v>0</v>
      </c>
      <c r="BJ800" s="16" t="s">
        <v>75</v>
      </c>
      <c r="BK800" s="209">
        <f>ROUND(I800*H800,2)</f>
        <v>0</v>
      </c>
      <c r="BL800" s="16" t="s">
        <v>206</v>
      </c>
      <c r="BM800" s="16" t="s">
        <v>1488</v>
      </c>
    </row>
    <row r="801" spans="2:51" s="11" customFormat="1" ht="12">
      <c r="B801" s="210"/>
      <c r="C801" s="211"/>
      <c r="D801" s="212" t="s">
        <v>136</v>
      </c>
      <c r="E801" s="213" t="s">
        <v>1</v>
      </c>
      <c r="F801" s="214" t="s">
        <v>1489</v>
      </c>
      <c r="G801" s="211"/>
      <c r="H801" s="215">
        <v>7.8</v>
      </c>
      <c r="I801" s="216"/>
      <c r="J801" s="211"/>
      <c r="K801" s="211"/>
      <c r="L801" s="217"/>
      <c r="M801" s="218"/>
      <c r="N801" s="219"/>
      <c r="O801" s="219"/>
      <c r="P801" s="219"/>
      <c r="Q801" s="219"/>
      <c r="R801" s="219"/>
      <c r="S801" s="219"/>
      <c r="T801" s="220"/>
      <c r="AT801" s="221" t="s">
        <v>136</v>
      </c>
      <c r="AU801" s="221" t="s">
        <v>77</v>
      </c>
      <c r="AV801" s="11" t="s">
        <v>77</v>
      </c>
      <c r="AW801" s="11" t="s">
        <v>32</v>
      </c>
      <c r="AX801" s="11" t="s">
        <v>75</v>
      </c>
      <c r="AY801" s="221" t="s">
        <v>127</v>
      </c>
    </row>
    <row r="802" spans="2:65" s="1" customFormat="1" ht="16.5" customHeight="1">
      <c r="B802" s="37"/>
      <c r="C802" s="243" t="s">
        <v>1490</v>
      </c>
      <c r="D802" s="243" t="s">
        <v>257</v>
      </c>
      <c r="E802" s="244" t="s">
        <v>1491</v>
      </c>
      <c r="F802" s="245" t="s">
        <v>1492</v>
      </c>
      <c r="G802" s="246" t="s">
        <v>270</v>
      </c>
      <c r="H802" s="247">
        <v>15.236</v>
      </c>
      <c r="I802" s="248"/>
      <c r="J802" s="249">
        <f>ROUND(I802*H802,2)</f>
        <v>0</v>
      </c>
      <c r="K802" s="245" t="s">
        <v>1</v>
      </c>
      <c r="L802" s="250"/>
      <c r="M802" s="251" t="s">
        <v>1</v>
      </c>
      <c r="N802" s="252" t="s">
        <v>41</v>
      </c>
      <c r="O802" s="78"/>
      <c r="P802" s="207">
        <f>O802*H802</f>
        <v>0</v>
      </c>
      <c r="Q802" s="207">
        <v>0.007</v>
      </c>
      <c r="R802" s="207">
        <f>Q802*H802</f>
        <v>0.10665200000000001</v>
      </c>
      <c r="S802" s="207">
        <v>0</v>
      </c>
      <c r="T802" s="208">
        <f>S802*H802</f>
        <v>0</v>
      </c>
      <c r="AR802" s="16" t="s">
        <v>297</v>
      </c>
      <c r="AT802" s="16" t="s">
        <v>257</v>
      </c>
      <c r="AU802" s="16" t="s">
        <v>77</v>
      </c>
      <c r="AY802" s="16" t="s">
        <v>127</v>
      </c>
      <c r="BE802" s="209">
        <f>IF(N802="základní",J802,0)</f>
        <v>0</v>
      </c>
      <c r="BF802" s="209">
        <f>IF(N802="snížená",J802,0)</f>
        <v>0</v>
      </c>
      <c r="BG802" s="209">
        <f>IF(N802="zákl. přenesená",J802,0)</f>
        <v>0</v>
      </c>
      <c r="BH802" s="209">
        <f>IF(N802="sníž. přenesená",J802,0)</f>
        <v>0</v>
      </c>
      <c r="BI802" s="209">
        <f>IF(N802="nulová",J802,0)</f>
        <v>0</v>
      </c>
      <c r="BJ802" s="16" t="s">
        <v>75</v>
      </c>
      <c r="BK802" s="209">
        <f>ROUND(I802*H802,2)</f>
        <v>0</v>
      </c>
      <c r="BL802" s="16" t="s">
        <v>206</v>
      </c>
      <c r="BM802" s="16" t="s">
        <v>1493</v>
      </c>
    </row>
    <row r="803" spans="2:51" s="11" customFormat="1" ht="12">
      <c r="B803" s="210"/>
      <c r="C803" s="211"/>
      <c r="D803" s="212" t="s">
        <v>136</v>
      </c>
      <c r="E803" s="213" t="s">
        <v>1</v>
      </c>
      <c r="F803" s="214" t="s">
        <v>1494</v>
      </c>
      <c r="G803" s="211"/>
      <c r="H803" s="215">
        <v>15.236</v>
      </c>
      <c r="I803" s="216"/>
      <c r="J803" s="211"/>
      <c r="K803" s="211"/>
      <c r="L803" s="217"/>
      <c r="M803" s="218"/>
      <c r="N803" s="219"/>
      <c r="O803" s="219"/>
      <c r="P803" s="219"/>
      <c r="Q803" s="219"/>
      <c r="R803" s="219"/>
      <c r="S803" s="219"/>
      <c r="T803" s="220"/>
      <c r="AT803" s="221" t="s">
        <v>136</v>
      </c>
      <c r="AU803" s="221" t="s">
        <v>77</v>
      </c>
      <c r="AV803" s="11" t="s">
        <v>77</v>
      </c>
      <c r="AW803" s="11" t="s">
        <v>32</v>
      </c>
      <c r="AX803" s="11" t="s">
        <v>75</v>
      </c>
      <c r="AY803" s="221" t="s">
        <v>127</v>
      </c>
    </row>
    <row r="804" spans="2:65" s="1" customFormat="1" ht="16.5" customHeight="1">
      <c r="B804" s="37"/>
      <c r="C804" s="243" t="s">
        <v>1495</v>
      </c>
      <c r="D804" s="243" t="s">
        <v>257</v>
      </c>
      <c r="E804" s="244" t="s">
        <v>1496</v>
      </c>
      <c r="F804" s="245" t="s">
        <v>1497</v>
      </c>
      <c r="G804" s="246" t="s">
        <v>270</v>
      </c>
      <c r="H804" s="247">
        <v>10.561</v>
      </c>
      <c r="I804" s="248"/>
      <c r="J804" s="249">
        <f>ROUND(I804*H804,2)</f>
        <v>0</v>
      </c>
      <c r="K804" s="245" t="s">
        <v>1</v>
      </c>
      <c r="L804" s="250"/>
      <c r="M804" s="251" t="s">
        <v>1</v>
      </c>
      <c r="N804" s="252" t="s">
        <v>41</v>
      </c>
      <c r="O804" s="78"/>
      <c r="P804" s="207">
        <f>O804*H804</f>
        <v>0</v>
      </c>
      <c r="Q804" s="207">
        <v>0.008</v>
      </c>
      <c r="R804" s="207">
        <f>Q804*H804</f>
        <v>0.08448800000000001</v>
      </c>
      <c r="S804" s="207">
        <v>0</v>
      </c>
      <c r="T804" s="208">
        <f>S804*H804</f>
        <v>0</v>
      </c>
      <c r="AR804" s="16" t="s">
        <v>297</v>
      </c>
      <c r="AT804" s="16" t="s">
        <v>257</v>
      </c>
      <c r="AU804" s="16" t="s">
        <v>77</v>
      </c>
      <c r="AY804" s="16" t="s">
        <v>127</v>
      </c>
      <c r="BE804" s="209">
        <f>IF(N804="základní",J804,0)</f>
        <v>0</v>
      </c>
      <c r="BF804" s="209">
        <f>IF(N804="snížená",J804,0)</f>
        <v>0</v>
      </c>
      <c r="BG804" s="209">
        <f>IF(N804="zákl. přenesená",J804,0)</f>
        <v>0</v>
      </c>
      <c r="BH804" s="209">
        <f>IF(N804="sníž. přenesená",J804,0)</f>
        <v>0</v>
      </c>
      <c r="BI804" s="209">
        <f>IF(N804="nulová",J804,0)</f>
        <v>0</v>
      </c>
      <c r="BJ804" s="16" t="s">
        <v>75</v>
      </c>
      <c r="BK804" s="209">
        <f>ROUND(I804*H804,2)</f>
        <v>0</v>
      </c>
      <c r="BL804" s="16" t="s">
        <v>206</v>
      </c>
      <c r="BM804" s="16" t="s">
        <v>1498</v>
      </c>
    </row>
    <row r="805" spans="2:51" s="11" customFormat="1" ht="12">
      <c r="B805" s="210"/>
      <c r="C805" s="211"/>
      <c r="D805" s="212" t="s">
        <v>136</v>
      </c>
      <c r="E805" s="213" t="s">
        <v>1</v>
      </c>
      <c r="F805" s="214" t="s">
        <v>1499</v>
      </c>
      <c r="G805" s="211"/>
      <c r="H805" s="215">
        <v>10.561</v>
      </c>
      <c r="I805" s="216"/>
      <c r="J805" s="211"/>
      <c r="K805" s="211"/>
      <c r="L805" s="217"/>
      <c r="M805" s="218"/>
      <c r="N805" s="219"/>
      <c r="O805" s="219"/>
      <c r="P805" s="219"/>
      <c r="Q805" s="219"/>
      <c r="R805" s="219"/>
      <c r="S805" s="219"/>
      <c r="T805" s="220"/>
      <c r="AT805" s="221" t="s">
        <v>136</v>
      </c>
      <c r="AU805" s="221" t="s">
        <v>77</v>
      </c>
      <c r="AV805" s="11" t="s">
        <v>77</v>
      </c>
      <c r="AW805" s="11" t="s">
        <v>32</v>
      </c>
      <c r="AX805" s="11" t="s">
        <v>75</v>
      </c>
      <c r="AY805" s="221" t="s">
        <v>127</v>
      </c>
    </row>
    <row r="806" spans="2:65" s="1" customFormat="1" ht="16.5" customHeight="1">
      <c r="B806" s="37"/>
      <c r="C806" s="243" t="s">
        <v>1500</v>
      </c>
      <c r="D806" s="243" t="s">
        <v>257</v>
      </c>
      <c r="E806" s="244" t="s">
        <v>1501</v>
      </c>
      <c r="F806" s="245" t="s">
        <v>1502</v>
      </c>
      <c r="G806" s="246" t="s">
        <v>270</v>
      </c>
      <c r="H806" s="247">
        <v>16.598</v>
      </c>
      <c r="I806" s="248"/>
      <c r="J806" s="249">
        <f>ROUND(I806*H806,2)</f>
        <v>0</v>
      </c>
      <c r="K806" s="245" t="s">
        <v>1</v>
      </c>
      <c r="L806" s="250"/>
      <c r="M806" s="251" t="s">
        <v>1</v>
      </c>
      <c r="N806" s="252" t="s">
        <v>41</v>
      </c>
      <c r="O806" s="78"/>
      <c r="P806" s="207">
        <f>O806*H806</f>
        <v>0</v>
      </c>
      <c r="Q806" s="207">
        <v>0.006</v>
      </c>
      <c r="R806" s="207">
        <f>Q806*H806</f>
        <v>0.099588</v>
      </c>
      <c r="S806" s="207">
        <v>0</v>
      </c>
      <c r="T806" s="208">
        <f>S806*H806</f>
        <v>0</v>
      </c>
      <c r="AR806" s="16" t="s">
        <v>297</v>
      </c>
      <c r="AT806" s="16" t="s">
        <v>257</v>
      </c>
      <c r="AU806" s="16" t="s">
        <v>77</v>
      </c>
      <c r="AY806" s="16" t="s">
        <v>127</v>
      </c>
      <c r="BE806" s="209">
        <f>IF(N806="základní",J806,0)</f>
        <v>0</v>
      </c>
      <c r="BF806" s="209">
        <f>IF(N806="snížená",J806,0)</f>
        <v>0</v>
      </c>
      <c r="BG806" s="209">
        <f>IF(N806="zákl. přenesená",J806,0)</f>
        <v>0</v>
      </c>
      <c r="BH806" s="209">
        <f>IF(N806="sníž. přenesená",J806,0)</f>
        <v>0</v>
      </c>
      <c r="BI806" s="209">
        <f>IF(N806="nulová",J806,0)</f>
        <v>0</v>
      </c>
      <c r="BJ806" s="16" t="s">
        <v>75</v>
      </c>
      <c r="BK806" s="209">
        <f>ROUND(I806*H806,2)</f>
        <v>0</v>
      </c>
      <c r="BL806" s="16" t="s">
        <v>206</v>
      </c>
      <c r="BM806" s="16" t="s">
        <v>1503</v>
      </c>
    </row>
    <row r="807" spans="2:51" s="11" customFormat="1" ht="12">
      <c r="B807" s="210"/>
      <c r="C807" s="211"/>
      <c r="D807" s="212" t="s">
        <v>136</v>
      </c>
      <c r="E807" s="213" t="s">
        <v>1</v>
      </c>
      <c r="F807" s="214" t="s">
        <v>1504</v>
      </c>
      <c r="G807" s="211"/>
      <c r="H807" s="215">
        <v>16.598</v>
      </c>
      <c r="I807" s="216"/>
      <c r="J807" s="211"/>
      <c r="K807" s="211"/>
      <c r="L807" s="217"/>
      <c r="M807" s="218"/>
      <c r="N807" s="219"/>
      <c r="O807" s="219"/>
      <c r="P807" s="219"/>
      <c r="Q807" s="219"/>
      <c r="R807" s="219"/>
      <c r="S807" s="219"/>
      <c r="T807" s="220"/>
      <c r="AT807" s="221" t="s">
        <v>136</v>
      </c>
      <c r="AU807" s="221" t="s">
        <v>77</v>
      </c>
      <c r="AV807" s="11" t="s">
        <v>77</v>
      </c>
      <c r="AW807" s="11" t="s">
        <v>32</v>
      </c>
      <c r="AX807" s="11" t="s">
        <v>75</v>
      </c>
      <c r="AY807" s="221" t="s">
        <v>127</v>
      </c>
    </row>
    <row r="808" spans="2:65" s="1" customFormat="1" ht="16.5" customHeight="1">
      <c r="B808" s="37"/>
      <c r="C808" s="198" t="s">
        <v>1505</v>
      </c>
      <c r="D808" s="198" t="s">
        <v>129</v>
      </c>
      <c r="E808" s="199" t="s">
        <v>1506</v>
      </c>
      <c r="F808" s="200" t="s">
        <v>1507</v>
      </c>
      <c r="G808" s="201" t="s">
        <v>197</v>
      </c>
      <c r="H808" s="202">
        <v>0.984</v>
      </c>
      <c r="I808" s="203"/>
      <c r="J808" s="204">
        <f>ROUND(I808*H808,2)</f>
        <v>0</v>
      </c>
      <c r="K808" s="200" t="s">
        <v>133</v>
      </c>
      <c r="L808" s="42"/>
      <c r="M808" s="205" t="s">
        <v>1</v>
      </c>
      <c r="N808" s="206" t="s">
        <v>41</v>
      </c>
      <c r="O808" s="78"/>
      <c r="P808" s="207">
        <f>O808*H808</f>
        <v>0</v>
      </c>
      <c r="Q808" s="207">
        <v>0</v>
      </c>
      <c r="R808" s="207">
        <f>Q808*H808</f>
        <v>0</v>
      </c>
      <c r="S808" s="207">
        <v>0</v>
      </c>
      <c r="T808" s="208">
        <f>S808*H808</f>
        <v>0</v>
      </c>
      <c r="AR808" s="16" t="s">
        <v>206</v>
      </c>
      <c r="AT808" s="16" t="s">
        <v>129</v>
      </c>
      <c r="AU808" s="16" t="s">
        <v>77</v>
      </c>
      <c r="AY808" s="16" t="s">
        <v>127</v>
      </c>
      <c r="BE808" s="209">
        <f>IF(N808="základní",J808,0)</f>
        <v>0</v>
      </c>
      <c r="BF808" s="209">
        <f>IF(N808="snížená",J808,0)</f>
        <v>0</v>
      </c>
      <c r="BG808" s="209">
        <f>IF(N808="zákl. přenesená",J808,0)</f>
        <v>0</v>
      </c>
      <c r="BH808" s="209">
        <f>IF(N808="sníž. přenesená",J808,0)</f>
        <v>0</v>
      </c>
      <c r="BI808" s="209">
        <f>IF(N808="nulová",J808,0)</f>
        <v>0</v>
      </c>
      <c r="BJ808" s="16" t="s">
        <v>75</v>
      </c>
      <c r="BK808" s="209">
        <f>ROUND(I808*H808,2)</f>
        <v>0</v>
      </c>
      <c r="BL808" s="16" t="s">
        <v>206</v>
      </c>
      <c r="BM808" s="16" t="s">
        <v>1508</v>
      </c>
    </row>
    <row r="809" spans="2:63" s="10" customFormat="1" ht="22.8" customHeight="1">
      <c r="B809" s="182"/>
      <c r="C809" s="183"/>
      <c r="D809" s="184" t="s">
        <v>69</v>
      </c>
      <c r="E809" s="196" t="s">
        <v>1509</v>
      </c>
      <c r="F809" s="196" t="s">
        <v>1510</v>
      </c>
      <c r="G809" s="183"/>
      <c r="H809" s="183"/>
      <c r="I809" s="186"/>
      <c r="J809" s="197">
        <f>BK809</f>
        <v>0</v>
      </c>
      <c r="K809" s="183"/>
      <c r="L809" s="188"/>
      <c r="M809" s="189"/>
      <c r="N809" s="190"/>
      <c r="O809" s="190"/>
      <c r="P809" s="191">
        <f>SUM(P810:P839)</f>
        <v>0</v>
      </c>
      <c r="Q809" s="190"/>
      <c r="R809" s="191">
        <f>SUM(R810:R839)</f>
        <v>0.3659971</v>
      </c>
      <c r="S809" s="190"/>
      <c r="T809" s="192">
        <f>SUM(T810:T839)</f>
        <v>5E-05</v>
      </c>
      <c r="AR809" s="193" t="s">
        <v>77</v>
      </c>
      <c r="AT809" s="194" t="s">
        <v>69</v>
      </c>
      <c r="AU809" s="194" t="s">
        <v>75</v>
      </c>
      <c r="AY809" s="193" t="s">
        <v>127</v>
      </c>
      <c r="BK809" s="195">
        <f>SUM(BK810:BK839)</f>
        <v>0</v>
      </c>
    </row>
    <row r="810" spans="2:65" s="1" customFormat="1" ht="22.5" customHeight="1">
      <c r="B810" s="37"/>
      <c r="C810" s="198" t="s">
        <v>1511</v>
      </c>
      <c r="D810" s="198" t="s">
        <v>129</v>
      </c>
      <c r="E810" s="199" t="s">
        <v>1512</v>
      </c>
      <c r="F810" s="200" t="s">
        <v>1513</v>
      </c>
      <c r="G810" s="201" t="s">
        <v>823</v>
      </c>
      <c r="H810" s="202">
        <v>1</v>
      </c>
      <c r="I810" s="203"/>
      <c r="J810" s="204">
        <f>ROUND(I810*H810,2)</f>
        <v>0</v>
      </c>
      <c r="K810" s="200" t="s">
        <v>1</v>
      </c>
      <c r="L810" s="42"/>
      <c r="M810" s="205" t="s">
        <v>1</v>
      </c>
      <c r="N810" s="206" t="s">
        <v>41</v>
      </c>
      <c r="O810" s="78"/>
      <c r="P810" s="207">
        <f>O810*H810</f>
        <v>0</v>
      </c>
      <c r="Q810" s="207">
        <v>5E-05</v>
      </c>
      <c r="R810" s="207">
        <f>Q810*H810</f>
        <v>5E-05</v>
      </c>
      <c r="S810" s="207">
        <v>0</v>
      </c>
      <c r="T810" s="208">
        <f>S810*H810</f>
        <v>0</v>
      </c>
      <c r="AR810" s="16" t="s">
        <v>206</v>
      </c>
      <c r="AT810" s="16" t="s">
        <v>129</v>
      </c>
      <c r="AU810" s="16" t="s">
        <v>77</v>
      </c>
      <c r="AY810" s="16" t="s">
        <v>127</v>
      </c>
      <c r="BE810" s="209">
        <f>IF(N810="základní",J810,0)</f>
        <v>0</v>
      </c>
      <c r="BF810" s="209">
        <f>IF(N810="snížená",J810,0)</f>
        <v>0</v>
      </c>
      <c r="BG810" s="209">
        <f>IF(N810="zákl. přenesená",J810,0)</f>
        <v>0</v>
      </c>
      <c r="BH810" s="209">
        <f>IF(N810="sníž. přenesená",J810,0)</f>
        <v>0</v>
      </c>
      <c r="BI810" s="209">
        <f>IF(N810="nulová",J810,0)</f>
        <v>0</v>
      </c>
      <c r="BJ810" s="16" t="s">
        <v>75</v>
      </c>
      <c r="BK810" s="209">
        <f>ROUND(I810*H810,2)</f>
        <v>0</v>
      </c>
      <c r="BL810" s="16" t="s">
        <v>206</v>
      </c>
      <c r="BM810" s="16" t="s">
        <v>1514</v>
      </c>
    </row>
    <row r="811" spans="2:51" s="13" customFormat="1" ht="12">
      <c r="B811" s="233"/>
      <c r="C811" s="234"/>
      <c r="D811" s="212" t="s">
        <v>136</v>
      </c>
      <c r="E811" s="235" t="s">
        <v>1</v>
      </c>
      <c r="F811" s="236" t="s">
        <v>1515</v>
      </c>
      <c r="G811" s="234"/>
      <c r="H811" s="235" t="s">
        <v>1</v>
      </c>
      <c r="I811" s="237"/>
      <c r="J811" s="234"/>
      <c r="K811" s="234"/>
      <c r="L811" s="238"/>
      <c r="M811" s="239"/>
      <c r="N811" s="240"/>
      <c r="O811" s="240"/>
      <c r="P811" s="240"/>
      <c r="Q811" s="240"/>
      <c r="R811" s="240"/>
      <c r="S811" s="240"/>
      <c r="T811" s="241"/>
      <c r="AT811" s="242" t="s">
        <v>136</v>
      </c>
      <c r="AU811" s="242" t="s">
        <v>77</v>
      </c>
      <c r="AV811" s="13" t="s">
        <v>75</v>
      </c>
      <c r="AW811" s="13" t="s">
        <v>32</v>
      </c>
      <c r="AX811" s="13" t="s">
        <v>70</v>
      </c>
      <c r="AY811" s="242" t="s">
        <v>127</v>
      </c>
    </row>
    <row r="812" spans="2:51" s="13" customFormat="1" ht="12">
      <c r="B812" s="233"/>
      <c r="C812" s="234"/>
      <c r="D812" s="212" t="s">
        <v>136</v>
      </c>
      <c r="E812" s="235" t="s">
        <v>1</v>
      </c>
      <c r="F812" s="236" t="s">
        <v>1516</v>
      </c>
      <c r="G812" s="234"/>
      <c r="H812" s="235" t="s">
        <v>1</v>
      </c>
      <c r="I812" s="237"/>
      <c r="J812" s="234"/>
      <c r="K812" s="234"/>
      <c r="L812" s="238"/>
      <c r="M812" s="239"/>
      <c r="N812" s="240"/>
      <c r="O812" s="240"/>
      <c r="P812" s="240"/>
      <c r="Q812" s="240"/>
      <c r="R812" s="240"/>
      <c r="S812" s="240"/>
      <c r="T812" s="241"/>
      <c r="AT812" s="242" t="s">
        <v>136</v>
      </c>
      <c r="AU812" s="242" t="s">
        <v>77</v>
      </c>
      <c r="AV812" s="13" t="s">
        <v>75</v>
      </c>
      <c r="AW812" s="13" t="s">
        <v>32</v>
      </c>
      <c r="AX812" s="13" t="s">
        <v>70</v>
      </c>
      <c r="AY812" s="242" t="s">
        <v>127</v>
      </c>
    </row>
    <row r="813" spans="2:51" s="13" customFormat="1" ht="12">
      <c r="B813" s="233"/>
      <c r="C813" s="234"/>
      <c r="D813" s="212" t="s">
        <v>136</v>
      </c>
      <c r="E813" s="235" t="s">
        <v>1</v>
      </c>
      <c r="F813" s="236" t="s">
        <v>1517</v>
      </c>
      <c r="G813" s="234"/>
      <c r="H813" s="235" t="s">
        <v>1</v>
      </c>
      <c r="I813" s="237"/>
      <c r="J813" s="234"/>
      <c r="K813" s="234"/>
      <c r="L813" s="238"/>
      <c r="M813" s="239"/>
      <c r="N813" s="240"/>
      <c r="O813" s="240"/>
      <c r="P813" s="240"/>
      <c r="Q813" s="240"/>
      <c r="R813" s="240"/>
      <c r="S813" s="240"/>
      <c r="T813" s="241"/>
      <c r="AT813" s="242" t="s">
        <v>136</v>
      </c>
      <c r="AU813" s="242" t="s">
        <v>77</v>
      </c>
      <c r="AV813" s="13" t="s">
        <v>75</v>
      </c>
      <c r="AW813" s="13" t="s">
        <v>32</v>
      </c>
      <c r="AX813" s="13" t="s">
        <v>70</v>
      </c>
      <c r="AY813" s="242" t="s">
        <v>127</v>
      </c>
    </row>
    <row r="814" spans="2:51" s="13" customFormat="1" ht="12">
      <c r="B814" s="233"/>
      <c r="C814" s="234"/>
      <c r="D814" s="212" t="s">
        <v>136</v>
      </c>
      <c r="E814" s="235" t="s">
        <v>1</v>
      </c>
      <c r="F814" s="236" t="s">
        <v>1518</v>
      </c>
      <c r="G814" s="234"/>
      <c r="H814" s="235" t="s">
        <v>1</v>
      </c>
      <c r="I814" s="237"/>
      <c r="J814" s="234"/>
      <c r="K814" s="234"/>
      <c r="L814" s="238"/>
      <c r="M814" s="239"/>
      <c r="N814" s="240"/>
      <c r="O814" s="240"/>
      <c r="P814" s="240"/>
      <c r="Q814" s="240"/>
      <c r="R814" s="240"/>
      <c r="S814" s="240"/>
      <c r="T814" s="241"/>
      <c r="AT814" s="242" t="s">
        <v>136</v>
      </c>
      <c r="AU814" s="242" t="s">
        <v>77</v>
      </c>
      <c r="AV814" s="13" t="s">
        <v>75</v>
      </c>
      <c r="AW814" s="13" t="s">
        <v>32</v>
      </c>
      <c r="AX814" s="13" t="s">
        <v>70</v>
      </c>
      <c r="AY814" s="242" t="s">
        <v>127</v>
      </c>
    </row>
    <row r="815" spans="2:51" s="11" customFormat="1" ht="12">
      <c r="B815" s="210"/>
      <c r="C815" s="211"/>
      <c r="D815" s="212" t="s">
        <v>136</v>
      </c>
      <c r="E815" s="213" t="s">
        <v>1</v>
      </c>
      <c r="F815" s="214" t="s">
        <v>75</v>
      </c>
      <c r="G815" s="211"/>
      <c r="H815" s="215">
        <v>1</v>
      </c>
      <c r="I815" s="216"/>
      <c r="J815" s="211"/>
      <c r="K815" s="211"/>
      <c r="L815" s="217"/>
      <c r="M815" s="218"/>
      <c r="N815" s="219"/>
      <c r="O815" s="219"/>
      <c r="P815" s="219"/>
      <c r="Q815" s="219"/>
      <c r="R815" s="219"/>
      <c r="S815" s="219"/>
      <c r="T815" s="220"/>
      <c r="AT815" s="221" t="s">
        <v>136</v>
      </c>
      <c r="AU815" s="221" t="s">
        <v>77</v>
      </c>
      <c r="AV815" s="11" t="s">
        <v>77</v>
      </c>
      <c r="AW815" s="11" t="s">
        <v>32</v>
      </c>
      <c r="AX815" s="11" t="s">
        <v>75</v>
      </c>
      <c r="AY815" s="221" t="s">
        <v>127</v>
      </c>
    </row>
    <row r="816" spans="2:65" s="1" customFormat="1" ht="16.5" customHeight="1">
      <c r="B816" s="37"/>
      <c r="C816" s="198" t="s">
        <v>1519</v>
      </c>
      <c r="D816" s="198" t="s">
        <v>129</v>
      </c>
      <c r="E816" s="199" t="s">
        <v>1520</v>
      </c>
      <c r="F816" s="200" t="s">
        <v>1521</v>
      </c>
      <c r="G816" s="201" t="s">
        <v>132</v>
      </c>
      <c r="H816" s="202">
        <v>4.57</v>
      </c>
      <c r="I816" s="203"/>
      <c r="J816" s="204">
        <f>ROUND(I816*H816,2)</f>
        <v>0</v>
      </c>
      <c r="K816" s="200" t="s">
        <v>133</v>
      </c>
      <c r="L816" s="42"/>
      <c r="M816" s="205" t="s">
        <v>1</v>
      </c>
      <c r="N816" s="206" t="s">
        <v>41</v>
      </c>
      <c r="O816" s="78"/>
      <c r="P816" s="207">
        <f>O816*H816</f>
        <v>0</v>
      </c>
      <c r="Q816" s="207">
        <v>0.00025</v>
      </c>
      <c r="R816" s="207">
        <f>Q816*H816</f>
        <v>0.0011425</v>
      </c>
      <c r="S816" s="207">
        <v>0</v>
      </c>
      <c r="T816" s="208">
        <f>S816*H816</f>
        <v>0</v>
      </c>
      <c r="AR816" s="16" t="s">
        <v>206</v>
      </c>
      <c r="AT816" s="16" t="s">
        <v>129</v>
      </c>
      <c r="AU816" s="16" t="s">
        <v>77</v>
      </c>
      <c r="AY816" s="16" t="s">
        <v>127</v>
      </c>
      <c r="BE816" s="209">
        <f>IF(N816="základní",J816,0)</f>
        <v>0</v>
      </c>
      <c r="BF816" s="209">
        <f>IF(N816="snížená",J816,0)</f>
        <v>0</v>
      </c>
      <c r="BG816" s="209">
        <f>IF(N816="zákl. přenesená",J816,0)</f>
        <v>0</v>
      </c>
      <c r="BH816" s="209">
        <f>IF(N816="sníž. přenesená",J816,0)</f>
        <v>0</v>
      </c>
      <c r="BI816" s="209">
        <f>IF(N816="nulová",J816,0)</f>
        <v>0</v>
      </c>
      <c r="BJ816" s="16" t="s">
        <v>75</v>
      </c>
      <c r="BK816" s="209">
        <f>ROUND(I816*H816,2)</f>
        <v>0</v>
      </c>
      <c r="BL816" s="16" t="s">
        <v>206</v>
      </c>
      <c r="BM816" s="16" t="s">
        <v>1522</v>
      </c>
    </row>
    <row r="817" spans="2:51" s="11" customFormat="1" ht="12">
      <c r="B817" s="210"/>
      <c r="C817" s="211"/>
      <c r="D817" s="212" t="s">
        <v>136</v>
      </c>
      <c r="E817" s="213" t="s">
        <v>1</v>
      </c>
      <c r="F817" s="214" t="s">
        <v>1523</v>
      </c>
      <c r="G817" s="211"/>
      <c r="H817" s="215">
        <v>4.57</v>
      </c>
      <c r="I817" s="216"/>
      <c r="J817" s="211"/>
      <c r="K817" s="211"/>
      <c r="L817" s="217"/>
      <c r="M817" s="218"/>
      <c r="N817" s="219"/>
      <c r="O817" s="219"/>
      <c r="P817" s="219"/>
      <c r="Q817" s="219"/>
      <c r="R817" s="219"/>
      <c r="S817" s="219"/>
      <c r="T817" s="220"/>
      <c r="AT817" s="221" t="s">
        <v>136</v>
      </c>
      <c r="AU817" s="221" t="s">
        <v>77</v>
      </c>
      <c r="AV817" s="11" t="s">
        <v>77</v>
      </c>
      <c r="AW817" s="11" t="s">
        <v>32</v>
      </c>
      <c r="AX817" s="11" t="s">
        <v>75</v>
      </c>
      <c r="AY817" s="221" t="s">
        <v>127</v>
      </c>
    </row>
    <row r="818" spans="2:65" s="1" customFormat="1" ht="22.5" customHeight="1">
      <c r="B818" s="37"/>
      <c r="C818" s="243" t="s">
        <v>1524</v>
      </c>
      <c r="D818" s="243" t="s">
        <v>257</v>
      </c>
      <c r="E818" s="244" t="s">
        <v>1525</v>
      </c>
      <c r="F818" s="245" t="s">
        <v>1526</v>
      </c>
      <c r="G818" s="246" t="s">
        <v>226</v>
      </c>
      <c r="H818" s="247">
        <v>3</v>
      </c>
      <c r="I818" s="248"/>
      <c r="J818" s="249">
        <f>ROUND(I818*H818,2)</f>
        <v>0</v>
      </c>
      <c r="K818" s="245" t="s">
        <v>1</v>
      </c>
      <c r="L818" s="250"/>
      <c r="M818" s="251" t="s">
        <v>1</v>
      </c>
      <c r="N818" s="252" t="s">
        <v>41</v>
      </c>
      <c r="O818" s="78"/>
      <c r="P818" s="207">
        <f>O818*H818</f>
        <v>0</v>
      </c>
      <c r="Q818" s="207">
        <v>0.031</v>
      </c>
      <c r="R818" s="207">
        <f>Q818*H818</f>
        <v>0.093</v>
      </c>
      <c r="S818" s="207">
        <v>0</v>
      </c>
      <c r="T818" s="208">
        <f>S818*H818</f>
        <v>0</v>
      </c>
      <c r="AR818" s="16" t="s">
        <v>297</v>
      </c>
      <c r="AT818" s="16" t="s">
        <v>257</v>
      </c>
      <c r="AU818" s="16" t="s">
        <v>77</v>
      </c>
      <c r="AY818" s="16" t="s">
        <v>127</v>
      </c>
      <c r="BE818" s="209">
        <f>IF(N818="základní",J818,0)</f>
        <v>0</v>
      </c>
      <c r="BF818" s="209">
        <f>IF(N818="snížená",J818,0)</f>
        <v>0</v>
      </c>
      <c r="BG818" s="209">
        <f>IF(N818="zákl. přenesená",J818,0)</f>
        <v>0</v>
      </c>
      <c r="BH818" s="209">
        <f>IF(N818="sníž. přenesená",J818,0)</f>
        <v>0</v>
      </c>
      <c r="BI818" s="209">
        <f>IF(N818="nulová",J818,0)</f>
        <v>0</v>
      </c>
      <c r="BJ818" s="16" t="s">
        <v>75</v>
      </c>
      <c r="BK818" s="209">
        <f>ROUND(I818*H818,2)</f>
        <v>0</v>
      </c>
      <c r="BL818" s="16" t="s">
        <v>206</v>
      </c>
      <c r="BM818" s="16" t="s">
        <v>1527</v>
      </c>
    </row>
    <row r="819" spans="2:65" s="1" customFormat="1" ht="16.5" customHeight="1">
      <c r="B819" s="37"/>
      <c r="C819" s="243" t="s">
        <v>1528</v>
      </c>
      <c r="D819" s="243" t="s">
        <v>257</v>
      </c>
      <c r="E819" s="244" t="s">
        <v>1529</v>
      </c>
      <c r="F819" s="245" t="s">
        <v>1530</v>
      </c>
      <c r="G819" s="246" t="s">
        <v>226</v>
      </c>
      <c r="H819" s="247">
        <v>2</v>
      </c>
      <c r="I819" s="248"/>
      <c r="J819" s="249">
        <f>ROUND(I819*H819,2)</f>
        <v>0</v>
      </c>
      <c r="K819" s="245" t="s">
        <v>1</v>
      </c>
      <c r="L819" s="250"/>
      <c r="M819" s="251" t="s">
        <v>1</v>
      </c>
      <c r="N819" s="252" t="s">
        <v>41</v>
      </c>
      <c r="O819" s="78"/>
      <c r="P819" s="207">
        <f>O819*H819</f>
        <v>0</v>
      </c>
      <c r="Q819" s="207">
        <v>0.031</v>
      </c>
      <c r="R819" s="207">
        <f>Q819*H819</f>
        <v>0.062</v>
      </c>
      <c r="S819" s="207">
        <v>0</v>
      </c>
      <c r="T819" s="208">
        <f>S819*H819</f>
        <v>0</v>
      </c>
      <c r="AR819" s="16" t="s">
        <v>297</v>
      </c>
      <c r="AT819" s="16" t="s">
        <v>257</v>
      </c>
      <c r="AU819" s="16" t="s">
        <v>77</v>
      </c>
      <c r="AY819" s="16" t="s">
        <v>127</v>
      </c>
      <c r="BE819" s="209">
        <f>IF(N819="základní",J819,0)</f>
        <v>0</v>
      </c>
      <c r="BF819" s="209">
        <f>IF(N819="snížená",J819,0)</f>
        <v>0</v>
      </c>
      <c r="BG819" s="209">
        <f>IF(N819="zákl. přenesená",J819,0)</f>
        <v>0</v>
      </c>
      <c r="BH819" s="209">
        <f>IF(N819="sníž. přenesená",J819,0)</f>
        <v>0</v>
      </c>
      <c r="BI819" s="209">
        <f>IF(N819="nulová",J819,0)</f>
        <v>0</v>
      </c>
      <c r="BJ819" s="16" t="s">
        <v>75</v>
      </c>
      <c r="BK819" s="209">
        <f>ROUND(I819*H819,2)</f>
        <v>0</v>
      </c>
      <c r="BL819" s="16" t="s">
        <v>206</v>
      </c>
      <c r="BM819" s="16" t="s">
        <v>1531</v>
      </c>
    </row>
    <row r="820" spans="2:65" s="1" customFormat="1" ht="16.5" customHeight="1">
      <c r="B820" s="37"/>
      <c r="C820" s="243" t="s">
        <v>1532</v>
      </c>
      <c r="D820" s="243" t="s">
        <v>257</v>
      </c>
      <c r="E820" s="244" t="s">
        <v>1533</v>
      </c>
      <c r="F820" s="245" t="s">
        <v>1534</v>
      </c>
      <c r="G820" s="246" t="s">
        <v>226</v>
      </c>
      <c r="H820" s="247">
        <v>6</v>
      </c>
      <c r="I820" s="248"/>
      <c r="J820" s="249">
        <f>ROUND(I820*H820,2)</f>
        <v>0</v>
      </c>
      <c r="K820" s="245" t="s">
        <v>1</v>
      </c>
      <c r="L820" s="250"/>
      <c r="M820" s="251" t="s">
        <v>1</v>
      </c>
      <c r="N820" s="252" t="s">
        <v>41</v>
      </c>
      <c r="O820" s="78"/>
      <c r="P820" s="207">
        <f>O820*H820</f>
        <v>0</v>
      </c>
      <c r="Q820" s="207">
        <v>0.031</v>
      </c>
      <c r="R820" s="207">
        <f>Q820*H820</f>
        <v>0.186</v>
      </c>
      <c r="S820" s="207">
        <v>0</v>
      </c>
      <c r="T820" s="208">
        <f>S820*H820</f>
        <v>0</v>
      </c>
      <c r="AR820" s="16" t="s">
        <v>297</v>
      </c>
      <c r="AT820" s="16" t="s">
        <v>257</v>
      </c>
      <c r="AU820" s="16" t="s">
        <v>77</v>
      </c>
      <c r="AY820" s="16" t="s">
        <v>127</v>
      </c>
      <c r="BE820" s="209">
        <f>IF(N820="základní",J820,0)</f>
        <v>0</v>
      </c>
      <c r="BF820" s="209">
        <f>IF(N820="snížená",J820,0)</f>
        <v>0</v>
      </c>
      <c r="BG820" s="209">
        <f>IF(N820="zákl. přenesená",J820,0)</f>
        <v>0</v>
      </c>
      <c r="BH820" s="209">
        <f>IF(N820="sníž. přenesená",J820,0)</f>
        <v>0</v>
      </c>
      <c r="BI820" s="209">
        <f>IF(N820="nulová",J820,0)</f>
        <v>0</v>
      </c>
      <c r="BJ820" s="16" t="s">
        <v>75</v>
      </c>
      <c r="BK820" s="209">
        <f>ROUND(I820*H820,2)</f>
        <v>0</v>
      </c>
      <c r="BL820" s="16" t="s">
        <v>206</v>
      </c>
      <c r="BM820" s="16" t="s">
        <v>1535</v>
      </c>
    </row>
    <row r="821" spans="2:65" s="1" customFormat="1" ht="16.5" customHeight="1">
      <c r="B821" s="37"/>
      <c r="C821" s="198" t="s">
        <v>1536</v>
      </c>
      <c r="D821" s="198" t="s">
        <v>129</v>
      </c>
      <c r="E821" s="199" t="s">
        <v>1537</v>
      </c>
      <c r="F821" s="200" t="s">
        <v>1538</v>
      </c>
      <c r="G821" s="201" t="s">
        <v>226</v>
      </c>
      <c r="H821" s="202">
        <v>1</v>
      </c>
      <c r="I821" s="203"/>
      <c r="J821" s="204">
        <f>ROUND(I821*H821,2)</f>
        <v>0</v>
      </c>
      <c r="K821" s="200" t="s">
        <v>133</v>
      </c>
      <c r="L821" s="42"/>
      <c r="M821" s="205" t="s">
        <v>1</v>
      </c>
      <c r="N821" s="206" t="s">
        <v>41</v>
      </c>
      <c r="O821" s="78"/>
      <c r="P821" s="207">
        <f>O821*H821</f>
        <v>0</v>
      </c>
      <c r="Q821" s="207">
        <v>0</v>
      </c>
      <c r="R821" s="207">
        <f>Q821*H821</f>
        <v>0</v>
      </c>
      <c r="S821" s="207">
        <v>0</v>
      </c>
      <c r="T821" s="208">
        <f>S821*H821</f>
        <v>0</v>
      </c>
      <c r="AR821" s="16" t="s">
        <v>206</v>
      </c>
      <c r="AT821" s="16" t="s">
        <v>129</v>
      </c>
      <c r="AU821" s="16" t="s">
        <v>77</v>
      </c>
      <c r="AY821" s="16" t="s">
        <v>127</v>
      </c>
      <c r="BE821" s="209">
        <f>IF(N821="základní",J821,0)</f>
        <v>0</v>
      </c>
      <c r="BF821" s="209">
        <f>IF(N821="snížená",J821,0)</f>
        <v>0</v>
      </c>
      <c r="BG821" s="209">
        <f>IF(N821="zákl. přenesená",J821,0)</f>
        <v>0</v>
      </c>
      <c r="BH821" s="209">
        <f>IF(N821="sníž. přenesená",J821,0)</f>
        <v>0</v>
      </c>
      <c r="BI821" s="209">
        <f>IF(N821="nulová",J821,0)</f>
        <v>0</v>
      </c>
      <c r="BJ821" s="16" t="s">
        <v>75</v>
      </c>
      <c r="BK821" s="209">
        <f>ROUND(I821*H821,2)</f>
        <v>0</v>
      </c>
      <c r="BL821" s="16" t="s">
        <v>206</v>
      </c>
      <c r="BM821" s="16" t="s">
        <v>1539</v>
      </c>
    </row>
    <row r="822" spans="2:65" s="1" customFormat="1" ht="22.5" customHeight="1">
      <c r="B822" s="37"/>
      <c r="C822" s="243" t="s">
        <v>1540</v>
      </c>
      <c r="D822" s="243" t="s">
        <v>257</v>
      </c>
      <c r="E822" s="244" t="s">
        <v>1541</v>
      </c>
      <c r="F822" s="245" t="s">
        <v>1542</v>
      </c>
      <c r="G822" s="246" t="s">
        <v>226</v>
      </c>
      <c r="H822" s="247">
        <v>1</v>
      </c>
      <c r="I822" s="248"/>
      <c r="J822" s="249">
        <f>ROUND(I822*H822,2)</f>
        <v>0</v>
      </c>
      <c r="K822" s="245" t="s">
        <v>1</v>
      </c>
      <c r="L822" s="250"/>
      <c r="M822" s="251" t="s">
        <v>1</v>
      </c>
      <c r="N822" s="252" t="s">
        <v>41</v>
      </c>
      <c r="O822" s="78"/>
      <c r="P822" s="207">
        <f>O822*H822</f>
        <v>0</v>
      </c>
      <c r="Q822" s="207">
        <v>9E-05</v>
      </c>
      <c r="R822" s="207">
        <f>Q822*H822</f>
        <v>9E-05</v>
      </c>
      <c r="S822" s="207">
        <v>0</v>
      </c>
      <c r="T822" s="208">
        <f>S822*H822</f>
        <v>0</v>
      </c>
      <c r="AR822" s="16" t="s">
        <v>297</v>
      </c>
      <c r="AT822" s="16" t="s">
        <v>257</v>
      </c>
      <c r="AU822" s="16" t="s">
        <v>77</v>
      </c>
      <c r="AY822" s="16" t="s">
        <v>127</v>
      </c>
      <c r="BE822" s="209">
        <f>IF(N822="základní",J822,0)</f>
        <v>0</v>
      </c>
      <c r="BF822" s="209">
        <f>IF(N822="snížená",J822,0)</f>
        <v>0</v>
      </c>
      <c r="BG822" s="209">
        <f>IF(N822="zákl. přenesená",J822,0)</f>
        <v>0</v>
      </c>
      <c r="BH822" s="209">
        <f>IF(N822="sníž. přenesená",J822,0)</f>
        <v>0</v>
      </c>
      <c r="BI822" s="209">
        <f>IF(N822="nulová",J822,0)</f>
        <v>0</v>
      </c>
      <c r="BJ822" s="16" t="s">
        <v>75</v>
      </c>
      <c r="BK822" s="209">
        <f>ROUND(I822*H822,2)</f>
        <v>0</v>
      </c>
      <c r="BL822" s="16" t="s">
        <v>206</v>
      </c>
      <c r="BM822" s="16" t="s">
        <v>1543</v>
      </c>
    </row>
    <row r="823" spans="2:65" s="1" customFormat="1" ht="22.5" customHeight="1">
      <c r="B823" s="37"/>
      <c r="C823" s="243" t="s">
        <v>1544</v>
      </c>
      <c r="D823" s="243" t="s">
        <v>257</v>
      </c>
      <c r="E823" s="244" t="s">
        <v>1545</v>
      </c>
      <c r="F823" s="245" t="s">
        <v>1546</v>
      </c>
      <c r="G823" s="246" t="s">
        <v>226</v>
      </c>
      <c r="H823" s="247">
        <v>1</v>
      </c>
      <c r="I823" s="248"/>
      <c r="J823" s="249">
        <f>ROUND(I823*H823,2)</f>
        <v>0</v>
      </c>
      <c r="K823" s="245" t="s">
        <v>1</v>
      </c>
      <c r="L823" s="250"/>
      <c r="M823" s="251" t="s">
        <v>1</v>
      </c>
      <c r="N823" s="252" t="s">
        <v>41</v>
      </c>
      <c r="O823" s="78"/>
      <c r="P823" s="207">
        <f>O823*H823</f>
        <v>0</v>
      </c>
      <c r="Q823" s="207">
        <v>9E-05</v>
      </c>
      <c r="R823" s="207">
        <f>Q823*H823</f>
        <v>9E-05</v>
      </c>
      <c r="S823" s="207">
        <v>0</v>
      </c>
      <c r="T823" s="208">
        <f>S823*H823</f>
        <v>0</v>
      </c>
      <c r="AR823" s="16" t="s">
        <v>297</v>
      </c>
      <c r="AT823" s="16" t="s">
        <v>257</v>
      </c>
      <c r="AU823" s="16" t="s">
        <v>77</v>
      </c>
      <c r="AY823" s="16" t="s">
        <v>127</v>
      </c>
      <c r="BE823" s="209">
        <f>IF(N823="základní",J823,0)</f>
        <v>0</v>
      </c>
      <c r="BF823" s="209">
        <f>IF(N823="snížená",J823,0)</f>
        <v>0</v>
      </c>
      <c r="BG823" s="209">
        <f>IF(N823="zákl. přenesená",J823,0)</f>
        <v>0</v>
      </c>
      <c r="BH823" s="209">
        <f>IF(N823="sníž. přenesená",J823,0)</f>
        <v>0</v>
      </c>
      <c r="BI823" s="209">
        <f>IF(N823="nulová",J823,0)</f>
        <v>0</v>
      </c>
      <c r="BJ823" s="16" t="s">
        <v>75</v>
      </c>
      <c r="BK823" s="209">
        <f>ROUND(I823*H823,2)</f>
        <v>0</v>
      </c>
      <c r="BL823" s="16" t="s">
        <v>206</v>
      </c>
      <c r="BM823" s="16" t="s">
        <v>1547</v>
      </c>
    </row>
    <row r="824" spans="2:65" s="1" customFormat="1" ht="22.5" customHeight="1">
      <c r="B824" s="37"/>
      <c r="C824" s="243" t="s">
        <v>1548</v>
      </c>
      <c r="D824" s="243" t="s">
        <v>257</v>
      </c>
      <c r="E824" s="244" t="s">
        <v>1549</v>
      </c>
      <c r="F824" s="245" t="s">
        <v>1550</v>
      </c>
      <c r="G824" s="246" t="s">
        <v>226</v>
      </c>
      <c r="H824" s="247">
        <v>1</v>
      </c>
      <c r="I824" s="248"/>
      <c r="J824" s="249">
        <f>ROUND(I824*H824,2)</f>
        <v>0</v>
      </c>
      <c r="K824" s="245" t="s">
        <v>1</v>
      </c>
      <c r="L824" s="250"/>
      <c r="M824" s="251" t="s">
        <v>1</v>
      </c>
      <c r="N824" s="252" t="s">
        <v>41</v>
      </c>
      <c r="O824" s="78"/>
      <c r="P824" s="207">
        <f>O824*H824</f>
        <v>0</v>
      </c>
      <c r="Q824" s="207">
        <v>9E-05</v>
      </c>
      <c r="R824" s="207">
        <f>Q824*H824</f>
        <v>9E-05</v>
      </c>
      <c r="S824" s="207">
        <v>0</v>
      </c>
      <c r="T824" s="208">
        <f>S824*H824</f>
        <v>0</v>
      </c>
      <c r="AR824" s="16" t="s">
        <v>297</v>
      </c>
      <c r="AT824" s="16" t="s">
        <v>257</v>
      </c>
      <c r="AU824" s="16" t="s">
        <v>77</v>
      </c>
      <c r="AY824" s="16" t="s">
        <v>127</v>
      </c>
      <c r="BE824" s="209">
        <f>IF(N824="základní",J824,0)</f>
        <v>0</v>
      </c>
      <c r="BF824" s="209">
        <f>IF(N824="snížená",J824,0)</f>
        <v>0</v>
      </c>
      <c r="BG824" s="209">
        <f>IF(N824="zákl. přenesená",J824,0)</f>
        <v>0</v>
      </c>
      <c r="BH824" s="209">
        <f>IF(N824="sníž. přenesená",J824,0)</f>
        <v>0</v>
      </c>
      <c r="BI824" s="209">
        <f>IF(N824="nulová",J824,0)</f>
        <v>0</v>
      </c>
      <c r="BJ824" s="16" t="s">
        <v>75</v>
      </c>
      <c r="BK824" s="209">
        <f>ROUND(I824*H824,2)</f>
        <v>0</v>
      </c>
      <c r="BL824" s="16" t="s">
        <v>206</v>
      </c>
      <c r="BM824" s="16" t="s">
        <v>1551</v>
      </c>
    </row>
    <row r="825" spans="2:65" s="1" customFormat="1" ht="16.5" customHeight="1">
      <c r="B825" s="37"/>
      <c r="C825" s="198" t="s">
        <v>1552</v>
      </c>
      <c r="D825" s="198" t="s">
        <v>129</v>
      </c>
      <c r="E825" s="199" t="s">
        <v>1553</v>
      </c>
      <c r="F825" s="200" t="s">
        <v>1554</v>
      </c>
      <c r="G825" s="201" t="s">
        <v>226</v>
      </c>
      <c r="H825" s="202">
        <v>3</v>
      </c>
      <c r="I825" s="203"/>
      <c r="J825" s="204">
        <f>ROUND(I825*H825,2)</f>
        <v>0</v>
      </c>
      <c r="K825" s="200" t="s">
        <v>133</v>
      </c>
      <c r="L825" s="42"/>
      <c r="M825" s="205" t="s">
        <v>1</v>
      </c>
      <c r="N825" s="206" t="s">
        <v>41</v>
      </c>
      <c r="O825" s="78"/>
      <c r="P825" s="207">
        <f>O825*H825</f>
        <v>0</v>
      </c>
      <c r="Q825" s="207">
        <v>0</v>
      </c>
      <c r="R825" s="207">
        <f>Q825*H825</f>
        <v>0</v>
      </c>
      <c r="S825" s="207">
        <v>0</v>
      </c>
      <c r="T825" s="208">
        <f>S825*H825</f>
        <v>0</v>
      </c>
      <c r="AR825" s="16" t="s">
        <v>206</v>
      </c>
      <c r="AT825" s="16" t="s">
        <v>129</v>
      </c>
      <c r="AU825" s="16" t="s">
        <v>77</v>
      </c>
      <c r="AY825" s="16" t="s">
        <v>127</v>
      </c>
      <c r="BE825" s="209">
        <f>IF(N825="základní",J825,0)</f>
        <v>0</v>
      </c>
      <c r="BF825" s="209">
        <f>IF(N825="snížená",J825,0)</f>
        <v>0</v>
      </c>
      <c r="BG825" s="209">
        <f>IF(N825="zákl. přenesená",J825,0)</f>
        <v>0</v>
      </c>
      <c r="BH825" s="209">
        <f>IF(N825="sníž. přenesená",J825,0)</f>
        <v>0</v>
      </c>
      <c r="BI825" s="209">
        <f>IF(N825="nulová",J825,0)</f>
        <v>0</v>
      </c>
      <c r="BJ825" s="16" t="s">
        <v>75</v>
      </c>
      <c r="BK825" s="209">
        <f>ROUND(I825*H825,2)</f>
        <v>0</v>
      </c>
      <c r="BL825" s="16" t="s">
        <v>206</v>
      </c>
      <c r="BM825" s="16" t="s">
        <v>1555</v>
      </c>
    </row>
    <row r="826" spans="2:65" s="1" customFormat="1" ht="22.5" customHeight="1">
      <c r="B826" s="37"/>
      <c r="C826" s="243" t="s">
        <v>1556</v>
      </c>
      <c r="D826" s="243" t="s">
        <v>257</v>
      </c>
      <c r="E826" s="244" t="s">
        <v>1557</v>
      </c>
      <c r="F826" s="245" t="s">
        <v>1558</v>
      </c>
      <c r="G826" s="246" t="s">
        <v>226</v>
      </c>
      <c r="H826" s="247">
        <v>2</v>
      </c>
      <c r="I826" s="248"/>
      <c r="J826" s="249">
        <f>ROUND(I826*H826,2)</f>
        <v>0</v>
      </c>
      <c r="K826" s="245" t="s">
        <v>1</v>
      </c>
      <c r="L826" s="250"/>
      <c r="M826" s="251" t="s">
        <v>1</v>
      </c>
      <c r="N826" s="252" t="s">
        <v>41</v>
      </c>
      <c r="O826" s="78"/>
      <c r="P826" s="207">
        <f>O826*H826</f>
        <v>0</v>
      </c>
      <c r="Q826" s="207">
        <v>9E-05</v>
      </c>
      <c r="R826" s="207">
        <f>Q826*H826</f>
        <v>0.00018</v>
      </c>
      <c r="S826" s="207">
        <v>0</v>
      </c>
      <c r="T826" s="208">
        <f>S826*H826</f>
        <v>0</v>
      </c>
      <c r="AR826" s="16" t="s">
        <v>297</v>
      </c>
      <c r="AT826" s="16" t="s">
        <v>257</v>
      </c>
      <c r="AU826" s="16" t="s">
        <v>77</v>
      </c>
      <c r="AY826" s="16" t="s">
        <v>127</v>
      </c>
      <c r="BE826" s="209">
        <f>IF(N826="základní",J826,0)</f>
        <v>0</v>
      </c>
      <c r="BF826" s="209">
        <f>IF(N826="snížená",J826,0)</f>
        <v>0</v>
      </c>
      <c r="BG826" s="209">
        <f>IF(N826="zákl. přenesená",J826,0)</f>
        <v>0</v>
      </c>
      <c r="BH826" s="209">
        <f>IF(N826="sníž. přenesená",J826,0)</f>
        <v>0</v>
      </c>
      <c r="BI826" s="209">
        <f>IF(N826="nulová",J826,0)</f>
        <v>0</v>
      </c>
      <c r="BJ826" s="16" t="s">
        <v>75</v>
      </c>
      <c r="BK826" s="209">
        <f>ROUND(I826*H826,2)</f>
        <v>0</v>
      </c>
      <c r="BL826" s="16" t="s">
        <v>206</v>
      </c>
      <c r="BM826" s="16" t="s">
        <v>1559</v>
      </c>
    </row>
    <row r="827" spans="2:65" s="1" customFormat="1" ht="22.5" customHeight="1">
      <c r="B827" s="37"/>
      <c r="C827" s="243" t="s">
        <v>1560</v>
      </c>
      <c r="D827" s="243" t="s">
        <v>257</v>
      </c>
      <c r="E827" s="244" t="s">
        <v>1561</v>
      </c>
      <c r="F827" s="245" t="s">
        <v>1562</v>
      </c>
      <c r="G827" s="246" t="s">
        <v>226</v>
      </c>
      <c r="H827" s="247">
        <v>1</v>
      </c>
      <c r="I827" s="248"/>
      <c r="J827" s="249">
        <f>ROUND(I827*H827,2)</f>
        <v>0</v>
      </c>
      <c r="K827" s="245" t="s">
        <v>1</v>
      </c>
      <c r="L827" s="250"/>
      <c r="M827" s="251" t="s">
        <v>1</v>
      </c>
      <c r="N827" s="252" t="s">
        <v>41</v>
      </c>
      <c r="O827" s="78"/>
      <c r="P827" s="207">
        <f>O827*H827</f>
        <v>0</v>
      </c>
      <c r="Q827" s="207">
        <v>9E-05</v>
      </c>
      <c r="R827" s="207">
        <f>Q827*H827</f>
        <v>9E-05</v>
      </c>
      <c r="S827" s="207">
        <v>0</v>
      </c>
      <c r="T827" s="208">
        <f>S827*H827</f>
        <v>0</v>
      </c>
      <c r="AR827" s="16" t="s">
        <v>297</v>
      </c>
      <c r="AT827" s="16" t="s">
        <v>257</v>
      </c>
      <c r="AU827" s="16" t="s">
        <v>77</v>
      </c>
      <c r="AY827" s="16" t="s">
        <v>127</v>
      </c>
      <c r="BE827" s="209">
        <f>IF(N827="základní",J827,0)</f>
        <v>0</v>
      </c>
      <c r="BF827" s="209">
        <f>IF(N827="snížená",J827,0)</f>
        <v>0</v>
      </c>
      <c r="BG827" s="209">
        <f>IF(N827="zákl. přenesená",J827,0)</f>
        <v>0</v>
      </c>
      <c r="BH827" s="209">
        <f>IF(N827="sníž. přenesená",J827,0)</f>
        <v>0</v>
      </c>
      <c r="BI827" s="209">
        <f>IF(N827="nulová",J827,0)</f>
        <v>0</v>
      </c>
      <c r="BJ827" s="16" t="s">
        <v>75</v>
      </c>
      <c r="BK827" s="209">
        <f>ROUND(I827*H827,2)</f>
        <v>0</v>
      </c>
      <c r="BL827" s="16" t="s">
        <v>206</v>
      </c>
      <c r="BM827" s="16" t="s">
        <v>1563</v>
      </c>
    </row>
    <row r="828" spans="2:65" s="1" customFormat="1" ht="16.5" customHeight="1">
      <c r="B828" s="37"/>
      <c r="C828" s="198" t="s">
        <v>1564</v>
      </c>
      <c r="D828" s="198" t="s">
        <v>129</v>
      </c>
      <c r="E828" s="199" t="s">
        <v>1565</v>
      </c>
      <c r="F828" s="200" t="s">
        <v>1566</v>
      </c>
      <c r="G828" s="201" t="s">
        <v>226</v>
      </c>
      <c r="H828" s="202">
        <v>1</v>
      </c>
      <c r="I828" s="203"/>
      <c r="J828" s="204">
        <f>ROUND(I828*H828,2)</f>
        <v>0</v>
      </c>
      <c r="K828" s="200" t="s">
        <v>133</v>
      </c>
      <c r="L828" s="42"/>
      <c r="M828" s="205" t="s">
        <v>1</v>
      </c>
      <c r="N828" s="206" t="s">
        <v>41</v>
      </c>
      <c r="O828" s="78"/>
      <c r="P828" s="207">
        <f>O828*H828</f>
        <v>0</v>
      </c>
      <c r="Q828" s="207">
        <v>0</v>
      </c>
      <c r="R828" s="207">
        <f>Q828*H828</f>
        <v>0</v>
      </c>
      <c r="S828" s="207">
        <v>0</v>
      </c>
      <c r="T828" s="208">
        <f>S828*H828</f>
        <v>0</v>
      </c>
      <c r="AR828" s="16" t="s">
        <v>206</v>
      </c>
      <c r="AT828" s="16" t="s">
        <v>129</v>
      </c>
      <c r="AU828" s="16" t="s">
        <v>77</v>
      </c>
      <c r="AY828" s="16" t="s">
        <v>127</v>
      </c>
      <c r="BE828" s="209">
        <f>IF(N828="základní",J828,0)</f>
        <v>0</v>
      </c>
      <c r="BF828" s="209">
        <f>IF(N828="snížená",J828,0)</f>
        <v>0</v>
      </c>
      <c r="BG828" s="209">
        <f>IF(N828="zákl. přenesená",J828,0)</f>
        <v>0</v>
      </c>
      <c r="BH828" s="209">
        <f>IF(N828="sníž. přenesená",J828,0)</f>
        <v>0</v>
      </c>
      <c r="BI828" s="209">
        <f>IF(N828="nulová",J828,0)</f>
        <v>0</v>
      </c>
      <c r="BJ828" s="16" t="s">
        <v>75</v>
      </c>
      <c r="BK828" s="209">
        <f>ROUND(I828*H828,2)</f>
        <v>0</v>
      </c>
      <c r="BL828" s="16" t="s">
        <v>206</v>
      </c>
      <c r="BM828" s="16" t="s">
        <v>1567</v>
      </c>
    </row>
    <row r="829" spans="2:65" s="1" customFormat="1" ht="16.5" customHeight="1">
      <c r="B829" s="37"/>
      <c r="C829" s="198" t="s">
        <v>1568</v>
      </c>
      <c r="D829" s="198" t="s">
        <v>129</v>
      </c>
      <c r="E829" s="199" t="s">
        <v>1569</v>
      </c>
      <c r="F829" s="200" t="s">
        <v>1570</v>
      </c>
      <c r="G829" s="201" t="s">
        <v>226</v>
      </c>
      <c r="H829" s="202">
        <v>1</v>
      </c>
      <c r="I829" s="203"/>
      <c r="J829" s="204">
        <f>ROUND(I829*H829,2)</f>
        <v>0</v>
      </c>
      <c r="K829" s="200" t="s">
        <v>133</v>
      </c>
      <c r="L829" s="42"/>
      <c r="M829" s="205" t="s">
        <v>1</v>
      </c>
      <c r="N829" s="206" t="s">
        <v>41</v>
      </c>
      <c r="O829" s="78"/>
      <c r="P829" s="207">
        <f>O829*H829</f>
        <v>0</v>
      </c>
      <c r="Q829" s="207">
        <v>0</v>
      </c>
      <c r="R829" s="207">
        <f>Q829*H829</f>
        <v>0</v>
      </c>
      <c r="S829" s="207">
        <v>0</v>
      </c>
      <c r="T829" s="208">
        <f>S829*H829</f>
        <v>0</v>
      </c>
      <c r="AR829" s="16" t="s">
        <v>206</v>
      </c>
      <c r="AT829" s="16" t="s">
        <v>129</v>
      </c>
      <c r="AU829" s="16" t="s">
        <v>77</v>
      </c>
      <c r="AY829" s="16" t="s">
        <v>127</v>
      </c>
      <c r="BE829" s="209">
        <f>IF(N829="základní",J829,0)</f>
        <v>0</v>
      </c>
      <c r="BF829" s="209">
        <f>IF(N829="snížená",J829,0)</f>
        <v>0</v>
      </c>
      <c r="BG829" s="209">
        <f>IF(N829="zákl. přenesená",J829,0)</f>
        <v>0</v>
      </c>
      <c r="BH829" s="209">
        <f>IF(N829="sníž. přenesená",J829,0)</f>
        <v>0</v>
      </c>
      <c r="BI829" s="209">
        <f>IF(N829="nulová",J829,0)</f>
        <v>0</v>
      </c>
      <c r="BJ829" s="16" t="s">
        <v>75</v>
      </c>
      <c r="BK829" s="209">
        <f>ROUND(I829*H829,2)</f>
        <v>0</v>
      </c>
      <c r="BL829" s="16" t="s">
        <v>206</v>
      </c>
      <c r="BM829" s="16" t="s">
        <v>1571</v>
      </c>
    </row>
    <row r="830" spans="2:65" s="1" customFormat="1" ht="16.5" customHeight="1">
      <c r="B830" s="37"/>
      <c r="C830" s="243" t="s">
        <v>1572</v>
      </c>
      <c r="D830" s="243" t="s">
        <v>257</v>
      </c>
      <c r="E830" s="244" t="s">
        <v>1573</v>
      </c>
      <c r="F830" s="245" t="s">
        <v>1574</v>
      </c>
      <c r="G830" s="246" t="s">
        <v>226</v>
      </c>
      <c r="H830" s="247">
        <v>1</v>
      </c>
      <c r="I830" s="248"/>
      <c r="J830" s="249">
        <f>ROUND(I830*H830,2)</f>
        <v>0</v>
      </c>
      <c r="K830" s="245" t="s">
        <v>1</v>
      </c>
      <c r="L830" s="250"/>
      <c r="M830" s="251" t="s">
        <v>1</v>
      </c>
      <c r="N830" s="252" t="s">
        <v>41</v>
      </c>
      <c r="O830" s="78"/>
      <c r="P830" s="207">
        <f>O830*H830</f>
        <v>0</v>
      </c>
      <c r="Q830" s="207">
        <v>0.0024</v>
      </c>
      <c r="R830" s="207">
        <f>Q830*H830</f>
        <v>0.0024</v>
      </c>
      <c r="S830" s="207">
        <v>0</v>
      </c>
      <c r="T830" s="208">
        <f>S830*H830</f>
        <v>0</v>
      </c>
      <c r="AR830" s="16" t="s">
        <v>297</v>
      </c>
      <c r="AT830" s="16" t="s">
        <v>257</v>
      </c>
      <c r="AU830" s="16" t="s">
        <v>77</v>
      </c>
      <c r="AY830" s="16" t="s">
        <v>127</v>
      </c>
      <c r="BE830" s="209">
        <f>IF(N830="základní",J830,0)</f>
        <v>0</v>
      </c>
      <c r="BF830" s="209">
        <f>IF(N830="snížená",J830,0)</f>
        <v>0</v>
      </c>
      <c r="BG830" s="209">
        <f>IF(N830="zákl. přenesená",J830,0)</f>
        <v>0</v>
      </c>
      <c r="BH830" s="209">
        <f>IF(N830="sníž. přenesená",J830,0)</f>
        <v>0</v>
      </c>
      <c r="BI830" s="209">
        <f>IF(N830="nulová",J830,0)</f>
        <v>0</v>
      </c>
      <c r="BJ830" s="16" t="s">
        <v>75</v>
      </c>
      <c r="BK830" s="209">
        <f>ROUND(I830*H830,2)</f>
        <v>0</v>
      </c>
      <c r="BL830" s="16" t="s">
        <v>206</v>
      </c>
      <c r="BM830" s="16" t="s">
        <v>1575</v>
      </c>
    </row>
    <row r="831" spans="2:65" s="1" customFormat="1" ht="16.5" customHeight="1">
      <c r="B831" s="37"/>
      <c r="C831" s="198" t="s">
        <v>1576</v>
      </c>
      <c r="D831" s="198" t="s">
        <v>129</v>
      </c>
      <c r="E831" s="199" t="s">
        <v>1577</v>
      </c>
      <c r="F831" s="200" t="s">
        <v>1578</v>
      </c>
      <c r="G831" s="201" t="s">
        <v>226</v>
      </c>
      <c r="H831" s="202">
        <v>1</v>
      </c>
      <c r="I831" s="203"/>
      <c r="J831" s="204">
        <f>ROUND(I831*H831,2)</f>
        <v>0</v>
      </c>
      <c r="K831" s="200" t="s">
        <v>1</v>
      </c>
      <c r="L831" s="42"/>
      <c r="M831" s="205" t="s">
        <v>1</v>
      </c>
      <c r="N831" s="206" t="s">
        <v>41</v>
      </c>
      <c r="O831" s="78"/>
      <c r="P831" s="207">
        <f>O831*H831</f>
        <v>0</v>
      </c>
      <c r="Q831" s="207">
        <v>0</v>
      </c>
      <c r="R831" s="207">
        <f>Q831*H831</f>
        <v>0</v>
      </c>
      <c r="S831" s="207">
        <v>5E-05</v>
      </c>
      <c r="T831" s="208">
        <f>S831*H831</f>
        <v>5E-05</v>
      </c>
      <c r="AR831" s="16" t="s">
        <v>206</v>
      </c>
      <c r="AT831" s="16" t="s">
        <v>129</v>
      </c>
      <c r="AU831" s="16" t="s">
        <v>77</v>
      </c>
      <c r="AY831" s="16" t="s">
        <v>127</v>
      </c>
      <c r="BE831" s="209">
        <f>IF(N831="základní",J831,0)</f>
        <v>0</v>
      </c>
      <c r="BF831" s="209">
        <f>IF(N831="snížená",J831,0)</f>
        <v>0</v>
      </c>
      <c r="BG831" s="209">
        <f>IF(N831="zákl. přenesená",J831,0)</f>
        <v>0</v>
      </c>
      <c r="BH831" s="209">
        <f>IF(N831="sníž. přenesená",J831,0)</f>
        <v>0</v>
      </c>
      <c r="BI831" s="209">
        <f>IF(N831="nulová",J831,0)</f>
        <v>0</v>
      </c>
      <c r="BJ831" s="16" t="s">
        <v>75</v>
      </c>
      <c r="BK831" s="209">
        <f>ROUND(I831*H831,2)</f>
        <v>0</v>
      </c>
      <c r="BL831" s="16" t="s">
        <v>206</v>
      </c>
      <c r="BM831" s="16" t="s">
        <v>1579</v>
      </c>
    </row>
    <row r="832" spans="2:65" s="1" customFormat="1" ht="16.5" customHeight="1">
      <c r="B832" s="37"/>
      <c r="C832" s="198" t="s">
        <v>1580</v>
      </c>
      <c r="D832" s="198" t="s">
        <v>129</v>
      </c>
      <c r="E832" s="199" t="s">
        <v>1581</v>
      </c>
      <c r="F832" s="200" t="s">
        <v>1582</v>
      </c>
      <c r="G832" s="201" t="s">
        <v>132</v>
      </c>
      <c r="H832" s="202">
        <v>18.25</v>
      </c>
      <c r="I832" s="203"/>
      <c r="J832" s="204">
        <f>ROUND(I832*H832,2)</f>
        <v>0</v>
      </c>
      <c r="K832" s="200" t="s">
        <v>1</v>
      </c>
      <c r="L832" s="42"/>
      <c r="M832" s="205" t="s">
        <v>1</v>
      </c>
      <c r="N832" s="206" t="s">
        <v>41</v>
      </c>
      <c r="O832" s="78"/>
      <c r="P832" s="207">
        <f>O832*H832</f>
        <v>0</v>
      </c>
      <c r="Q832" s="207">
        <v>0.00038</v>
      </c>
      <c r="R832" s="207">
        <f>Q832*H832</f>
        <v>0.006935</v>
      </c>
      <c r="S832" s="207">
        <v>0</v>
      </c>
      <c r="T832" s="208">
        <f>S832*H832</f>
        <v>0</v>
      </c>
      <c r="AR832" s="16" t="s">
        <v>206</v>
      </c>
      <c r="AT832" s="16" t="s">
        <v>129</v>
      </c>
      <c r="AU832" s="16" t="s">
        <v>77</v>
      </c>
      <c r="AY832" s="16" t="s">
        <v>127</v>
      </c>
      <c r="BE832" s="209">
        <f>IF(N832="základní",J832,0)</f>
        <v>0</v>
      </c>
      <c r="BF832" s="209">
        <f>IF(N832="snížená",J832,0)</f>
        <v>0</v>
      </c>
      <c r="BG832" s="209">
        <f>IF(N832="zákl. přenesená",J832,0)</f>
        <v>0</v>
      </c>
      <c r="BH832" s="209">
        <f>IF(N832="sníž. přenesená",J832,0)</f>
        <v>0</v>
      </c>
      <c r="BI832" s="209">
        <f>IF(N832="nulová",J832,0)</f>
        <v>0</v>
      </c>
      <c r="BJ832" s="16" t="s">
        <v>75</v>
      </c>
      <c r="BK832" s="209">
        <f>ROUND(I832*H832,2)</f>
        <v>0</v>
      </c>
      <c r="BL832" s="16" t="s">
        <v>206</v>
      </c>
      <c r="BM832" s="16" t="s">
        <v>1583</v>
      </c>
    </row>
    <row r="833" spans="2:51" s="11" customFormat="1" ht="12">
      <c r="B833" s="210"/>
      <c r="C833" s="211"/>
      <c r="D833" s="212" t="s">
        <v>136</v>
      </c>
      <c r="E833" s="213" t="s">
        <v>1</v>
      </c>
      <c r="F833" s="214" t="s">
        <v>1584</v>
      </c>
      <c r="G833" s="211"/>
      <c r="H833" s="215">
        <v>18.25</v>
      </c>
      <c r="I833" s="216"/>
      <c r="J833" s="211"/>
      <c r="K833" s="211"/>
      <c r="L833" s="217"/>
      <c r="M833" s="218"/>
      <c r="N833" s="219"/>
      <c r="O833" s="219"/>
      <c r="P833" s="219"/>
      <c r="Q833" s="219"/>
      <c r="R833" s="219"/>
      <c r="S833" s="219"/>
      <c r="T833" s="220"/>
      <c r="AT833" s="221" t="s">
        <v>136</v>
      </c>
      <c r="AU833" s="221" t="s">
        <v>77</v>
      </c>
      <c r="AV833" s="11" t="s">
        <v>77</v>
      </c>
      <c r="AW833" s="11" t="s">
        <v>32</v>
      </c>
      <c r="AX833" s="11" t="s">
        <v>75</v>
      </c>
      <c r="AY833" s="221" t="s">
        <v>127</v>
      </c>
    </row>
    <row r="834" spans="2:65" s="1" customFormat="1" ht="16.5" customHeight="1">
      <c r="B834" s="37"/>
      <c r="C834" s="198" t="s">
        <v>1585</v>
      </c>
      <c r="D834" s="198" t="s">
        <v>129</v>
      </c>
      <c r="E834" s="199" t="s">
        <v>1586</v>
      </c>
      <c r="F834" s="200" t="s">
        <v>1587</v>
      </c>
      <c r="G834" s="201" t="s">
        <v>132</v>
      </c>
      <c r="H834" s="202">
        <v>5.148</v>
      </c>
      <c r="I834" s="203"/>
      <c r="J834" s="204">
        <f>ROUND(I834*H834,2)</f>
        <v>0</v>
      </c>
      <c r="K834" s="200" t="s">
        <v>133</v>
      </c>
      <c r="L834" s="42"/>
      <c r="M834" s="205" t="s">
        <v>1</v>
      </c>
      <c r="N834" s="206" t="s">
        <v>41</v>
      </c>
      <c r="O834" s="78"/>
      <c r="P834" s="207">
        <f>O834*H834</f>
        <v>0</v>
      </c>
      <c r="Q834" s="207">
        <v>0.0002</v>
      </c>
      <c r="R834" s="207">
        <f>Q834*H834</f>
        <v>0.0010296</v>
      </c>
      <c r="S834" s="207">
        <v>0</v>
      </c>
      <c r="T834" s="208">
        <f>S834*H834</f>
        <v>0</v>
      </c>
      <c r="AR834" s="16" t="s">
        <v>206</v>
      </c>
      <c r="AT834" s="16" t="s">
        <v>129</v>
      </c>
      <c r="AU834" s="16" t="s">
        <v>77</v>
      </c>
      <c r="AY834" s="16" t="s">
        <v>127</v>
      </c>
      <c r="BE834" s="209">
        <f>IF(N834="základní",J834,0)</f>
        <v>0</v>
      </c>
      <c r="BF834" s="209">
        <f>IF(N834="snížená",J834,0)</f>
        <v>0</v>
      </c>
      <c r="BG834" s="209">
        <f>IF(N834="zákl. přenesená",J834,0)</f>
        <v>0</v>
      </c>
      <c r="BH834" s="209">
        <f>IF(N834="sníž. přenesená",J834,0)</f>
        <v>0</v>
      </c>
      <c r="BI834" s="209">
        <f>IF(N834="nulová",J834,0)</f>
        <v>0</v>
      </c>
      <c r="BJ834" s="16" t="s">
        <v>75</v>
      </c>
      <c r="BK834" s="209">
        <f>ROUND(I834*H834,2)</f>
        <v>0</v>
      </c>
      <c r="BL834" s="16" t="s">
        <v>206</v>
      </c>
      <c r="BM834" s="16" t="s">
        <v>1588</v>
      </c>
    </row>
    <row r="835" spans="2:51" s="11" customFormat="1" ht="12">
      <c r="B835" s="210"/>
      <c r="C835" s="211"/>
      <c r="D835" s="212" t="s">
        <v>136</v>
      </c>
      <c r="E835" s="213" t="s">
        <v>1</v>
      </c>
      <c r="F835" s="214" t="s">
        <v>1589</v>
      </c>
      <c r="G835" s="211"/>
      <c r="H835" s="215">
        <v>5.148</v>
      </c>
      <c r="I835" s="216"/>
      <c r="J835" s="211"/>
      <c r="K835" s="211"/>
      <c r="L835" s="217"/>
      <c r="M835" s="218"/>
      <c r="N835" s="219"/>
      <c r="O835" s="219"/>
      <c r="P835" s="219"/>
      <c r="Q835" s="219"/>
      <c r="R835" s="219"/>
      <c r="S835" s="219"/>
      <c r="T835" s="220"/>
      <c r="AT835" s="221" t="s">
        <v>136</v>
      </c>
      <c r="AU835" s="221" t="s">
        <v>77</v>
      </c>
      <c r="AV835" s="11" t="s">
        <v>77</v>
      </c>
      <c r="AW835" s="11" t="s">
        <v>32</v>
      </c>
      <c r="AX835" s="11" t="s">
        <v>75</v>
      </c>
      <c r="AY835" s="221" t="s">
        <v>127</v>
      </c>
    </row>
    <row r="836" spans="2:65" s="1" customFormat="1" ht="16.5" customHeight="1">
      <c r="B836" s="37"/>
      <c r="C836" s="243" t="s">
        <v>1590</v>
      </c>
      <c r="D836" s="243" t="s">
        <v>257</v>
      </c>
      <c r="E836" s="244" t="s">
        <v>1591</v>
      </c>
      <c r="F836" s="245" t="s">
        <v>1592</v>
      </c>
      <c r="G836" s="246" t="s">
        <v>226</v>
      </c>
      <c r="H836" s="247">
        <v>2</v>
      </c>
      <c r="I836" s="248"/>
      <c r="J836" s="249">
        <f>ROUND(I836*H836,2)</f>
        <v>0</v>
      </c>
      <c r="K836" s="245" t="s">
        <v>1</v>
      </c>
      <c r="L836" s="250"/>
      <c r="M836" s="251" t="s">
        <v>1</v>
      </c>
      <c r="N836" s="252" t="s">
        <v>41</v>
      </c>
      <c r="O836" s="78"/>
      <c r="P836" s="207">
        <f>O836*H836</f>
        <v>0</v>
      </c>
      <c r="Q836" s="207">
        <v>0.0024</v>
      </c>
      <c r="R836" s="207">
        <f>Q836*H836</f>
        <v>0.0048</v>
      </c>
      <c r="S836" s="207">
        <v>0</v>
      </c>
      <c r="T836" s="208">
        <f>S836*H836</f>
        <v>0</v>
      </c>
      <c r="AR836" s="16" t="s">
        <v>297</v>
      </c>
      <c r="AT836" s="16" t="s">
        <v>257</v>
      </c>
      <c r="AU836" s="16" t="s">
        <v>77</v>
      </c>
      <c r="AY836" s="16" t="s">
        <v>127</v>
      </c>
      <c r="BE836" s="209">
        <f>IF(N836="základní",J836,0)</f>
        <v>0</v>
      </c>
      <c r="BF836" s="209">
        <f>IF(N836="snížená",J836,0)</f>
        <v>0</v>
      </c>
      <c r="BG836" s="209">
        <f>IF(N836="zákl. přenesená",J836,0)</f>
        <v>0</v>
      </c>
      <c r="BH836" s="209">
        <f>IF(N836="sníž. přenesená",J836,0)</f>
        <v>0</v>
      </c>
      <c r="BI836" s="209">
        <f>IF(N836="nulová",J836,0)</f>
        <v>0</v>
      </c>
      <c r="BJ836" s="16" t="s">
        <v>75</v>
      </c>
      <c r="BK836" s="209">
        <f>ROUND(I836*H836,2)</f>
        <v>0</v>
      </c>
      <c r="BL836" s="16" t="s">
        <v>206</v>
      </c>
      <c r="BM836" s="16" t="s">
        <v>1593</v>
      </c>
    </row>
    <row r="837" spans="2:65" s="1" customFormat="1" ht="22.5" customHeight="1">
      <c r="B837" s="37"/>
      <c r="C837" s="198" t="s">
        <v>1594</v>
      </c>
      <c r="D837" s="198" t="s">
        <v>129</v>
      </c>
      <c r="E837" s="199" t="s">
        <v>1595</v>
      </c>
      <c r="F837" s="200" t="s">
        <v>1596</v>
      </c>
      <c r="G837" s="201" t="s">
        <v>823</v>
      </c>
      <c r="H837" s="202">
        <v>1</v>
      </c>
      <c r="I837" s="203"/>
      <c r="J837" s="204">
        <f>ROUND(I837*H837,2)</f>
        <v>0</v>
      </c>
      <c r="K837" s="200" t="s">
        <v>1</v>
      </c>
      <c r="L837" s="42"/>
      <c r="M837" s="205" t="s">
        <v>1</v>
      </c>
      <c r="N837" s="206" t="s">
        <v>41</v>
      </c>
      <c r="O837" s="78"/>
      <c r="P837" s="207">
        <f>O837*H837</f>
        <v>0</v>
      </c>
      <c r="Q837" s="207">
        <v>5E-05</v>
      </c>
      <c r="R837" s="207">
        <f>Q837*H837</f>
        <v>5E-05</v>
      </c>
      <c r="S837" s="207">
        <v>0</v>
      </c>
      <c r="T837" s="208">
        <f>S837*H837</f>
        <v>0</v>
      </c>
      <c r="AR837" s="16" t="s">
        <v>206</v>
      </c>
      <c r="AT837" s="16" t="s">
        <v>129</v>
      </c>
      <c r="AU837" s="16" t="s">
        <v>77</v>
      </c>
      <c r="AY837" s="16" t="s">
        <v>127</v>
      </c>
      <c r="BE837" s="209">
        <f>IF(N837="základní",J837,0)</f>
        <v>0</v>
      </c>
      <c r="BF837" s="209">
        <f>IF(N837="snížená",J837,0)</f>
        <v>0</v>
      </c>
      <c r="BG837" s="209">
        <f>IF(N837="zákl. přenesená",J837,0)</f>
        <v>0</v>
      </c>
      <c r="BH837" s="209">
        <f>IF(N837="sníž. přenesená",J837,0)</f>
        <v>0</v>
      </c>
      <c r="BI837" s="209">
        <f>IF(N837="nulová",J837,0)</f>
        <v>0</v>
      </c>
      <c r="BJ837" s="16" t="s">
        <v>75</v>
      </c>
      <c r="BK837" s="209">
        <f>ROUND(I837*H837,2)</f>
        <v>0</v>
      </c>
      <c r="BL837" s="16" t="s">
        <v>206</v>
      </c>
      <c r="BM837" s="16" t="s">
        <v>1597</v>
      </c>
    </row>
    <row r="838" spans="2:65" s="1" customFormat="1" ht="16.5" customHeight="1">
      <c r="B838" s="37"/>
      <c r="C838" s="198" t="s">
        <v>1598</v>
      </c>
      <c r="D838" s="198" t="s">
        <v>129</v>
      </c>
      <c r="E838" s="199" t="s">
        <v>1599</v>
      </c>
      <c r="F838" s="200" t="s">
        <v>1600</v>
      </c>
      <c r="G838" s="201" t="s">
        <v>226</v>
      </c>
      <c r="H838" s="202">
        <v>161</v>
      </c>
      <c r="I838" s="203"/>
      <c r="J838" s="204">
        <f>ROUND(I838*H838,2)</f>
        <v>0</v>
      </c>
      <c r="K838" s="200" t="s">
        <v>1</v>
      </c>
      <c r="L838" s="42"/>
      <c r="M838" s="205" t="s">
        <v>1</v>
      </c>
      <c r="N838" s="206" t="s">
        <v>41</v>
      </c>
      <c r="O838" s="78"/>
      <c r="P838" s="207">
        <f>O838*H838</f>
        <v>0</v>
      </c>
      <c r="Q838" s="207">
        <v>5E-05</v>
      </c>
      <c r="R838" s="207">
        <f>Q838*H838</f>
        <v>0.00805</v>
      </c>
      <c r="S838" s="207">
        <v>0</v>
      </c>
      <c r="T838" s="208">
        <f>S838*H838</f>
        <v>0</v>
      </c>
      <c r="AR838" s="16" t="s">
        <v>206</v>
      </c>
      <c r="AT838" s="16" t="s">
        <v>129</v>
      </c>
      <c r="AU838" s="16" t="s">
        <v>77</v>
      </c>
      <c r="AY838" s="16" t="s">
        <v>127</v>
      </c>
      <c r="BE838" s="209">
        <f>IF(N838="základní",J838,0)</f>
        <v>0</v>
      </c>
      <c r="BF838" s="209">
        <f>IF(N838="snížená",J838,0)</f>
        <v>0</v>
      </c>
      <c r="BG838" s="209">
        <f>IF(N838="zákl. přenesená",J838,0)</f>
        <v>0</v>
      </c>
      <c r="BH838" s="209">
        <f>IF(N838="sníž. přenesená",J838,0)</f>
        <v>0</v>
      </c>
      <c r="BI838" s="209">
        <f>IF(N838="nulová",J838,0)</f>
        <v>0</v>
      </c>
      <c r="BJ838" s="16" t="s">
        <v>75</v>
      </c>
      <c r="BK838" s="209">
        <f>ROUND(I838*H838,2)</f>
        <v>0</v>
      </c>
      <c r="BL838" s="16" t="s">
        <v>206</v>
      </c>
      <c r="BM838" s="16" t="s">
        <v>1601</v>
      </c>
    </row>
    <row r="839" spans="2:65" s="1" customFormat="1" ht="16.5" customHeight="1">
      <c r="B839" s="37"/>
      <c r="C839" s="198" t="s">
        <v>1602</v>
      </c>
      <c r="D839" s="198" t="s">
        <v>129</v>
      </c>
      <c r="E839" s="199" t="s">
        <v>1603</v>
      </c>
      <c r="F839" s="200" t="s">
        <v>1604</v>
      </c>
      <c r="G839" s="201" t="s">
        <v>197</v>
      </c>
      <c r="H839" s="202">
        <v>0.366</v>
      </c>
      <c r="I839" s="203"/>
      <c r="J839" s="204">
        <f>ROUND(I839*H839,2)</f>
        <v>0</v>
      </c>
      <c r="K839" s="200" t="s">
        <v>133</v>
      </c>
      <c r="L839" s="42"/>
      <c r="M839" s="205" t="s">
        <v>1</v>
      </c>
      <c r="N839" s="206" t="s">
        <v>41</v>
      </c>
      <c r="O839" s="78"/>
      <c r="P839" s="207">
        <f>O839*H839</f>
        <v>0</v>
      </c>
      <c r="Q839" s="207">
        <v>0</v>
      </c>
      <c r="R839" s="207">
        <f>Q839*H839</f>
        <v>0</v>
      </c>
      <c r="S839" s="207">
        <v>0</v>
      </c>
      <c r="T839" s="208">
        <f>S839*H839</f>
        <v>0</v>
      </c>
      <c r="AR839" s="16" t="s">
        <v>206</v>
      </c>
      <c r="AT839" s="16" t="s">
        <v>129</v>
      </c>
      <c r="AU839" s="16" t="s">
        <v>77</v>
      </c>
      <c r="AY839" s="16" t="s">
        <v>127</v>
      </c>
      <c r="BE839" s="209">
        <f>IF(N839="základní",J839,0)</f>
        <v>0</v>
      </c>
      <c r="BF839" s="209">
        <f>IF(N839="snížená",J839,0)</f>
        <v>0</v>
      </c>
      <c r="BG839" s="209">
        <f>IF(N839="zákl. přenesená",J839,0)</f>
        <v>0</v>
      </c>
      <c r="BH839" s="209">
        <f>IF(N839="sníž. přenesená",J839,0)</f>
        <v>0</v>
      </c>
      <c r="BI839" s="209">
        <f>IF(N839="nulová",J839,0)</f>
        <v>0</v>
      </c>
      <c r="BJ839" s="16" t="s">
        <v>75</v>
      </c>
      <c r="BK839" s="209">
        <f>ROUND(I839*H839,2)</f>
        <v>0</v>
      </c>
      <c r="BL839" s="16" t="s">
        <v>206</v>
      </c>
      <c r="BM839" s="16" t="s">
        <v>1605</v>
      </c>
    </row>
    <row r="840" spans="2:63" s="10" customFormat="1" ht="22.8" customHeight="1">
      <c r="B840" s="182"/>
      <c r="C840" s="183"/>
      <c r="D840" s="184" t="s">
        <v>69</v>
      </c>
      <c r="E840" s="196" t="s">
        <v>1606</v>
      </c>
      <c r="F840" s="196" t="s">
        <v>1607</v>
      </c>
      <c r="G840" s="183"/>
      <c r="H840" s="183"/>
      <c r="I840" s="186"/>
      <c r="J840" s="197">
        <f>BK840</f>
        <v>0</v>
      </c>
      <c r="K840" s="183"/>
      <c r="L840" s="188"/>
      <c r="M840" s="189"/>
      <c r="N840" s="190"/>
      <c r="O840" s="190"/>
      <c r="P840" s="191">
        <f>SUM(P841:P848)</f>
        <v>0</v>
      </c>
      <c r="Q840" s="190"/>
      <c r="R840" s="191">
        <f>SUM(R841:R848)</f>
        <v>2.187208</v>
      </c>
      <c r="S840" s="190"/>
      <c r="T840" s="192">
        <f>SUM(T841:T848)</f>
        <v>0</v>
      </c>
      <c r="AR840" s="193" t="s">
        <v>77</v>
      </c>
      <c r="AT840" s="194" t="s">
        <v>69</v>
      </c>
      <c r="AU840" s="194" t="s">
        <v>75</v>
      </c>
      <c r="AY840" s="193" t="s">
        <v>127</v>
      </c>
      <c r="BK840" s="195">
        <f>SUM(BK841:BK848)</f>
        <v>0</v>
      </c>
    </row>
    <row r="841" spans="2:65" s="1" customFormat="1" ht="16.5" customHeight="1">
      <c r="B841" s="37"/>
      <c r="C841" s="198" t="s">
        <v>1608</v>
      </c>
      <c r="D841" s="198" t="s">
        <v>129</v>
      </c>
      <c r="E841" s="199" t="s">
        <v>1609</v>
      </c>
      <c r="F841" s="200" t="s">
        <v>1610</v>
      </c>
      <c r="G841" s="201" t="s">
        <v>270</v>
      </c>
      <c r="H841" s="202">
        <v>9.82</v>
      </c>
      <c r="I841" s="203"/>
      <c r="J841" s="204">
        <f>ROUND(I841*H841,2)</f>
        <v>0</v>
      </c>
      <c r="K841" s="200" t="s">
        <v>133</v>
      </c>
      <c r="L841" s="42"/>
      <c r="M841" s="205" t="s">
        <v>1</v>
      </c>
      <c r="N841" s="206" t="s">
        <v>41</v>
      </c>
      <c r="O841" s="78"/>
      <c r="P841" s="207">
        <f>O841*H841</f>
        <v>0</v>
      </c>
      <c r="Q841" s="207">
        <v>0.0144</v>
      </c>
      <c r="R841" s="207">
        <f>Q841*H841</f>
        <v>0.141408</v>
      </c>
      <c r="S841" s="207">
        <v>0</v>
      </c>
      <c r="T841" s="208">
        <f>S841*H841</f>
        <v>0</v>
      </c>
      <c r="AR841" s="16" t="s">
        <v>206</v>
      </c>
      <c r="AT841" s="16" t="s">
        <v>129</v>
      </c>
      <c r="AU841" s="16" t="s">
        <v>77</v>
      </c>
      <c r="AY841" s="16" t="s">
        <v>127</v>
      </c>
      <c r="BE841" s="209">
        <f>IF(N841="základní",J841,0)</f>
        <v>0</v>
      </c>
      <c r="BF841" s="209">
        <f>IF(N841="snížená",J841,0)</f>
        <v>0</v>
      </c>
      <c r="BG841" s="209">
        <f>IF(N841="zákl. přenesená",J841,0)</f>
        <v>0</v>
      </c>
      <c r="BH841" s="209">
        <f>IF(N841="sníž. přenesená",J841,0)</f>
        <v>0</v>
      </c>
      <c r="BI841" s="209">
        <f>IF(N841="nulová",J841,0)</f>
        <v>0</v>
      </c>
      <c r="BJ841" s="16" t="s">
        <v>75</v>
      </c>
      <c r="BK841" s="209">
        <f>ROUND(I841*H841,2)</f>
        <v>0</v>
      </c>
      <c r="BL841" s="16" t="s">
        <v>206</v>
      </c>
      <c r="BM841" s="16" t="s">
        <v>1611</v>
      </c>
    </row>
    <row r="842" spans="2:51" s="11" customFormat="1" ht="12">
      <c r="B842" s="210"/>
      <c r="C842" s="211"/>
      <c r="D842" s="212" t="s">
        <v>136</v>
      </c>
      <c r="E842" s="213" t="s">
        <v>1</v>
      </c>
      <c r="F842" s="214" t="s">
        <v>1612</v>
      </c>
      <c r="G842" s="211"/>
      <c r="H842" s="215">
        <v>9.82</v>
      </c>
      <c r="I842" s="216"/>
      <c r="J842" s="211"/>
      <c r="K842" s="211"/>
      <c r="L842" s="217"/>
      <c r="M842" s="218"/>
      <c r="N842" s="219"/>
      <c r="O842" s="219"/>
      <c r="P842" s="219"/>
      <c r="Q842" s="219"/>
      <c r="R842" s="219"/>
      <c r="S842" s="219"/>
      <c r="T842" s="220"/>
      <c r="AT842" s="221" t="s">
        <v>136</v>
      </c>
      <c r="AU842" s="221" t="s">
        <v>77</v>
      </c>
      <c r="AV842" s="11" t="s">
        <v>77</v>
      </c>
      <c r="AW842" s="11" t="s">
        <v>32</v>
      </c>
      <c r="AX842" s="11" t="s">
        <v>75</v>
      </c>
      <c r="AY842" s="221" t="s">
        <v>127</v>
      </c>
    </row>
    <row r="843" spans="2:65" s="1" customFormat="1" ht="16.5" customHeight="1">
      <c r="B843" s="37"/>
      <c r="C843" s="243" t="s">
        <v>1613</v>
      </c>
      <c r="D843" s="243" t="s">
        <v>257</v>
      </c>
      <c r="E843" s="244" t="s">
        <v>1614</v>
      </c>
      <c r="F843" s="245" t="s">
        <v>1615</v>
      </c>
      <c r="G843" s="246" t="s">
        <v>270</v>
      </c>
      <c r="H843" s="247">
        <v>10.4</v>
      </c>
      <c r="I843" s="248"/>
      <c r="J843" s="249">
        <f>ROUND(I843*H843,2)</f>
        <v>0</v>
      </c>
      <c r="K843" s="245" t="s">
        <v>1</v>
      </c>
      <c r="L843" s="250"/>
      <c r="M843" s="251" t="s">
        <v>1</v>
      </c>
      <c r="N843" s="252" t="s">
        <v>41</v>
      </c>
      <c r="O843" s="78"/>
      <c r="P843" s="207">
        <f>O843*H843</f>
        <v>0</v>
      </c>
      <c r="Q843" s="207">
        <v>0.136</v>
      </c>
      <c r="R843" s="207">
        <f>Q843*H843</f>
        <v>1.4144</v>
      </c>
      <c r="S843" s="207">
        <v>0</v>
      </c>
      <c r="T843" s="208">
        <f>S843*H843</f>
        <v>0</v>
      </c>
      <c r="AR843" s="16" t="s">
        <v>297</v>
      </c>
      <c r="AT843" s="16" t="s">
        <v>257</v>
      </c>
      <c r="AU843" s="16" t="s">
        <v>77</v>
      </c>
      <c r="AY843" s="16" t="s">
        <v>127</v>
      </c>
      <c r="BE843" s="209">
        <f>IF(N843="základní",J843,0)</f>
        <v>0</v>
      </c>
      <c r="BF843" s="209">
        <f>IF(N843="snížená",J843,0)</f>
        <v>0</v>
      </c>
      <c r="BG843" s="209">
        <f>IF(N843="zákl. přenesená",J843,0)</f>
        <v>0</v>
      </c>
      <c r="BH843" s="209">
        <f>IF(N843="sníž. přenesená",J843,0)</f>
        <v>0</v>
      </c>
      <c r="BI843" s="209">
        <f>IF(N843="nulová",J843,0)</f>
        <v>0</v>
      </c>
      <c r="BJ843" s="16" t="s">
        <v>75</v>
      </c>
      <c r="BK843" s="209">
        <f>ROUND(I843*H843,2)</f>
        <v>0</v>
      </c>
      <c r="BL843" s="16" t="s">
        <v>206</v>
      </c>
      <c r="BM843" s="16" t="s">
        <v>1616</v>
      </c>
    </row>
    <row r="844" spans="2:51" s="11" customFormat="1" ht="12">
      <c r="B844" s="210"/>
      <c r="C844" s="211"/>
      <c r="D844" s="212" t="s">
        <v>136</v>
      </c>
      <c r="E844" s="211"/>
      <c r="F844" s="214" t="s">
        <v>1617</v>
      </c>
      <c r="G844" s="211"/>
      <c r="H844" s="215">
        <v>10.4</v>
      </c>
      <c r="I844" s="216"/>
      <c r="J844" s="211"/>
      <c r="K844" s="211"/>
      <c r="L844" s="217"/>
      <c r="M844" s="218"/>
      <c r="N844" s="219"/>
      <c r="O844" s="219"/>
      <c r="P844" s="219"/>
      <c r="Q844" s="219"/>
      <c r="R844" s="219"/>
      <c r="S844" s="219"/>
      <c r="T844" s="220"/>
      <c r="AT844" s="221" t="s">
        <v>136</v>
      </c>
      <c r="AU844" s="221" t="s">
        <v>77</v>
      </c>
      <c r="AV844" s="11" t="s">
        <v>77</v>
      </c>
      <c r="AW844" s="11" t="s">
        <v>4</v>
      </c>
      <c r="AX844" s="11" t="s">
        <v>75</v>
      </c>
      <c r="AY844" s="221" t="s">
        <v>127</v>
      </c>
    </row>
    <row r="845" spans="2:65" s="1" customFormat="1" ht="16.5" customHeight="1">
      <c r="B845" s="37"/>
      <c r="C845" s="198" t="s">
        <v>1618</v>
      </c>
      <c r="D845" s="198" t="s">
        <v>129</v>
      </c>
      <c r="E845" s="199" t="s">
        <v>1619</v>
      </c>
      <c r="F845" s="200" t="s">
        <v>1620</v>
      </c>
      <c r="G845" s="201" t="s">
        <v>132</v>
      </c>
      <c r="H845" s="202">
        <v>3.5</v>
      </c>
      <c r="I845" s="203"/>
      <c r="J845" s="204">
        <f>ROUND(I845*H845,2)</f>
        <v>0</v>
      </c>
      <c r="K845" s="200" t="s">
        <v>133</v>
      </c>
      <c r="L845" s="42"/>
      <c r="M845" s="205" t="s">
        <v>1</v>
      </c>
      <c r="N845" s="206" t="s">
        <v>41</v>
      </c>
      <c r="O845" s="78"/>
      <c r="P845" s="207">
        <f>O845*H845</f>
        <v>0</v>
      </c>
      <c r="Q845" s="207">
        <v>0.04</v>
      </c>
      <c r="R845" s="207">
        <f>Q845*H845</f>
        <v>0.14</v>
      </c>
      <c r="S845" s="207">
        <v>0</v>
      </c>
      <c r="T845" s="208">
        <f>S845*H845</f>
        <v>0</v>
      </c>
      <c r="AR845" s="16" t="s">
        <v>206</v>
      </c>
      <c r="AT845" s="16" t="s">
        <v>129</v>
      </c>
      <c r="AU845" s="16" t="s">
        <v>77</v>
      </c>
      <c r="AY845" s="16" t="s">
        <v>127</v>
      </c>
      <c r="BE845" s="209">
        <f>IF(N845="základní",J845,0)</f>
        <v>0</v>
      </c>
      <c r="BF845" s="209">
        <f>IF(N845="snížená",J845,0)</f>
        <v>0</v>
      </c>
      <c r="BG845" s="209">
        <f>IF(N845="zákl. přenesená",J845,0)</f>
        <v>0</v>
      </c>
      <c r="BH845" s="209">
        <f>IF(N845="sníž. přenesená",J845,0)</f>
        <v>0</v>
      </c>
      <c r="BI845" s="209">
        <f>IF(N845="nulová",J845,0)</f>
        <v>0</v>
      </c>
      <c r="BJ845" s="16" t="s">
        <v>75</v>
      </c>
      <c r="BK845" s="209">
        <f>ROUND(I845*H845,2)</f>
        <v>0</v>
      </c>
      <c r="BL845" s="16" t="s">
        <v>206</v>
      </c>
      <c r="BM845" s="16" t="s">
        <v>1621</v>
      </c>
    </row>
    <row r="846" spans="2:65" s="1" customFormat="1" ht="16.5" customHeight="1">
      <c r="B846" s="37"/>
      <c r="C846" s="243" t="s">
        <v>1622</v>
      </c>
      <c r="D846" s="243" t="s">
        <v>257</v>
      </c>
      <c r="E846" s="244" t="s">
        <v>1623</v>
      </c>
      <c r="F846" s="245" t="s">
        <v>1624</v>
      </c>
      <c r="G846" s="246" t="s">
        <v>132</v>
      </c>
      <c r="H846" s="247">
        <v>3.64</v>
      </c>
      <c r="I846" s="248"/>
      <c r="J846" s="249">
        <f>ROUND(I846*H846,2)</f>
        <v>0</v>
      </c>
      <c r="K846" s="245" t="s">
        <v>1</v>
      </c>
      <c r="L846" s="250"/>
      <c r="M846" s="251" t="s">
        <v>1</v>
      </c>
      <c r="N846" s="252" t="s">
        <v>41</v>
      </c>
      <c r="O846" s="78"/>
      <c r="P846" s="207">
        <f>O846*H846</f>
        <v>0</v>
      </c>
      <c r="Q846" s="207">
        <v>0.135</v>
      </c>
      <c r="R846" s="207">
        <f>Q846*H846</f>
        <v>0.49140000000000006</v>
      </c>
      <c r="S846" s="207">
        <v>0</v>
      </c>
      <c r="T846" s="208">
        <f>S846*H846</f>
        <v>0</v>
      </c>
      <c r="AR846" s="16" t="s">
        <v>297</v>
      </c>
      <c r="AT846" s="16" t="s">
        <v>257</v>
      </c>
      <c r="AU846" s="16" t="s">
        <v>77</v>
      </c>
      <c r="AY846" s="16" t="s">
        <v>127</v>
      </c>
      <c r="BE846" s="209">
        <f>IF(N846="základní",J846,0)</f>
        <v>0</v>
      </c>
      <c r="BF846" s="209">
        <f>IF(N846="snížená",J846,0)</f>
        <v>0</v>
      </c>
      <c r="BG846" s="209">
        <f>IF(N846="zákl. přenesená",J846,0)</f>
        <v>0</v>
      </c>
      <c r="BH846" s="209">
        <f>IF(N846="sníž. přenesená",J846,0)</f>
        <v>0</v>
      </c>
      <c r="BI846" s="209">
        <f>IF(N846="nulová",J846,0)</f>
        <v>0</v>
      </c>
      <c r="BJ846" s="16" t="s">
        <v>75</v>
      </c>
      <c r="BK846" s="209">
        <f>ROUND(I846*H846,2)</f>
        <v>0</v>
      </c>
      <c r="BL846" s="16" t="s">
        <v>206</v>
      </c>
      <c r="BM846" s="16" t="s">
        <v>1625</v>
      </c>
    </row>
    <row r="847" spans="2:51" s="11" customFormat="1" ht="12">
      <c r="B847" s="210"/>
      <c r="C847" s="211"/>
      <c r="D847" s="212" t="s">
        <v>136</v>
      </c>
      <c r="E847" s="211"/>
      <c r="F847" s="214" t="s">
        <v>1626</v>
      </c>
      <c r="G847" s="211"/>
      <c r="H847" s="215">
        <v>3.64</v>
      </c>
      <c r="I847" s="216"/>
      <c r="J847" s="211"/>
      <c r="K847" s="211"/>
      <c r="L847" s="217"/>
      <c r="M847" s="218"/>
      <c r="N847" s="219"/>
      <c r="O847" s="219"/>
      <c r="P847" s="219"/>
      <c r="Q847" s="219"/>
      <c r="R847" s="219"/>
      <c r="S847" s="219"/>
      <c r="T847" s="220"/>
      <c r="AT847" s="221" t="s">
        <v>136</v>
      </c>
      <c r="AU847" s="221" t="s">
        <v>77</v>
      </c>
      <c r="AV847" s="11" t="s">
        <v>77</v>
      </c>
      <c r="AW847" s="11" t="s">
        <v>4</v>
      </c>
      <c r="AX847" s="11" t="s">
        <v>75</v>
      </c>
      <c r="AY847" s="221" t="s">
        <v>127</v>
      </c>
    </row>
    <row r="848" spans="2:65" s="1" customFormat="1" ht="16.5" customHeight="1">
      <c r="B848" s="37"/>
      <c r="C848" s="198" t="s">
        <v>1627</v>
      </c>
      <c r="D848" s="198" t="s">
        <v>129</v>
      </c>
      <c r="E848" s="199" t="s">
        <v>1628</v>
      </c>
      <c r="F848" s="200" t="s">
        <v>1629</v>
      </c>
      <c r="G848" s="201" t="s">
        <v>197</v>
      </c>
      <c r="H848" s="202">
        <v>2.187</v>
      </c>
      <c r="I848" s="203"/>
      <c r="J848" s="204">
        <f>ROUND(I848*H848,2)</f>
        <v>0</v>
      </c>
      <c r="K848" s="200" t="s">
        <v>133</v>
      </c>
      <c r="L848" s="42"/>
      <c r="M848" s="205" t="s">
        <v>1</v>
      </c>
      <c r="N848" s="206" t="s">
        <v>41</v>
      </c>
      <c r="O848" s="78"/>
      <c r="P848" s="207">
        <f>O848*H848</f>
        <v>0</v>
      </c>
      <c r="Q848" s="207">
        <v>0</v>
      </c>
      <c r="R848" s="207">
        <f>Q848*H848</f>
        <v>0</v>
      </c>
      <c r="S848" s="207">
        <v>0</v>
      </c>
      <c r="T848" s="208">
        <f>S848*H848</f>
        <v>0</v>
      </c>
      <c r="AR848" s="16" t="s">
        <v>206</v>
      </c>
      <c r="AT848" s="16" t="s">
        <v>129</v>
      </c>
      <c r="AU848" s="16" t="s">
        <v>77</v>
      </c>
      <c r="AY848" s="16" t="s">
        <v>127</v>
      </c>
      <c r="BE848" s="209">
        <f>IF(N848="základní",J848,0)</f>
        <v>0</v>
      </c>
      <c r="BF848" s="209">
        <f>IF(N848="snížená",J848,0)</f>
        <v>0</v>
      </c>
      <c r="BG848" s="209">
        <f>IF(N848="zákl. přenesená",J848,0)</f>
        <v>0</v>
      </c>
      <c r="BH848" s="209">
        <f>IF(N848="sníž. přenesená",J848,0)</f>
        <v>0</v>
      </c>
      <c r="BI848" s="209">
        <f>IF(N848="nulová",J848,0)</f>
        <v>0</v>
      </c>
      <c r="BJ848" s="16" t="s">
        <v>75</v>
      </c>
      <c r="BK848" s="209">
        <f>ROUND(I848*H848,2)</f>
        <v>0</v>
      </c>
      <c r="BL848" s="16" t="s">
        <v>206</v>
      </c>
      <c r="BM848" s="16" t="s">
        <v>1630</v>
      </c>
    </row>
    <row r="849" spans="2:63" s="10" customFormat="1" ht="22.8" customHeight="1">
      <c r="B849" s="182"/>
      <c r="C849" s="183"/>
      <c r="D849" s="184" t="s">
        <v>69</v>
      </c>
      <c r="E849" s="196" t="s">
        <v>1631</v>
      </c>
      <c r="F849" s="196" t="s">
        <v>1632</v>
      </c>
      <c r="G849" s="183"/>
      <c r="H849" s="183"/>
      <c r="I849" s="186"/>
      <c r="J849" s="197">
        <f>BK849</f>
        <v>0</v>
      </c>
      <c r="K849" s="183"/>
      <c r="L849" s="188"/>
      <c r="M849" s="189"/>
      <c r="N849" s="190"/>
      <c r="O849" s="190"/>
      <c r="P849" s="191">
        <f>SUM(P850:P856)</f>
        <v>0</v>
      </c>
      <c r="Q849" s="190"/>
      <c r="R849" s="191">
        <f>SUM(R850:R856)</f>
        <v>0.216</v>
      </c>
      <c r="S849" s="190"/>
      <c r="T849" s="192">
        <f>SUM(T850:T856)</f>
        <v>0</v>
      </c>
      <c r="AR849" s="193" t="s">
        <v>77</v>
      </c>
      <c r="AT849" s="194" t="s">
        <v>69</v>
      </c>
      <c r="AU849" s="194" t="s">
        <v>75</v>
      </c>
      <c r="AY849" s="193" t="s">
        <v>127</v>
      </c>
      <c r="BK849" s="195">
        <f>SUM(BK850:BK856)</f>
        <v>0</v>
      </c>
    </row>
    <row r="850" spans="2:65" s="1" customFormat="1" ht="16.5" customHeight="1">
      <c r="B850" s="37"/>
      <c r="C850" s="198" t="s">
        <v>1633</v>
      </c>
      <c r="D850" s="198" t="s">
        <v>129</v>
      </c>
      <c r="E850" s="199" t="s">
        <v>1634</v>
      </c>
      <c r="F850" s="200" t="s">
        <v>1635</v>
      </c>
      <c r="G850" s="201" t="s">
        <v>132</v>
      </c>
      <c r="H850" s="202">
        <v>7.5</v>
      </c>
      <c r="I850" s="203"/>
      <c r="J850" s="204">
        <f>ROUND(I850*H850,2)</f>
        <v>0</v>
      </c>
      <c r="K850" s="200" t="s">
        <v>133</v>
      </c>
      <c r="L850" s="42"/>
      <c r="M850" s="205" t="s">
        <v>1</v>
      </c>
      <c r="N850" s="206" t="s">
        <v>41</v>
      </c>
      <c r="O850" s="78"/>
      <c r="P850" s="207">
        <f>O850*H850</f>
        <v>0</v>
      </c>
      <c r="Q850" s="207">
        <v>0.024</v>
      </c>
      <c r="R850" s="207">
        <f>Q850*H850</f>
        <v>0.18</v>
      </c>
      <c r="S850" s="207">
        <v>0</v>
      </c>
      <c r="T850" s="208">
        <f>S850*H850</f>
        <v>0</v>
      </c>
      <c r="AR850" s="16" t="s">
        <v>206</v>
      </c>
      <c r="AT850" s="16" t="s">
        <v>129</v>
      </c>
      <c r="AU850" s="16" t="s">
        <v>77</v>
      </c>
      <c r="AY850" s="16" t="s">
        <v>127</v>
      </c>
      <c r="BE850" s="209">
        <f>IF(N850="základní",J850,0)</f>
        <v>0</v>
      </c>
      <c r="BF850" s="209">
        <f>IF(N850="snížená",J850,0)</f>
        <v>0</v>
      </c>
      <c r="BG850" s="209">
        <f>IF(N850="zákl. přenesená",J850,0)</f>
        <v>0</v>
      </c>
      <c r="BH850" s="209">
        <f>IF(N850="sníž. přenesená",J850,0)</f>
        <v>0</v>
      </c>
      <c r="BI850" s="209">
        <f>IF(N850="nulová",J850,0)</f>
        <v>0</v>
      </c>
      <c r="BJ850" s="16" t="s">
        <v>75</v>
      </c>
      <c r="BK850" s="209">
        <f>ROUND(I850*H850,2)</f>
        <v>0</v>
      </c>
      <c r="BL850" s="16" t="s">
        <v>206</v>
      </c>
      <c r="BM850" s="16" t="s">
        <v>1636</v>
      </c>
    </row>
    <row r="851" spans="2:51" s="13" customFormat="1" ht="12">
      <c r="B851" s="233"/>
      <c r="C851" s="234"/>
      <c r="D851" s="212" t="s">
        <v>136</v>
      </c>
      <c r="E851" s="235" t="s">
        <v>1</v>
      </c>
      <c r="F851" s="236" t="s">
        <v>1637</v>
      </c>
      <c r="G851" s="234"/>
      <c r="H851" s="235" t="s">
        <v>1</v>
      </c>
      <c r="I851" s="237"/>
      <c r="J851" s="234"/>
      <c r="K851" s="234"/>
      <c r="L851" s="238"/>
      <c r="M851" s="239"/>
      <c r="N851" s="240"/>
      <c r="O851" s="240"/>
      <c r="P851" s="240"/>
      <c r="Q851" s="240"/>
      <c r="R851" s="240"/>
      <c r="S851" s="240"/>
      <c r="T851" s="241"/>
      <c r="AT851" s="242" t="s">
        <v>136</v>
      </c>
      <c r="AU851" s="242" t="s">
        <v>77</v>
      </c>
      <c r="AV851" s="13" t="s">
        <v>75</v>
      </c>
      <c r="AW851" s="13" t="s">
        <v>32</v>
      </c>
      <c r="AX851" s="13" t="s">
        <v>70</v>
      </c>
      <c r="AY851" s="242" t="s">
        <v>127</v>
      </c>
    </row>
    <row r="852" spans="2:51" s="11" customFormat="1" ht="12">
      <c r="B852" s="210"/>
      <c r="C852" s="211"/>
      <c r="D852" s="212" t="s">
        <v>136</v>
      </c>
      <c r="E852" s="213" t="s">
        <v>1</v>
      </c>
      <c r="F852" s="214" t="s">
        <v>1638</v>
      </c>
      <c r="G852" s="211"/>
      <c r="H852" s="215">
        <v>7.5</v>
      </c>
      <c r="I852" s="216"/>
      <c r="J852" s="211"/>
      <c r="K852" s="211"/>
      <c r="L852" s="217"/>
      <c r="M852" s="218"/>
      <c r="N852" s="219"/>
      <c r="O852" s="219"/>
      <c r="P852" s="219"/>
      <c r="Q852" s="219"/>
      <c r="R852" s="219"/>
      <c r="S852" s="219"/>
      <c r="T852" s="220"/>
      <c r="AT852" s="221" t="s">
        <v>136</v>
      </c>
      <c r="AU852" s="221" t="s">
        <v>77</v>
      </c>
      <c r="AV852" s="11" t="s">
        <v>77</v>
      </c>
      <c r="AW852" s="11" t="s">
        <v>32</v>
      </c>
      <c r="AX852" s="11" t="s">
        <v>75</v>
      </c>
      <c r="AY852" s="221" t="s">
        <v>127</v>
      </c>
    </row>
    <row r="853" spans="2:65" s="1" customFormat="1" ht="16.5" customHeight="1">
      <c r="B853" s="37"/>
      <c r="C853" s="198" t="s">
        <v>1639</v>
      </c>
      <c r="D853" s="198" t="s">
        <v>129</v>
      </c>
      <c r="E853" s="199" t="s">
        <v>1640</v>
      </c>
      <c r="F853" s="200" t="s">
        <v>1641</v>
      </c>
      <c r="G853" s="201" t="s">
        <v>132</v>
      </c>
      <c r="H853" s="202">
        <v>7.5</v>
      </c>
      <c r="I853" s="203"/>
      <c r="J853" s="204">
        <f>ROUND(I853*H853,2)</f>
        <v>0</v>
      </c>
      <c r="K853" s="200" t="s">
        <v>133</v>
      </c>
      <c r="L853" s="42"/>
      <c r="M853" s="205" t="s">
        <v>1</v>
      </c>
      <c r="N853" s="206" t="s">
        <v>41</v>
      </c>
      <c r="O853" s="78"/>
      <c r="P853" s="207">
        <f>O853*H853</f>
        <v>0</v>
      </c>
      <c r="Q853" s="207">
        <v>0.0048</v>
      </c>
      <c r="R853" s="207">
        <f>Q853*H853</f>
        <v>0.036</v>
      </c>
      <c r="S853" s="207">
        <v>0</v>
      </c>
      <c r="T853" s="208">
        <f>S853*H853</f>
        <v>0</v>
      </c>
      <c r="AR853" s="16" t="s">
        <v>206</v>
      </c>
      <c r="AT853" s="16" t="s">
        <v>129</v>
      </c>
      <c r="AU853" s="16" t="s">
        <v>77</v>
      </c>
      <c r="AY853" s="16" t="s">
        <v>127</v>
      </c>
      <c r="BE853" s="209">
        <f>IF(N853="základní",J853,0)</f>
        <v>0</v>
      </c>
      <c r="BF853" s="209">
        <f>IF(N853="snížená",J853,0)</f>
        <v>0</v>
      </c>
      <c r="BG853" s="209">
        <f>IF(N853="zákl. přenesená",J853,0)</f>
        <v>0</v>
      </c>
      <c r="BH853" s="209">
        <f>IF(N853="sníž. přenesená",J853,0)</f>
        <v>0</v>
      </c>
      <c r="BI853" s="209">
        <f>IF(N853="nulová",J853,0)</f>
        <v>0</v>
      </c>
      <c r="BJ853" s="16" t="s">
        <v>75</v>
      </c>
      <c r="BK853" s="209">
        <f>ROUND(I853*H853,2)</f>
        <v>0</v>
      </c>
      <c r="BL853" s="16" t="s">
        <v>206</v>
      </c>
      <c r="BM853" s="16" t="s">
        <v>1642</v>
      </c>
    </row>
    <row r="854" spans="2:51" s="13" customFormat="1" ht="12">
      <c r="B854" s="233"/>
      <c r="C854" s="234"/>
      <c r="D854" s="212" t="s">
        <v>136</v>
      </c>
      <c r="E854" s="235" t="s">
        <v>1</v>
      </c>
      <c r="F854" s="236" t="s">
        <v>1637</v>
      </c>
      <c r="G854" s="234"/>
      <c r="H854" s="235" t="s">
        <v>1</v>
      </c>
      <c r="I854" s="237"/>
      <c r="J854" s="234"/>
      <c r="K854" s="234"/>
      <c r="L854" s="238"/>
      <c r="M854" s="239"/>
      <c r="N854" s="240"/>
      <c r="O854" s="240"/>
      <c r="P854" s="240"/>
      <c r="Q854" s="240"/>
      <c r="R854" s="240"/>
      <c r="S854" s="240"/>
      <c r="T854" s="241"/>
      <c r="AT854" s="242" t="s">
        <v>136</v>
      </c>
      <c r="AU854" s="242" t="s">
        <v>77</v>
      </c>
      <c r="AV854" s="13" t="s">
        <v>75</v>
      </c>
      <c r="AW854" s="13" t="s">
        <v>32</v>
      </c>
      <c r="AX854" s="13" t="s">
        <v>70</v>
      </c>
      <c r="AY854" s="242" t="s">
        <v>127</v>
      </c>
    </row>
    <row r="855" spans="2:51" s="11" customFormat="1" ht="12">
      <c r="B855" s="210"/>
      <c r="C855" s="211"/>
      <c r="D855" s="212" t="s">
        <v>136</v>
      </c>
      <c r="E855" s="213" t="s">
        <v>1</v>
      </c>
      <c r="F855" s="214" t="s">
        <v>1638</v>
      </c>
      <c r="G855" s="211"/>
      <c r="H855" s="215">
        <v>7.5</v>
      </c>
      <c r="I855" s="216"/>
      <c r="J855" s="211"/>
      <c r="K855" s="211"/>
      <c r="L855" s="217"/>
      <c r="M855" s="218"/>
      <c r="N855" s="219"/>
      <c r="O855" s="219"/>
      <c r="P855" s="219"/>
      <c r="Q855" s="219"/>
      <c r="R855" s="219"/>
      <c r="S855" s="219"/>
      <c r="T855" s="220"/>
      <c r="AT855" s="221" t="s">
        <v>136</v>
      </c>
      <c r="AU855" s="221" t="s">
        <v>77</v>
      </c>
      <c r="AV855" s="11" t="s">
        <v>77</v>
      </c>
      <c r="AW855" s="11" t="s">
        <v>32</v>
      </c>
      <c r="AX855" s="11" t="s">
        <v>75</v>
      </c>
      <c r="AY855" s="221" t="s">
        <v>127</v>
      </c>
    </row>
    <row r="856" spans="2:65" s="1" customFormat="1" ht="16.5" customHeight="1">
      <c r="B856" s="37"/>
      <c r="C856" s="198" t="s">
        <v>1643</v>
      </c>
      <c r="D856" s="198" t="s">
        <v>129</v>
      </c>
      <c r="E856" s="199" t="s">
        <v>1644</v>
      </c>
      <c r="F856" s="200" t="s">
        <v>1645</v>
      </c>
      <c r="G856" s="201" t="s">
        <v>197</v>
      </c>
      <c r="H856" s="202">
        <v>0.216</v>
      </c>
      <c r="I856" s="203"/>
      <c r="J856" s="204">
        <f>ROUND(I856*H856,2)</f>
        <v>0</v>
      </c>
      <c r="K856" s="200" t="s">
        <v>133</v>
      </c>
      <c r="L856" s="42"/>
      <c r="M856" s="205" t="s">
        <v>1</v>
      </c>
      <c r="N856" s="206" t="s">
        <v>41</v>
      </c>
      <c r="O856" s="78"/>
      <c r="P856" s="207">
        <f>O856*H856</f>
        <v>0</v>
      </c>
      <c r="Q856" s="207">
        <v>0</v>
      </c>
      <c r="R856" s="207">
        <f>Q856*H856</f>
        <v>0</v>
      </c>
      <c r="S856" s="207">
        <v>0</v>
      </c>
      <c r="T856" s="208">
        <f>S856*H856</f>
        <v>0</v>
      </c>
      <c r="AR856" s="16" t="s">
        <v>206</v>
      </c>
      <c r="AT856" s="16" t="s">
        <v>129</v>
      </c>
      <c r="AU856" s="16" t="s">
        <v>77</v>
      </c>
      <c r="AY856" s="16" t="s">
        <v>127</v>
      </c>
      <c r="BE856" s="209">
        <f>IF(N856="základní",J856,0)</f>
        <v>0</v>
      </c>
      <c r="BF856" s="209">
        <f>IF(N856="snížená",J856,0)</f>
        <v>0</v>
      </c>
      <c r="BG856" s="209">
        <f>IF(N856="zákl. přenesená",J856,0)</f>
        <v>0</v>
      </c>
      <c r="BH856" s="209">
        <f>IF(N856="sníž. přenesená",J856,0)</f>
        <v>0</v>
      </c>
      <c r="BI856" s="209">
        <f>IF(N856="nulová",J856,0)</f>
        <v>0</v>
      </c>
      <c r="BJ856" s="16" t="s">
        <v>75</v>
      </c>
      <c r="BK856" s="209">
        <f>ROUND(I856*H856,2)</f>
        <v>0</v>
      </c>
      <c r="BL856" s="16" t="s">
        <v>206</v>
      </c>
      <c r="BM856" s="16" t="s">
        <v>1646</v>
      </c>
    </row>
    <row r="857" spans="2:63" s="10" customFormat="1" ht="22.8" customHeight="1">
      <c r="B857" s="182"/>
      <c r="C857" s="183"/>
      <c r="D857" s="184" t="s">
        <v>69</v>
      </c>
      <c r="E857" s="196" t="s">
        <v>1647</v>
      </c>
      <c r="F857" s="196" t="s">
        <v>1648</v>
      </c>
      <c r="G857" s="183"/>
      <c r="H857" s="183"/>
      <c r="I857" s="186"/>
      <c r="J857" s="197">
        <f>BK857</f>
        <v>0</v>
      </c>
      <c r="K857" s="183"/>
      <c r="L857" s="188"/>
      <c r="M857" s="189"/>
      <c r="N857" s="190"/>
      <c r="O857" s="190"/>
      <c r="P857" s="191">
        <f>SUM(P858:P866)</f>
        <v>0</v>
      </c>
      <c r="Q857" s="190"/>
      <c r="R857" s="191">
        <f>SUM(R858:R866)</f>
        <v>6.687869000000001</v>
      </c>
      <c r="S857" s="190"/>
      <c r="T857" s="192">
        <f>SUM(T858:T866)</f>
        <v>0</v>
      </c>
      <c r="AR857" s="193" t="s">
        <v>77</v>
      </c>
      <c r="AT857" s="194" t="s">
        <v>69</v>
      </c>
      <c r="AU857" s="194" t="s">
        <v>75</v>
      </c>
      <c r="AY857" s="193" t="s">
        <v>127</v>
      </c>
      <c r="BK857" s="195">
        <f>SUM(BK858:BK866)</f>
        <v>0</v>
      </c>
    </row>
    <row r="858" spans="2:65" s="1" customFormat="1" ht="22.5" customHeight="1">
      <c r="B858" s="37"/>
      <c r="C858" s="198" t="s">
        <v>1649</v>
      </c>
      <c r="D858" s="198" t="s">
        <v>129</v>
      </c>
      <c r="E858" s="199" t="s">
        <v>1650</v>
      </c>
      <c r="F858" s="200" t="s">
        <v>1651</v>
      </c>
      <c r="G858" s="201" t="s">
        <v>132</v>
      </c>
      <c r="H858" s="202">
        <v>41</v>
      </c>
      <c r="I858" s="203"/>
      <c r="J858" s="204">
        <f>ROUND(I858*H858,2)</f>
        <v>0</v>
      </c>
      <c r="K858" s="200" t="s">
        <v>1</v>
      </c>
      <c r="L858" s="42"/>
      <c r="M858" s="205" t="s">
        <v>1</v>
      </c>
      <c r="N858" s="206" t="s">
        <v>41</v>
      </c>
      <c r="O858" s="78"/>
      <c r="P858" s="207">
        <f>O858*H858</f>
        <v>0</v>
      </c>
      <c r="Q858" s="207">
        <v>0.0105</v>
      </c>
      <c r="R858" s="207">
        <f>Q858*H858</f>
        <v>0.43050000000000005</v>
      </c>
      <c r="S858" s="207">
        <v>0</v>
      </c>
      <c r="T858" s="208">
        <f>S858*H858</f>
        <v>0</v>
      </c>
      <c r="AR858" s="16" t="s">
        <v>206</v>
      </c>
      <c r="AT858" s="16" t="s">
        <v>129</v>
      </c>
      <c r="AU858" s="16" t="s">
        <v>77</v>
      </c>
      <c r="AY858" s="16" t="s">
        <v>127</v>
      </c>
      <c r="BE858" s="209">
        <f>IF(N858="základní",J858,0)</f>
        <v>0</v>
      </c>
      <c r="BF858" s="209">
        <f>IF(N858="snížená",J858,0)</f>
        <v>0</v>
      </c>
      <c r="BG858" s="209">
        <f>IF(N858="zákl. přenesená",J858,0)</f>
        <v>0</v>
      </c>
      <c r="BH858" s="209">
        <f>IF(N858="sníž. přenesená",J858,0)</f>
        <v>0</v>
      </c>
      <c r="BI858" s="209">
        <f>IF(N858="nulová",J858,0)</f>
        <v>0</v>
      </c>
      <c r="BJ858" s="16" t="s">
        <v>75</v>
      </c>
      <c r="BK858" s="209">
        <f>ROUND(I858*H858,2)</f>
        <v>0</v>
      </c>
      <c r="BL858" s="16" t="s">
        <v>206</v>
      </c>
      <c r="BM858" s="16" t="s">
        <v>1652</v>
      </c>
    </row>
    <row r="859" spans="2:65" s="1" customFormat="1" ht="16.5" customHeight="1">
      <c r="B859" s="37"/>
      <c r="C859" s="243" t="s">
        <v>1653</v>
      </c>
      <c r="D859" s="243" t="s">
        <v>257</v>
      </c>
      <c r="E859" s="244" t="s">
        <v>1654</v>
      </c>
      <c r="F859" s="245" t="s">
        <v>1655</v>
      </c>
      <c r="G859" s="246" t="s">
        <v>132</v>
      </c>
      <c r="H859" s="247">
        <v>43.05</v>
      </c>
      <c r="I859" s="248"/>
      <c r="J859" s="249">
        <f>ROUND(I859*H859,2)</f>
        <v>0</v>
      </c>
      <c r="K859" s="245" t="s">
        <v>1</v>
      </c>
      <c r="L859" s="250"/>
      <c r="M859" s="251" t="s">
        <v>1</v>
      </c>
      <c r="N859" s="252" t="s">
        <v>41</v>
      </c>
      <c r="O859" s="78"/>
      <c r="P859" s="207">
        <f>O859*H859</f>
        <v>0</v>
      </c>
      <c r="Q859" s="207">
        <v>0.136</v>
      </c>
      <c r="R859" s="207">
        <f>Q859*H859</f>
        <v>5.8548</v>
      </c>
      <c r="S859" s="207">
        <v>0</v>
      </c>
      <c r="T859" s="208">
        <f>S859*H859</f>
        <v>0</v>
      </c>
      <c r="AR859" s="16" t="s">
        <v>297</v>
      </c>
      <c r="AT859" s="16" t="s">
        <v>257</v>
      </c>
      <c r="AU859" s="16" t="s">
        <v>77</v>
      </c>
      <c r="AY859" s="16" t="s">
        <v>127</v>
      </c>
      <c r="BE859" s="209">
        <f>IF(N859="základní",J859,0)</f>
        <v>0</v>
      </c>
      <c r="BF859" s="209">
        <f>IF(N859="snížená",J859,0)</f>
        <v>0</v>
      </c>
      <c r="BG859" s="209">
        <f>IF(N859="zákl. přenesená",J859,0)</f>
        <v>0</v>
      </c>
      <c r="BH859" s="209">
        <f>IF(N859="sníž. přenesená",J859,0)</f>
        <v>0</v>
      </c>
      <c r="BI859" s="209">
        <f>IF(N859="nulová",J859,0)</f>
        <v>0</v>
      </c>
      <c r="BJ859" s="16" t="s">
        <v>75</v>
      </c>
      <c r="BK859" s="209">
        <f>ROUND(I859*H859,2)</f>
        <v>0</v>
      </c>
      <c r="BL859" s="16" t="s">
        <v>206</v>
      </c>
      <c r="BM859" s="16" t="s">
        <v>1656</v>
      </c>
    </row>
    <row r="860" spans="2:51" s="11" customFormat="1" ht="12">
      <c r="B860" s="210"/>
      <c r="C860" s="211"/>
      <c r="D860" s="212" t="s">
        <v>136</v>
      </c>
      <c r="E860" s="211"/>
      <c r="F860" s="214" t="s">
        <v>1657</v>
      </c>
      <c r="G860" s="211"/>
      <c r="H860" s="215">
        <v>43.05</v>
      </c>
      <c r="I860" s="216"/>
      <c r="J860" s="211"/>
      <c r="K860" s="211"/>
      <c r="L860" s="217"/>
      <c r="M860" s="218"/>
      <c r="N860" s="219"/>
      <c r="O860" s="219"/>
      <c r="P860" s="219"/>
      <c r="Q860" s="219"/>
      <c r="R860" s="219"/>
      <c r="S860" s="219"/>
      <c r="T860" s="220"/>
      <c r="AT860" s="221" t="s">
        <v>136</v>
      </c>
      <c r="AU860" s="221" t="s">
        <v>77</v>
      </c>
      <c r="AV860" s="11" t="s">
        <v>77</v>
      </c>
      <c r="AW860" s="11" t="s">
        <v>4</v>
      </c>
      <c r="AX860" s="11" t="s">
        <v>75</v>
      </c>
      <c r="AY860" s="221" t="s">
        <v>127</v>
      </c>
    </row>
    <row r="861" spans="2:65" s="1" customFormat="1" ht="16.5" customHeight="1">
      <c r="B861" s="37"/>
      <c r="C861" s="198" t="s">
        <v>1658</v>
      </c>
      <c r="D861" s="198" t="s">
        <v>129</v>
      </c>
      <c r="E861" s="199" t="s">
        <v>1659</v>
      </c>
      <c r="F861" s="200" t="s">
        <v>1660</v>
      </c>
      <c r="G861" s="201" t="s">
        <v>132</v>
      </c>
      <c r="H861" s="202">
        <v>41</v>
      </c>
      <c r="I861" s="203"/>
      <c r="J861" s="204">
        <f>ROUND(I861*H861,2)</f>
        <v>0</v>
      </c>
      <c r="K861" s="200" t="s">
        <v>133</v>
      </c>
      <c r="L861" s="42"/>
      <c r="M861" s="205" t="s">
        <v>1</v>
      </c>
      <c r="N861" s="206" t="s">
        <v>41</v>
      </c>
      <c r="O861" s="78"/>
      <c r="P861" s="207">
        <f>O861*H861</f>
        <v>0</v>
      </c>
      <c r="Q861" s="207">
        <v>0.00301</v>
      </c>
      <c r="R861" s="207">
        <f>Q861*H861</f>
        <v>0.12341</v>
      </c>
      <c r="S861" s="207">
        <v>0</v>
      </c>
      <c r="T861" s="208">
        <f>S861*H861</f>
        <v>0</v>
      </c>
      <c r="AR861" s="16" t="s">
        <v>206</v>
      </c>
      <c r="AT861" s="16" t="s">
        <v>129</v>
      </c>
      <c r="AU861" s="16" t="s">
        <v>77</v>
      </c>
      <c r="AY861" s="16" t="s">
        <v>127</v>
      </c>
      <c r="BE861" s="209">
        <f>IF(N861="základní",J861,0)</f>
        <v>0</v>
      </c>
      <c r="BF861" s="209">
        <f>IF(N861="snížená",J861,0)</f>
        <v>0</v>
      </c>
      <c r="BG861" s="209">
        <f>IF(N861="zákl. přenesená",J861,0)</f>
        <v>0</v>
      </c>
      <c r="BH861" s="209">
        <f>IF(N861="sníž. přenesená",J861,0)</f>
        <v>0</v>
      </c>
      <c r="BI861" s="209">
        <f>IF(N861="nulová",J861,0)</f>
        <v>0</v>
      </c>
      <c r="BJ861" s="16" t="s">
        <v>75</v>
      </c>
      <c r="BK861" s="209">
        <f>ROUND(I861*H861,2)</f>
        <v>0</v>
      </c>
      <c r="BL861" s="16" t="s">
        <v>206</v>
      </c>
      <c r="BM861" s="16" t="s">
        <v>1661</v>
      </c>
    </row>
    <row r="862" spans="2:65" s="1" customFormat="1" ht="16.5" customHeight="1">
      <c r="B862" s="37"/>
      <c r="C862" s="198" t="s">
        <v>1662</v>
      </c>
      <c r="D862" s="198" t="s">
        <v>129</v>
      </c>
      <c r="E862" s="199" t="s">
        <v>1663</v>
      </c>
      <c r="F862" s="200" t="s">
        <v>1664</v>
      </c>
      <c r="G862" s="201" t="s">
        <v>132</v>
      </c>
      <c r="H862" s="202">
        <v>0.53</v>
      </c>
      <c r="I862" s="203"/>
      <c r="J862" s="204">
        <f>ROUND(I862*H862,2)</f>
        <v>0</v>
      </c>
      <c r="K862" s="200" t="s">
        <v>133</v>
      </c>
      <c r="L862" s="42"/>
      <c r="M862" s="205" t="s">
        <v>1</v>
      </c>
      <c r="N862" s="206" t="s">
        <v>41</v>
      </c>
      <c r="O862" s="78"/>
      <c r="P862" s="207">
        <f>O862*H862</f>
        <v>0</v>
      </c>
      <c r="Q862" s="207">
        <v>0.0453</v>
      </c>
      <c r="R862" s="207">
        <f>Q862*H862</f>
        <v>0.024009000000000003</v>
      </c>
      <c r="S862" s="207">
        <v>0</v>
      </c>
      <c r="T862" s="208">
        <f>S862*H862</f>
        <v>0</v>
      </c>
      <c r="AR862" s="16" t="s">
        <v>206</v>
      </c>
      <c r="AT862" s="16" t="s">
        <v>129</v>
      </c>
      <c r="AU862" s="16" t="s">
        <v>77</v>
      </c>
      <c r="AY862" s="16" t="s">
        <v>127</v>
      </c>
      <c r="BE862" s="209">
        <f>IF(N862="základní",J862,0)</f>
        <v>0</v>
      </c>
      <c r="BF862" s="209">
        <f>IF(N862="snížená",J862,0)</f>
        <v>0</v>
      </c>
      <c r="BG862" s="209">
        <f>IF(N862="zákl. přenesená",J862,0)</f>
        <v>0</v>
      </c>
      <c r="BH862" s="209">
        <f>IF(N862="sníž. přenesená",J862,0)</f>
        <v>0</v>
      </c>
      <c r="BI862" s="209">
        <f>IF(N862="nulová",J862,0)</f>
        <v>0</v>
      </c>
      <c r="BJ862" s="16" t="s">
        <v>75</v>
      </c>
      <c r="BK862" s="209">
        <f>ROUND(I862*H862,2)</f>
        <v>0</v>
      </c>
      <c r="BL862" s="16" t="s">
        <v>206</v>
      </c>
      <c r="BM862" s="16" t="s">
        <v>1665</v>
      </c>
    </row>
    <row r="863" spans="2:51" s="11" customFormat="1" ht="12">
      <c r="B863" s="210"/>
      <c r="C863" s="211"/>
      <c r="D863" s="212" t="s">
        <v>136</v>
      </c>
      <c r="E863" s="213" t="s">
        <v>1</v>
      </c>
      <c r="F863" s="214" t="s">
        <v>1666</v>
      </c>
      <c r="G863" s="211"/>
      <c r="H863" s="215">
        <v>0.53</v>
      </c>
      <c r="I863" s="216"/>
      <c r="J863" s="211"/>
      <c r="K863" s="211"/>
      <c r="L863" s="217"/>
      <c r="M863" s="218"/>
      <c r="N863" s="219"/>
      <c r="O863" s="219"/>
      <c r="P863" s="219"/>
      <c r="Q863" s="219"/>
      <c r="R863" s="219"/>
      <c r="S863" s="219"/>
      <c r="T863" s="220"/>
      <c r="AT863" s="221" t="s">
        <v>136</v>
      </c>
      <c r="AU863" s="221" t="s">
        <v>77</v>
      </c>
      <c r="AV863" s="11" t="s">
        <v>77</v>
      </c>
      <c r="AW863" s="11" t="s">
        <v>32</v>
      </c>
      <c r="AX863" s="11" t="s">
        <v>75</v>
      </c>
      <c r="AY863" s="221" t="s">
        <v>127</v>
      </c>
    </row>
    <row r="864" spans="2:65" s="1" customFormat="1" ht="16.5" customHeight="1">
      <c r="B864" s="37"/>
      <c r="C864" s="243" t="s">
        <v>1667</v>
      </c>
      <c r="D864" s="243" t="s">
        <v>257</v>
      </c>
      <c r="E864" s="244" t="s">
        <v>1668</v>
      </c>
      <c r="F864" s="245" t="s">
        <v>1669</v>
      </c>
      <c r="G864" s="246" t="s">
        <v>226</v>
      </c>
      <c r="H864" s="247">
        <v>3.15</v>
      </c>
      <c r="I864" s="248"/>
      <c r="J864" s="249">
        <f>ROUND(I864*H864,2)</f>
        <v>0</v>
      </c>
      <c r="K864" s="245" t="s">
        <v>1</v>
      </c>
      <c r="L864" s="250"/>
      <c r="M864" s="251" t="s">
        <v>1</v>
      </c>
      <c r="N864" s="252" t="s">
        <v>41</v>
      </c>
      <c r="O864" s="78"/>
      <c r="P864" s="207">
        <f>O864*H864</f>
        <v>0</v>
      </c>
      <c r="Q864" s="207">
        <v>0.081</v>
      </c>
      <c r="R864" s="207">
        <f>Q864*H864</f>
        <v>0.25515</v>
      </c>
      <c r="S864" s="207">
        <v>0</v>
      </c>
      <c r="T864" s="208">
        <f>S864*H864</f>
        <v>0</v>
      </c>
      <c r="AR864" s="16" t="s">
        <v>297</v>
      </c>
      <c r="AT864" s="16" t="s">
        <v>257</v>
      </c>
      <c r="AU864" s="16" t="s">
        <v>77</v>
      </c>
      <c r="AY864" s="16" t="s">
        <v>127</v>
      </c>
      <c r="BE864" s="209">
        <f>IF(N864="základní",J864,0)</f>
        <v>0</v>
      </c>
      <c r="BF864" s="209">
        <f>IF(N864="snížená",J864,0)</f>
        <v>0</v>
      </c>
      <c r="BG864" s="209">
        <f>IF(N864="zákl. přenesená",J864,0)</f>
        <v>0</v>
      </c>
      <c r="BH864" s="209">
        <f>IF(N864="sníž. přenesená",J864,0)</f>
        <v>0</v>
      </c>
      <c r="BI864" s="209">
        <f>IF(N864="nulová",J864,0)</f>
        <v>0</v>
      </c>
      <c r="BJ864" s="16" t="s">
        <v>75</v>
      </c>
      <c r="BK864" s="209">
        <f>ROUND(I864*H864,2)</f>
        <v>0</v>
      </c>
      <c r="BL864" s="16" t="s">
        <v>206</v>
      </c>
      <c r="BM864" s="16" t="s">
        <v>1670</v>
      </c>
    </row>
    <row r="865" spans="2:51" s="11" customFormat="1" ht="12">
      <c r="B865" s="210"/>
      <c r="C865" s="211"/>
      <c r="D865" s="212" t="s">
        <v>136</v>
      </c>
      <c r="E865" s="211"/>
      <c r="F865" s="214" t="s">
        <v>1671</v>
      </c>
      <c r="G865" s="211"/>
      <c r="H865" s="215">
        <v>3.15</v>
      </c>
      <c r="I865" s="216"/>
      <c r="J865" s="211"/>
      <c r="K865" s="211"/>
      <c r="L865" s="217"/>
      <c r="M865" s="218"/>
      <c r="N865" s="219"/>
      <c r="O865" s="219"/>
      <c r="P865" s="219"/>
      <c r="Q865" s="219"/>
      <c r="R865" s="219"/>
      <c r="S865" s="219"/>
      <c r="T865" s="220"/>
      <c r="AT865" s="221" t="s">
        <v>136</v>
      </c>
      <c r="AU865" s="221" t="s">
        <v>77</v>
      </c>
      <c r="AV865" s="11" t="s">
        <v>77</v>
      </c>
      <c r="AW865" s="11" t="s">
        <v>4</v>
      </c>
      <c r="AX865" s="11" t="s">
        <v>75</v>
      </c>
      <c r="AY865" s="221" t="s">
        <v>127</v>
      </c>
    </row>
    <row r="866" spans="2:65" s="1" customFormat="1" ht="16.5" customHeight="1">
      <c r="B866" s="37"/>
      <c r="C866" s="198" t="s">
        <v>1672</v>
      </c>
      <c r="D866" s="198" t="s">
        <v>129</v>
      </c>
      <c r="E866" s="199" t="s">
        <v>1673</v>
      </c>
      <c r="F866" s="200" t="s">
        <v>1674</v>
      </c>
      <c r="G866" s="201" t="s">
        <v>197</v>
      </c>
      <c r="H866" s="202">
        <v>6.688</v>
      </c>
      <c r="I866" s="203"/>
      <c r="J866" s="204">
        <f>ROUND(I866*H866,2)</f>
        <v>0</v>
      </c>
      <c r="K866" s="200" t="s">
        <v>133</v>
      </c>
      <c r="L866" s="42"/>
      <c r="M866" s="205" t="s">
        <v>1</v>
      </c>
      <c r="N866" s="206" t="s">
        <v>41</v>
      </c>
      <c r="O866" s="78"/>
      <c r="P866" s="207">
        <f>O866*H866</f>
        <v>0</v>
      </c>
      <c r="Q866" s="207">
        <v>0</v>
      </c>
      <c r="R866" s="207">
        <f>Q866*H866</f>
        <v>0</v>
      </c>
      <c r="S866" s="207">
        <v>0</v>
      </c>
      <c r="T866" s="208">
        <f>S866*H866</f>
        <v>0</v>
      </c>
      <c r="AR866" s="16" t="s">
        <v>206</v>
      </c>
      <c r="AT866" s="16" t="s">
        <v>129</v>
      </c>
      <c r="AU866" s="16" t="s">
        <v>77</v>
      </c>
      <c r="AY866" s="16" t="s">
        <v>127</v>
      </c>
      <c r="BE866" s="209">
        <f>IF(N866="základní",J866,0)</f>
        <v>0</v>
      </c>
      <c r="BF866" s="209">
        <f>IF(N866="snížená",J866,0)</f>
        <v>0</v>
      </c>
      <c r="BG866" s="209">
        <f>IF(N866="zákl. přenesená",J866,0)</f>
        <v>0</v>
      </c>
      <c r="BH866" s="209">
        <f>IF(N866="sníž. přenesená",J866,0)</f>
        <v>0</v>
      </c>
      <c r="BI866" s="209">
        <f>IF(N866="nulová",J866,0)</f>
        <v>0</v>
      </c>
      <c r="BJ866" s="16" t="s">
        <v>75</v>
      </c>
      <c r="BK866" s="209">
        <f>ROUND(I866*H866,2)</f>
        <v>0</v>
      </c>
      <c r="BL866" s="16" t="s">
        <v>206</v>
      </c>
      <c r="BM866" s="16" t="s">
        <v>1675</v>
      </c>
    </row>
    <row r="867" spans="2:63" s="10" customFormat="1" ht="22.8" customHeight="1">
      <c r="B867" s="182"/>
      <c r="C867" s="183"/>
      <c r="D867" s="184" t="s">
        <v>69</v>
      </c>
      <c r="E867" s="196" t="s">
        <v>1676</v>
      </c>
      <c r="F867" s="196" t="s">
        <v>1677</v>
      </c>
      <c r="G867" s="183"/>
      <c r="H867" s="183"/>
      <c r="I867" s="186"/>
      <c r="J867" s="197">
        <f>BK867</f>
        <v>0</v>
      </c>
      <c r="K867" s="183"/>
      <c r="L867" s="188"/>
      <c r="M867" s="189"/>
      <c r="N867" s="190"/>
      <c r="O867" s="190"/>
      <c r="P867" s="191">
        <f>SUM(P868:P891)</f>
        <v>0</v>
      </c>
      <c r="Q867" s="190"/>
      <c r="R867" s="191">
        <f>SUM(R868:R891)</f>
        <v>1.04206762</v>
      </c>
      <c r="S867" s="190"/>
      <c r="T867" s="192">
        <f>SUM(T868:T891)</f>
        <v>0</v>
      </c>
      <c r="AR867" s="193" t="s">
        <v>77</v>
      </c>
      <c r="AT867" s="194" t="s">
        <v>69</v>
      </c>
      <c r="AU867" s="194" t="s">
        <v>75</v>
      </c>
      <c r="AY867" s="193" t="s">
        <v>127</v>
      </c>
      <c r="BK867" s="195">
        <f>SUM(BK868:BK891)</f>
        <v>0</v>
      </c>
    </row>
    <row r="868" spans="2:65" s="1" customFormat="1" ht="16.5" customHeight="1">
      <c r="B868" s="37"/>
      <c r="C868" s="198" t="s">
        <v>1678</v>
      </c>
      <c r="D868" s="198" t="s">
        <v>129</v>
      </c>
      <c r="E868" s="199" t="s">
        <v>1679</v>
      </c>
      <c r="F868" s="200" t="s">
        <v>1680</v>
      </c>
      <c r="G868" s="201" t="s">
        <v>132</v>
      </c>
      <c r="H868" s="202">
        <v>45.722</v>
      </c>
      <c r="I868" s="203"/>
      <c r="J868" s="204">
        <f>ROUND(I868*H868,2)</f>
        <v>0</v>
      </c>
      <c r="K868" s="200" t="s">
        <v>133</v>
      </c>
      <c r="L868" s="42"/>
      <c r="M868" s="205" t="s">
        <v>1</v>
      </c>
      <c r="N868" s="206" t="s">
        <v>41</v>
      </c>
      <c r="O868" s="78"/>
      <c r="P868" s="207">
        <f>O868*H868</f>
        <v>0</v>
      </c>
      <c r="Q868" s="207">
        <v>0.00014</v>
      </c>
      <c r="R868" s="207">
        <f>Q868*H868</f>
        <v>0.00640108</v>
      </c>
      <c r="S868" s="207">
        <v>0</v>
      </c>
      <c r="T868" s="208">
        <f>S868*H868</f>
        <v>0</v>
      </c>
      <c r="AR868" s="16" t="s">
        <v>206</v>
      </c>
      <c r="AT868" s="16" t="s">
        <v>129</v>
      </c>
      <c r="AU868" s="16" t="s">
        <v>77</v>
      </c>
      <c r="AY868" s="16" t="s">
        <v>127</v>
      </c>
      <c r="BE868" s="209">
        <f>IF(N868="základní",J868,0)</f>
        <v>0</v>
      </c>
      <c r="BF868" s="209">
        <f>IF(N868="snížená",J868,0)</f>
        <v>0</v>
      </c>
      <c r="BG868" s="209">
        <f>IF(N868="zákl. přenesená",J868,0)</f>
        <v>0</v>
      </c>
      <c r="BH868" s="209">
        <f>IF(N868="sníž. přenesená",J868,0)</f>
        <v>0</v>
      </c>
      <c r="BI868" s="209">
        <f>IF(N868="nulová",J868,0)</f>
        <v>0</v>
      </c>
      <c r="BJ868" s="16" t="s">
        <v>75</v>
      </c>
      <c r="BK868" s="209">
        <f>ROUND(I868*H868,2)</f>
        <v>0</v>
      </c>
      <c r="BL868" s="16" t="s">
        <v>206</v>
      </c>
      <c r="BM868" s="16" t="s">
        <v>1681</v>
      </c>
    </row>
    <row r="869" spans="2:51" s="13" customFormat="1" ht="12">
      <c r="B869" s="233"/>
      <c r="C869" s="234"/>
      <c r="D869" s="212" t="s">
        <v>136</v>
      </c>
      <c r="E869" s="235" t="s">
        <v>1</v>
      </c>
      <c r="F869" s="236" t="s">
        <v>1682</v>
      </c>
      <c r="G869" s="234"/>
      <c r="H869" s="235" t="s">
        <v>1</v>
      </c>
      <c r="I869" s="237"/>
      <c r="J869" s="234"/>
      <c r="K869" s="234"/>
      <c r="L869" s="238"/>
      <c r="M869" s="239"/>
      <c r="N869" s="240"/>
      <c r="O869" s="240"/>
      <c r="P869" s="240"/>
      <c r="Q869" s="240"/>
      <c r="R869" s="240"/>
      <c r="S869" s="240"/>
      <c r="T869" s="241"/>
      <c r="AT869" s="242" t="s">
        <v>136</v>
      </c>
      <c r="AU869" s="242" t="s">
        <v>77</v>
      </c>
      <c r="AV869" s="13" t="s">
        <v>75</v>
      </c>
      <c r="AW869" s="13" t="s">
        <v>32</v>
      </c>
      <c r="AX869" s="13" t="s">
        <v>70</v>
      </c>
      <c r="AY869" s="242" t="s">
        <v>127</v>
      </c>
    </row>
    <row r="870" spans="2:51" s="11" customFormat="1" ht="12">
      <c r="B870" s="210"/>
      <c r="C870" s="211"/>
      <c r="D870" s="212" t="s">
        <v>136</v>
      </c>
      <c r="E870" s="213" t="s">
        <v>1</v>
      </c>
      <c r="F870" s="214" t="s">
        <v>1683</v>
      </c>
      <c r="G870" s="211"/>
      <c r="H870" s="215">
        <v>1.755</v>
      </c>
      <c r="I870" s="216"/>
      <c r="J870" s="211"/>
      <c r="K870" s="211"/>
      <c r="L870" s="217"/>
      <c r="M870" s="218"/>
      <c r="N870" s="219"/>
      <c r="O870" s="219"/>
      <c r="P870" s="219"/>
      <c r="Q870" s="219"/>
      <c r="R870" s="219"/>
      <c r="S870" s="219"/>
      <c r="T870" s="220"/>
      <c r="AT870" s="221" t="s">
        <v>136</v>
      </c>
      <c r="AU870" s="221" t="s">
        <v>77</v>
      </c>
      <c r="AV870" s="11" t="s">
        <v>77</v>
      </c>
      <c r="AW870" s="11" t="s">
        <v>32</v>
      </c>
      <c r="AX870" s="11" t="s">
        <v>70</v>
      </c>
      <c r="AY870" s="221" t="s">
        <v>127</v>
      </c>
    </row>
    <row r="871" spans="2:51" s="13" customFormat="1" ht="12">
      <c r="B871" s="233"/>
      <c r="C871" s="234"/>
      <c r="D871" s="212" t="s">
        <v>136</v>
      </c>
      <c r="E871" s="235" t="s">
        <v>1</v>
      </c>
      <c r="F871" s="236" t="s">
        <v>1684</v>
      </c>
      <c r="G871" s="234"/>
      <c r="H871" s="235" t="s">
        <v>1</v>
      </c>
      <c r="I871" s="237"/>
      <c r="J871" s="234"/>
      <c r="K871" s="234"/>
      <c r="L871" s="238"/>
      <c r="M871" s="239"/>
      <c r="N871" s="240"/>
      <c r="O871" s="240"/>
      <c r="P871" s="240"/>
      <c r="Q871" s="240"/>
      <c r="R871" s="240"/>
      <c r="S871" s="240"/>
      <c r="T871" s="241"/>
      <c r="AT871" s="242" t="s">
        <v>136</v>
      </c>
      <c r="AU871" s="242" t="s">
        <v>77</v>
      </c>
      <c r="AV871" s="13" t="s">
        <v>75</v>
      </c>
      <c r="AW871" s="13" t="s">
        <v>32</v>
      </c>
      <c r="AX871" s="13" t="s">
        <v>70</v>
      </c>
      <c r="AY871" s="242" t="s">
        <v>127</v>
      </c>
    </row>
    <row r="872" spans="2:51" s="11" customFormat="1" ht="12">
      <c r="B872" s="210"/>
      <c r="C872" s="211"/>
      <c r="D872" s="212" t="s">
        <v>136</v>
      </c>
      <c r="E872" s="213" t="s">
        <v>1</v>
      </c>
      <c r="F872" s="214" t="s">
        <v>1685</v>
      </c>
      <c r="G872" s="211"/>
      <c r="H872" s="215">
        <v>16.767</v>
      </c>
      <c r="I872" s="216"/>
      <c r="J872" s="211"/>
      <c r="K872" s="211"/>
      <c r="L872" s="217"/>
      <c r="M872" s="218"/>
      <c r="N872" s="219"/>
      <c r="O872" s="219"/>
      <c r="P872" s="219"/>
      <c r="Q872" s="219"/>
      <c r="R872" s="219"/>
      <c r="S872" s="219"/>
      <c r="T872" s="220"/>
      <c r="AT872" s="221" t="s">
        <v>136</v>
      </c>
      <c r="AU872" s="221" t="s">
        <v>77</v>
      </c>
      <c r="AV872" s="11" t="s">
        <v>77</v>
      </c>
      <c r="AW872" s="11" t="s">
        <v>32</v>
      </c>
      <c r="AX872" s="11" t="s">
        <v>70</v>
      </c>
      <c r="AY872" s="221" t="s">
        <v>127</v>
      </c>
    </row>
    <row r="873" spans="2:51" s="13" customFormat="1" ht="12">
      <c r="B873" s="233"/>
      <c r="C873" s="234"/>
      <c r="D873" s="212" t="s">
        <v>136</v>
      </c>
      <c r="E873" s="235" t="s">
        <v>1</v>
      </c>
      <c r="F873" s="236" t="s">
        <v>1686</v>
      </c>
      <c r="G873" s="234"/>
      <c r="H873" s="235" t="s">
        <v>1</v>
      </c>
      <c r="I873" s="237"/>
      <c r="J873" s="234"/>
      <c r="K873" s="234"/>
      <c r="L873" s="238"/>
      <c r="M873" s="239"/>
      <c r="N873" s="240"/>
      <c r="O873" s="240"/>
      <c r="P873" s="240"/>
      <c r="Q873" s="240"/>
      <c r="R873" s="240"/>
      <c r="S873" s="240"/>
      <c r="T873" s="241"/>
      <c r="AT873" s="242" t="s">
        <v>136</v>
      </c>
      <c r="AU873" s="242" t="s">
        <v>77</v>
      </c>
      <c r="AV873" s="13" t="s">
        <v>75</v>
      </c>
      <c r="AW873" s="13" t="s">
        <v>32</v>
      </c>
      <c r="AX873" s="13" t="s">
        <v>70</v>
      </c>
      <c r="AY873" s="242" t="s">
        <v>127</v>
      </c>
    </row>
    <row r="874" spans="2:51" s="11" customFormat="1" ht="12">
      <c r="B874" s="210"/>
      <c r="C874" s="211"/>
      <c r="D874" s="212" t="s">
        <v>136</v>
      </c>
      <c r="E874" s="213" t="s">
        <v>1</v>
      </c>
      <c r="F874" s="214" t="s">
        <v>1227</v>
      </c>
      <c r="G874" s="211"/>
      <c r="H874" s="215">
        <v>10.395</v>
      </c>
      <c r="I874" s="216"/>
      <c r="J874" s="211"/>
      <c r="K874" s="211"/>
      <c r="L874" s="217"/>
      <c r="M874" s="218"/>
      <c r="N874" s="219"/>
      <c r="O874" s="219"/>
      <c r="P874" s="219"/>
      <c r="Q874" s="219"/>
      <c r="R874" s="219"/>
      <c r="S874" s="219"/>
      <c r="T874" s="220"/>
      <c r="AT874" s="221" t="s">
        <v>136</v>
      </c>
      <c r="AU874" s="221" t="s">
        <v>77</v>
      </c>
      <c r="AV874" s="11" t="s">
        <v>77</v>
      </c>
      <c r="AW874" s="11" t="s">
        <v>32</v>
      </c>
      <c r="AX874" s="11" t="s">
        <v>70</v>
      </c>
      <c r="AY874" s="221" t="s">
        <v>127</v>
      </c>
    </row>
    <row r="875" spans="2:51" s="13" customFormat="1" ht="12">
      <c r="B875" s="233"/>
      <c r="C875" s="234"/>
      <c r="D875" s="212" t="s">
        <v>136</v>
      </c>
      <c r="E875" s="235" t="s">
        <v>1</v>
      </c>
      <c r="F875" s="236" t="s">
        <v>1687</v>
      </c>
      <c r="G875" s="234"/>
      <c r="H875" s="235" t="s">
        <v>1</v>
      </c>
      <c r="I875" s="237"/>
      <c r="J875" s="234"/>
      <c r="K875" s="234"/>
      <c r="L875" s="238"/>
      <c r="M875" s="239"/>
      <c r="N875" s="240"/>
      <c r="O875" s="240"/>
      <c r="P875" s="240"/>
      <c r="Q875" s="240"/>
      <c r="R875" s="240"/>
      <c r="S875" s="240"/>
      <c r="T875" s="241"/>
      <c r="AT875" s="242" t="s">
        <v>136</v>
      </c>
      <c r="AU875" s="242" t="s">
        <v>77</v>
      </c>
      <c r="AV875" s="13" t="s">
        <v>75</v>
      </c>
      <c r="AW875" s="13" t="s">
        <v>32</v>
      </c>
      <c r="AX875" s="13" t="s">
        <v>70</v>
      </c>
      <c r="AY875" s="242" t="s">
        <v>127</v>
      </c>
    </row>
    <row r="876" spans="2:51" s="11" customFormat="1" ht="12">
      <c r="B876" s="210"/>
      <c r="C876" s="211"/>
      <c r="D876" s="212" t="s">
        <v>136</v>
      </c>
      <c r="E876" s="213" t="s">
        <v>1</v>
      </c>
      <c r="F876" s="214" t="s">
        <v>194</v>
      </c>
      <c r="G876" s="211"/>
      <c r="H876" s="215">
        <v>14</v>
      </c>
      <c r="I876" s="216"/>
      <c r="J876" s="211"/>
      <c r="K876" s="211"/>
      <c r="L876" s="217"/>
      <c r="M876" s="218"/>
      <c r="N876" s="219"/>
      <c r="O876" s="219"/>
      <c r="P876" s="219"/>
      <c r="Q876" s="219"/>
      <c r="R876" s="219"/>
      <c r="S876" s="219"/>
      <c r="T876" s="220"/>
      <c r="AT876" s="221" t="s">
        <v>136</v>
      </c>
      <c r="AU876" s="221" t="s">
        <v>77</v>
      </c>
      <c r="AV876" s="11" t="s">
        <v>77</v>
      </c>
      <c r="AW876" s="11" t="s">
        <v>32</v>
      </c>
      <c r="AX876" s="11" t="s">
        <v>70</v>
      </c>
      <c r="AY876" s="221" t="s">
        <v>127</v>
      </c>
    </row>
    <row r="877" spans="2:51" s="13" customFormat="1" ht="12">
      <c r="B877" s="233"/>
      <c r="C877" s="234"/>
      <c r="D877" s="212" t="s">
        <v>136</v>
      </c>
      <c r="E877" s="235" t="s">
        <v>1</v>
      </c>
      <c r="F877" s="236" t="s">
        <v>1315</v>
      </c>
      <c r="G877" s="234"/>
      <c r="H877" s="235" t="s">
        <v>1</v>
      </c>
      <c r="I877" s="237"/>
      <c r="J877" s="234"/>
      <c r="K877" s="234"/>
      <c r="L877" s="238"/>
      <c r="M877" s="239"/>
      <c r="N877" s="240"/>
      <c r="O877" s="240"/>
      <c r="P877" s="240"/>
      <c r="Q877" s="240"/>
      <c r="R877" s="240"/>
      <c r="S877" s="240"/>
      <c r="T877" s="241"/>
      <c r="AT877" s="242" t="s">
        <v>136</v>
      </c>
      <c r="AU877" s="242" t="s">
        <v>77</v>
      </c>
      <c r="AV877" s="13" t="s">
        <v>75</v>
      </c>
      <c r="AW877" s="13" t="s">
        <v>32</v>
      </c>
      <c r="AX877" s="13" t="s">
        <v>70</v>
      </c>
      <c r="AY877" s="242" t="s">
        <v>127</v>
      </c>
    </row>
    <row r="878" spans="2:51" s="11" customFormat="1" ht="12">
      <c r="B878" s="210"/>
      <c r="C878" s="211"/>
      <c r="D878" s="212" t="s">
        <v>136</v>
      </c>
      <c r="E878" s="213" t="s">
        <v>1</v>
      </c>
      <c r="F878" s="214" t="s">
        <v>1688</v>
      </c>
      <c r="G878" s="211"/>
      <c r="H878" s="215">
        <v>2.805</v>
      </c>
      <c r="I878" s="216"/>
      <c r="J878" s="211"/>
      <c r="K878" s="211"/>
      <c r="L878" s="217"/>
      <c r="M878" s="218"/>
      <c r="N878" s="219"/>
      <c r="O878" s="219"/>
      <c r="P878" s="219"/>
      <c r="Q878" s="219"/>
      <c r="R878" s="219"/>
      <c r="S878" s="219"/>
      <c r="T878" s="220"/>
      <c r="AT878" s="221" t="s">
        <v>136</v>
      </c>
      <c r="AU878" s="221" t="s">
        <v>77</v>
      </c>
      <c r="AV878" s="11" t="s">
        <v>77</v>
      </c>
      <c r="AW878" s="11" t="s">
        <v>32</v>
      </c>
      <c r="AX878" s="11" t="s">
        <v>70</v>
      </c>
      <c r="AY878" s="221" t="s">
        <v>127</v>
      </c>
    </row>
    <row r="879" spans="2:51" s="12" customFormat="1" ht="12">
      <c r="B879" s="222"/>
      <c r="C879" s="223"/>
      <c r="D879" s="212" t="s">
        <v>136</v>
      </c>
      <c r="E879" s="224" t="s">
        <v>1</v>
      </c>
      <c r="F879" s="225" t="s">
        <v>139</v>
      </c>
      <c r="G879" s="223"/>
      <c r="H879" s="226">
        <v>45.722</v>
      </c>
      <c r="I879" s="227"/>
      <c r="J879" s="223"/>
      <c r="K879" s="223"/>
      <c r="L879" s="228"/>
      <c r="M879" s="229"/>
      <c r="N879" s="230"/>
      <c r="O879" s="230"/>
      <c r="P879" s="230"/>
      <c r="Q879" s="230"/>
      <c r="R879" s="230"/>
      <c r="S879" s="230"/>
      <c r="T879" s="231"/>
      <c r="AT879" s="232" t="s">
        <v>136</v>
      </c>
      <c r="AU879" s="232" t="s">
        <v>77</v>
      </c>
      <c r="AV879" s="12" t="s">
        <v>134</v>
      </c>
      <c r="AW879" s="12" t="s">
        <v>32</v>
      </c>
      <c r="AX879" s="12" t="s">
        <v>75</v>
      </c>
      <c r="AY879" s="232" t="s">
        <v>127</v>
      </c>
    </row>
    <row r="880" spans="2:65" s="1" customFormat="1" ht="16.5" customHeight="1">
      <c r="B880" s="37"/>
      <c r="C880" s="198" t="s">
        <v>1689</v>
      </c>
      <c r="D880" s="198" t="s">
        <v>129</v>
      </c>
      <c r="E880" s="199" t="s">
        <v>1690</v>
      </c>
      <c r="F880" s="200" t="s">
        <v>1691</v>
      </c>
      <c r="G880" s="201" t="s">
        <v>132</v>
      </c>
      <c r="H880" s="202">
        <v>45.722</v>
      </c>
      <c r="I880" s="203"/>
      <c r="J880" s="204">
        <f>ROUND(I880*H880,2)</f>
        <v>0</v>
      </c>
      <c r="K880" s="200" t="s">
        <v>133</v>
      </c>
      <c r="L880" s="42"/>
      <c r="M880" s="205" t="s">
        <v>1</v>
      </c>
      <c r="N880" s="206" t="s">
        <v>41</v>
      </c>
      <c r="O880" s="78"/>
      <c r="P880" s="207">
        <f>O880*H880</f>
        <v>0</v>
      </c>
      <c r="Q880" s="207">
        <v>0.00013</v>
      </c>
      <c r="R880" s="207">
        <f>Q880*H880</f>
        <v>0.00594386</v>
      </c>
      <c r="S880" s="207">
        <v>0</v>
      </c>
      <c r="T880" s="208">
        <f>S880*H880</f>
        <v>0</v>
      </c>
      <c r="AR880" s="16" t="s">
        <v>206</v>
      </c>
      <c r="AT880" s="16" t="s">
        <v>129</v>
      </c>
      <c r="AU880" s="16" t="s">
        <v>77</v>
      </c>
      <c r="AY880" s="16" t="s">
        <v>127</v>
      </c>
      <c r="BE880" s="209">
        <f>IF(N880="základní",J880,0)</f>
        <v>0</v>
      </c>
      <c r="BF880" s="209">
        <f>IF(N880="snížená",J880,0)</f>
        <v>0</v>
      </c>
      <c r="BG880" s="209">
        <f>IF(N880="zákl. přenesená",J880,0)</f>
        <v>0</v>
      </c>
      <c r="BH880" s="209">
        <f>IF(N880="sníž. přenesená",J880,0)</f>
        <v>0</v>
      </c>
      <c r="BI880" s="209">
        <f>IF(N880="nulová",J880,0)</f>
        <v>0</v>
      </c>
      <c r="BJ880" s="16" t="s">
        <v>75</v>
      </c>
      <c r="BK880" s="209">
        <f>ROUND(I880*H880,2)</f>
        <v>0</v>
      </c>
      <c r="BL880" s="16" t="s">
        <v>206</v>
      </c>
      <c r="BM880" s="16" t="s">
        <v>1692</v>
      </c>
    </row>
    <row r="881" spans="2:65" s="1" customFormat="1" ht="16.5" customHeight="1">
      <c r="B881" s="37"/>
      <c r="C881" s="198" t="s">
        <v>1693</v>
      </c>
      <c r="D881" s="198" t="s">
        <v>129</v>
      </c>
      <c r="E881" s="199" t="s">
        <v>1694</v>
      </c>
      <c r="F881" s="200" t="s">
        <v>1695</v>
      </c>
      <c r="G881" s="201" t="s">
        <v>132</v>
      </c>
      <c r="H881" s="202">
        <v>45.722</v>
      </c>
      <c r="I881" s="203"/>
      <c r="J881" s="204">
        <f>ROUND(I881*H881,2)</f>
        <v>0</v>
      </c>
      <c r="K881" s="200" t="s">
        <v>133</v>
      </c>
      <c r="L881" s="42"/>
      <c r="M881" s="205" t="s">
        <v>1</v>
      </c>
      <c r="N881" s="206" t="s">
        <v>41</v>
      </c>
      <c r="O881" s="78"/>
      <c r="P881" s="207">
        <f>O881*H881</f>
        <v>0</v>
      </c>
      <c r="Q881" s="207">
        <v>0.00013</v>
      </c>
      <c r="R881" s="207">
        <f>Q881*H881</f>
        <v>0.00594386</v>
      </c>
      <c r="S881" s="207">
        <v>0</v>
      </c>
      <c r="T881" s="208">
        <f>S881*H881</f>
        <v>0</v>
      </c>
      <c r="AR881" s="16" t="s">
        <v>206</v>
      </c>
      <c r="AT881" s="16" t="s">
        <v>129</v>
      </c>
      <c r="AU881" s="16" t="s">
        <v>77</v>
      </c>
      <c r="AY881" s="16" t="s">
        <v>127</v>
      </c>
      <c r="BE881" s="209">
        <f>IF(N881="základní",J881,0)</f>
        <v>0</v>
      </c>
      <c r="BF881" s="209">
        <f>IF(N881="snížená",J881,0)</f>
        <v>0</v>
      </c>
      <c r="BG881" s="209">
        <f>IF(N881="zákl. přenesená",J881,0)</f>
        <v>0</v>
      </c>
      <c r="BH881" s="209">
        <f>IF(N881="sníž. přenesená",J881,0)</f>
        <v>0</v>
      </c>
      <c r="BI881" s="209">
        <f>IF(N881="nulová",J881,0)</f>
        <v>0</v>
      </c>
      <c r="BJ881" s="16" t="s">
        <v>75</v>
      </c>
      <c r="BK881" s="209">
        <f>ROUND(I881*H881,2)</f>
        <v>0</v>
      </c>
      <c r="BL881" s="16" t="s">
        <v>206</v>
      </c>
      <c r="BM881" s="16" t="s">
        <v>1696</v>
      </c>
    </row>
    <row r="882" spans="2:65" s="1" customFormat="1" ht="16.5" customHeight="1">
      <c r="B882" s="37"/>
      <c r="C882" s="198" t="s">
        <v>1697</v>
      </c>
      <c r="D882" s="198" t="s">
        <v>129</v>
      </c>
      <c r="E882" s="199" t="s">
        <v>1698</v>
      </c>
      <c r="F882" s="200" t="s">
        <v>1699</v>
      </c>
      <c r="G882" s="201" t="s">
        <v>132</v>
      </c>
      <c r="H882" s="202">
        <v>1011.982</v>
      </c>
      <c r="I882" s="203"/>
      <c r="J882" s="204">
        <f>ROUND(I882*H882,2)</f>
        <v>0</v>
      </c>
      <c r="K882" s="200" t="s">
        <v>133</v>
      </c>
      <c r="L882" s="42"/>
      <c r="M882" s="205" t="s">
        <v>1</v>
      </c>
      <c r="N882" s="206" t="s">
        <v>41</v>
      </c>
      <c r="O882" s="78"/>
      <c r="P882" s="207">
        <f>O882*H882</f>
        <v>0</v>
      </c>
      <c r="Q882" s="207">
        <v>0.00016</v>
      </c>
      <c r="R882" s="207">
        <f>Q882*H882</f>
        <v>0.16191712</v>
      </c>
      <c r="S882" s="207">
        <v>0</v>
      </c>
      <c r="T882" s="208">
        <f>S882*H882</f>
        <v>0</v>
      </c>
      <c r="AR882" s="16" t="s">
        <v>206</v>
      </c>
      <c r="AT882" s="16" t="s">
        <v>129</v>
      </c>
      <c r="AU882" s="16" t="s">
        <v>77</v>
      </c>
      <c r="AY882" s="16" t="s">
        <v>127</v>
      </c>
      <c r="BE882" s="209">
        <f>IF(N882="základní",J882,0)</f>
        <v>0</v>
      </c>
      <c r="BF882" s="209">
        <f>IF(N882="snížená",J882,0)</f>
        <v>0</v>
      </c>
      <c r="BG882" s="209">
        <f>IF(N882="zákl. přenesená",J882,0)</f>
        <v>0</v>
      </c>
      <c r="BH882" s="209">
        <f>IF(N882="sníž. přenesená",J882,0)</f>
        <v>0</v>
      </c>
      <c r="BI882" s="209">
        <f>IF(N882="nulová",J882,0)</f>
        <v>0</v>
      </c>
      <c r="BJ882" s="16" t="s">
        <v>75</v>
      </c>
      <c r="BK882" s="209">
        <f>ROUND(I882*H882,2)</f>
        <v>0</v>
      </c>
      <c r="BL882" s="16" t="s">
        <v>206</v>
      </c>
      <c r="BM882" s="16" t="s">
        <v>1700</v>
      </c>
    </row>
    <row r="883" spans="2:65" s="1" customFormat="1" ht="16.5" customHeight="1">
      <c r="B883" s="37"/>
      <c r="C883" s="198" t="s">
        <v>1701</v>
      </c>
      <c r="D883" s="198" t="s">
        <v>129</v>
      </c>
      <c r="E883" s="199" t="s">
        <v>1702</v>
      </c>
      <c r="F883" s="200" t="s">
        <v>1703</v>
      </c>
      <c r="G883" s="201" t="s">
        <v>132</v>
      </c>
      <c r="H883" s="202">
        <v>8.385</v>
      </c>
      <c r="I883" s="203"/>
      <c r="J883" s="204">
        <f>ROUND(I883*H883,2)</f>
        <v>0</v>
      </c>
      <c r="K883" s="200" t="s">
        <v>133</v>
      </c>
      <c r="L883" s="42"/>
      <c r="M883" s="205" t="s">
        <v>1</v>
      </c>
      <c r="N883" s="206" t="s">
        <v>41</v>
      </c>
      <c r="O883" s="78"/>
      <c r="P883" s="207">
        <f>O883*H883</f>
        <v>0</v>
      </c>
      <c r="Q883" s="207">
        <v>0.0002</v>
      </c>
      <c r="R883" s="207">
        <f>Q883*H883</f>
        <v>0.001677</v>
      </c>
      <c r="S883" s="207">
        <v>0</v>
      </c>
      <c r="T883" s="208">
        <f>S883*H883</f>
        <v>0</v>
      </c>
      <c r="AR883" s="16" t="s">
        <v>206</v>
      </c>
      <c r="AT883" s="16" t="s">
        <v>129</v>
      </c>
      <c r="AU883" s="16" t="s">
        <v>77</v>
      </c>
      <c r="AY883" s="16" t="s">
        <v>127</v>
      </c>
      <c r="BE883" s="209">
        <f>IF(N883="základní",J883,0)</f>
        <v>0</v>
      </c>
      <c r="BF883" s="209">
        <f>IF(N883="snížená",J883,0)</f>
        <v>0</v>
      </c>
      <c r="BG883" s="209">
        <f>IF(N883="zákl. přenesená",J883,0)</f>
        <v>0</v>
      </c>
      <c r="BH883" s="209">
        <f>IF(N883="sníž. přenesená",J883,0)</f>
        <v>0</v>
      </c>
      <c r="BI883" s="209">
        <f>IF(N883="nulová",J883,0)</f>
        <v>0</v>
      </c>
      <c r="BJ883" s="16" t="s">
        <v>75</v>
      </c>
      <c r="BK883" s="209">
        <f>ROUND(I883*H883,2)</f>
        <v>0</v>
      </c>
      <c r="BL883" s="16" t="s">
        <v>206</v>
      </c>
      <c r="BM883" s="16" t="s">
        <v>1704</v>
      </c>
    </row>
    <row r="884" spans="2:51" s="13" customFormat="1" ht="12">
      <c r="B884" s="233"/>
      <c r="C884" s="234"/>
      <c r="D884" s="212" t="s">
        <v>136</v>
      </c>
      <c r="E884" s="235" t="s">
        <v>1</v>
      </c>
      <c r="F884" s="236" t="s">
        <v>1705</v>
      </c>
      <c r="G884" s="234"/>
      <c r="H884" s="235" t="s">
        <v>1</v>
      </c>
      <c r="I884" s="237"/>
      <c r="J884" s="234"/>
      <c r="K884" s="234"/>
      <c r="L884" s="238"/>
      <c r="M884" s="239"/>
      <c r="N884" s="240"/>
      <c r="O884" s="240"/>
      <c r="P884" s="240"/>
      <c r="Q884" s="240"/>
      <c r="R884" s="240"/>
      <c r="S884" s="240"/>
      <c r="T884" s="241"/>
      <c r="AT884" s="242" t="s">
        <v>136</v>
      </c>
      <c r="AU884" s="242" t="s">
        <v>77</v>
      </c>
      <c r="AV884" s="13" t="s">
        <v>75</v>
      </c>
      <c r="AW884" s="13" t="s">
        <v>32</v>
      </c>
      <c r="AX884" s="13" t="s">
        <v>70</v>
      </c>
      <c r="AY884" s="242" t="s">
        <v>127</v>
      </c>
    </row>
    <row r="885" spans="2:51" s="11" customFormat="1" ht="12">
      <c r="B885" s="210"/>
      <c r="C885" s="211"/>
      <c r="D885" s="212" t="s">
        <v>136</v>
      </c>
      <c r="E885" s="213" t="s">
        <v>1</v>
      </c>
      <c r="F885" s="214" t="s">
        <v>158</v>
      </c>
      <c r="G885" s="211"/>
      <c r="H885" s="215">
        <v>6</v>
      </c>
      <c r="I885" s="216"/>
      <c r="J885" s="211"/>
      <c r="K885" s="211"/>
      <c r="L885" s="217"/>
      <c r="M885" s="218"/>
      <c r="N885" s="219"/>
      <c r="O885" s="219"/>
      <c r="P885" s="219"/>
      <c r="Q885" s="219"/>
      <c r="R885" s="219"/>
      <c r="S885" s="219"/>
      <c r="T885" s="220"/>
      <c r="AT885" s="221" t="s">
        <v>136</v>
      </c>
      <c r="AU885" s="221" t="s">
        <v>77</v>
      </c>
      <c r="AV885" s="11" t="s">
        <v>77</v>
      </c>
      <c r="AW885" s="11" t="s">
        <v>32</v>
      </c>
      <c r="AX885" s="11" t="s">
        <v>70</v>
      </c>
      <c r="AY885" s="221" t="s">
        <v>127</v>
      </c>
    </row>
    <row r="886" spans="2:51" s="13" customFormat="1" ht="12">
      <c r="B886" s="233"/>
      <c r="C886" s="234"/>
      <c r="D886" s="212" t="s">
        <v>136</v>
      </c>
      <c r="E886" s="235" t="s">
        <v>1</v>
      </c>
      <c r="F886" s="236" t="s">
        <v>1706</v>
      </c>
      <c r="G886" s="234"/>
      <c r="H886" s="235" t="s">
        <v>1</v>
      </c>
      <c r="I886" s="237"/>
      <c r="J886" s="234"/>
      <c r="K886" s="234"/>
      <c r="L886" s="238"/>
      <c r="M886" s="239"/>
      <c r="N886" s="240"/>
      <c r="O886" s="240"/>
      <c r="P886" s="240"/>
      <c r="Q886" s="240"/>
      <c r="R886" s="240"/>
      <c r="S886" s="240"/>
      <c r="T886" s="241"/>
      <c r="AT886" s="242" t="s">
        <v>136</v>
      </c>
      <c r="AU886" s="242" t="s">
        <v>77</v>
      </c>
      <c r="AV886" s="13" t="s">
        <v>75</v>
      </c>
      <c r="AW886" s="13" t="s">
        <v>32</v>
      </c>
      <c r="AX886" s="13" t="s">
        <v>70</v>
      </c>
      <c r="AY886" s="242" t="s">
        <v>127</v>
      </c>
    </row>
    <row r="887" spans="2:51" s="11" customFormat="1" ht="12">
      <c r="B887" s="210"/>
      <c r="C887" s="211"/>
      <c r="D887" s="212" t="s">
        <v>136</v>
      </c>
      <c r="E887" s="213" t="s">
        <v>1</v>
      </c>
      <c r="F887" s="214" t="s">
        <v>1707</v>
      </c>
      <c r="G887" s="211"/>
      <c r="H887" s="215">
        <v>2.385</v>
      </c>
      <c r="I887" s="216"/>
      <c r="J887" s="211"/>
      <c r="K887" s="211"/>
      <c r="L887" s="217"/>
      <c r="M887" s="218"/>
      <c r="N887" s="219"/>
      <c r="O887" s="219"/>
      <c r="P887" s="219"/>
      <c r="Q887" s="219"/>
      <c r="R887" s="219"/>
      <c r="S887" s="219"/>
      <c r="T887" s="220"/>
      <c r="AT887" s="221" t="s">
        <v>136</v>
      </c>
      <c r="AU887" s="221" t="s">
        <v>77</v>
      </c>
      <c r="AV887" s="11" t="s">
        <v>77</v>
      </c>
      <c r="AW887" s="11" t="s">
        <v>32</v>
      </c>
      <c r="AX887" s="11" t="s">
        <v>70</v>
      </c>
      <c r="AY887" s="221" t="s">
        <v>127</v>
      </c>
    </row>
    <row r="888" spans="2:51" s="12" customFormat="1" ht="12">
      <c r="B888" s="222"/>
      <c r="C888" s="223"/>
      <c r="D888" s="212" t="s">
        <v>136</v>
      </c>
      <c r="E888" s="224" t="s">
        <v>1</v>
      </c>
      <c r="F888" s="225" t="s">
        <v>139</v>
      </c>
      <c r="G888" s="223"/>
      <c r="H888" s="226">
        <v>8.385</v>
      </c>
      <c r="I888" s="227"/>
      <c r="J888" s="223"/>
      <c r="K888" s="223"/>
      <c r="L888" s="228"/>
      <c r="M888" s="229"/>
      <c r="N888" s="230"/>
      <c r="O888" s="230"/>
      <c r="P888" s="230"/>
      <c r="Q888" s="230"/>
      <c r="R888" s="230"/>
      <c r="S888" s="230"/>
      <c r="T888" s="231"/>
      <c r="AT888" s="232" t="s">
        <v>136</v>
      </c>
      <c r="AU888" s="232" t="s">
        <v>77</v>
      </c>
      <c r="AV888" s="12" t="s">
        <v>134</v>
      </c>
      <c r="AW888" s="12" t="s">
        <v>32</v>
      </c>
      <c r="AX888" s="12" t="s">
        <v>75</v>
      </c>
      <c r="AY888" s="232" t="s">
        <v>127</v>
      </c>
    </row>
    <row r="889" spans="2:65" s="1" customFormat="1" ht="16.5" customHeight="1">
      <c r="B889" s="37"/>
      <c r="C889" s="198" t="s">
        <v>662</v>
      </c>
      <c r="D889" s="198" t="s">
        <v>129</v>
      </c>
      <c r="E889" s="199" t="s">
        <v>1708</v>
      </c>
      <c r="F889" s="200" t="s">
        <v>1709</v>
      </c>
      <c r="G889" s="201" t="s">
        <v>132</v>
      </c>
      <c r="H889" s="202">
        <v>1011.982</v>
      </c>
      <c r="I889" s="203"/>
      <c r="J889" s="204">
        <f>ROUND(I889*H889,2)</f>
        <v>0</v>
      </c>
      <c r="K889" s="200" t="s">
        <v>133</v>
      </c>
      <c r="L889" s="42"/>
      <c r="M889" s="205" t="s">
        <v>1</v>
      </c>
      <c r="N889" s="206" t="s">
        <v>41</v>
      </c>
      <c r="O889" s="78"/>
      <c r="P889" s="207">
        <f>O889*H889</f>
        <v>0</v>
      </c>
      <c r="Q889" s="207">
        <v>0.00083</v>
      </c>
      <c r="R889" s="207">
        <f>Q889*H889</f>
        <v>0.83994506</v>
      </c>
      <c r="S889" s="207">
        <v>0</v>
      </c>
      <c r="T889" s="208">
        <f>S889*H889</f>
        <v>0</v>
      </c>
      <c r="AR889" s="16" t="s">
        <v>206</v>
      </c>
      <c r="AT889" s="16" t="s">
        <v>129</v>
      </c>
      <c r="AU889" s="16" t="s">
        <v>77</v>
      </c>
      <c r="AY889" s="16" t="s">
        <v>127</v>
      </c>
      <c r="BE889" s="209">
        <f>IF(N889="základní",J889,0)</f>
        <v>0</v>
      </c>
      <c r="BF889" s="209">
        <f>IF(N889="snížená",J889,0)</f>
        <v>0</v>
      </c>
      <c r="BG889" s="209">
        <f>IF(N889="zákl. přenesená",J889,0)</f>
        <v>0</v>
      </c>
      <c r="BH889" s="209">
        <f>IF(N889="sníž. přenesená",J889,0)</f>
        <v>0</v>
      </c>
      <c r="BI889" s="209">
        <f>IF(N889="nulová",J889,0)</f>
        <v>0</v>
      </c>
      <c r="BJ889" s="16" t="s">
        <v>75</v>
      </c>
      <c r="BK889" s="209">
        <f>ROUND(I889*H889,2)</f>
        <v>0</v>
      </c>
      <c r="BL889" s="16" t="s">
        <v>206</v>
      </c>
      <c r="BM889" s="16" t="s">
        <v>1710</v>
      </c>
    </row>
    <row r="890" spans="2:65" s="1" customFormat="1" ht="16.5" customHeight="1">
      <c r="B890" s="37"/>
      <c r="C890" s="198" t="s">
        <v>1711</v>
      </c>
      <c r="D890" s="198" t="s">
        <v>129</v>
      </c>
      <c r="E890" s="199" t="s">
        <v>1712</v>
      </c>
      <c r="F890" s="200" t="s">
        <v>1713</v>
      </c>
      <c r="G890" s="201" t="s">
        <v>132</v>
      </c>
      <c r="H890" s="202">
        <v>1011.982</v>
      </c>
      <c r="I890" s="203"/>
      <c r="J890" s="204">
        <f>ROUND(I890*H890,2)</f>
        <v>0</v>
      </c>
      <c r="K890" s="200" t="s">
        <v>133</v>
      </c>
      <c r="L890" s="42"/>
      <c r="M890" s="205" t="s">
        <v>1</v>
      </c>
      <c r="N890" s="206" t="s">
        <v>41</v>
      </c>
      <c r="O890" s="78"/>
      <c r="P890" s="207">
        <f>O890*H890</f>
        <v>0</v>
      </c>
      <c r="Q890" s="207">
        <v>0</v>
      </c>
      <c r="R890" s="207">
        <f>Q890*H890</f>
        <v>0</v>
      </c>
      <c r="S890" s="207">
        <v>0</v>
      </c>
      <c r="T890" s="208">
        <f>S890*H890</f>
        <v>0</v>
      </c>
      <c r="AR890" s="16" t="s">
        <v>206</v>
      </c>
      <c r="AT890" s="16" t="s">
        <v>129</v>
      </c>
      <c r="AU890" s="16" t="s">
        <v>77</v>
      </c>
      <c r="AY890" s="16" t="s">
        <v>127</v>
      </c>
      <c r="BE890" s="209">
        <f>IF(N890="základní",J890,0)</f>
        <v>0</v>
      </c>
      <c r="BF890" s="209">
        <f>IF(N890="snížená",J890,0)</f>
        <v>0</v>
      </c>
      <c r="BG890" s="209">
        <f>IF(N890="zákl. přenesená",J890,0)</f>
        <v>0</v>
      </c>
      <c r="BH890" s="209">
        <f>IF(N890="sníž. přenesená",J890,0)</f>
        <v>0</v>
      </c>
      <c r="BI890" s="209">
        <f>IF(N890="nulová",J890,0)</f>
        <v>0</v>
      </c>
      <c r="BJ890" s="16" t="s">
        <v>75</v>
      </c>
      <c r="BK890" s="209">
        <f>ROUND(I890*H890,2)</f>
        <v>0</v>
      </c>
      <c r="BL890" s="16" t="s">
        <v>206</v>
      </c>
      <c r="BM890" s="16" t="s">
        <v>1714</v>
      </c>
    </row>
    <row r="891" spans="2:65" s="1" customFormat="1" ht="16.5" customHeight="1">
      <c r="B891" s="37"/>
      <c r="C891" s="198" t="s">
        <v>1715</v>
      </c>
      <c r="D891" s="198" t="s">
        <v>129</v>
      </c>
      <c r="E891" s="199" t="s">
        <v>1716</v>
      </c>
      <c r="F891" s="200" t="s">
        <v>1717</v>
      </c>
      <c r="G891" s="201" t="s">
        <v>132</v>
      </c>
      <c r="H891" s="202">
        <v>1011.982</v>
      </c>
      <c r="I891" s="203"/>
      <c r="J891" s="204">
        <f>ROUND(I891*H891,2)</f>
        <v>0</v>
      </c>
      <c r="K891" s="200" t="s">
        <v>133</v>
      </c>
      <c r="L891" s="42"/>
      <c r="M891" s="205" t="s">
        <v>1</v>
      </c>
      <c r="N891" s="206" t="s">
        <v>41</v>
      </c>
      <c r="O891" s="78"/>
      <c r="P891" s="207">
        <f>O891*H891</f>
        <v>0</v>
      </c>
      <c r="Q891" s="207">
        <v>2E-05</v>
      </c>
      <c r="R891" s="207">
        <f>Q891*H891</f>
        <v>0.02023964</v>
      </c>
      <c r="S891" s="207">
        <v>0</v>
      </c>
      <c r="T891" s="208">
        <f>S891*H891</f>
        <v>0</v>
      </c>
      <c r="AR891" s="16" t="s">
        <v>206</v>
      </c>
      <c r="AT891" s="16" t="s">
        <v>129</v>
      </c>
      <c r="AU891" s="16" t="s">
        <v>77</v>
      </c>
      <c r="AY891" s="16" t="s">
        <v>127</v>
      </c>
      <c r="BE891" s="209">
        <f>IF(N891="základní",J891,0)</f>
        <v>0</v>
      </c>
      <c r="BF891" s="209">
        <f>IF(N891="snížená",J891,0)</f>
        <v>0</v>
      </c>
      <c r="BG891" s="209">
        <f>IF(N891="zákl. přenesená",J891,0)</f>
        <v>0</v>
      </c>
      <c r="BH891" s="209">
        <f>IF(N891="sníž. přenesená",J891,0)</f>
        <v>0</v>
      </c>
      <c r="BI891" s="209">
        <f>IF(N891="nulová",J891,0)</f>
        <v>0</v>
      </c>
      <c r="BJ891" s="16" t="s">
        <v>75</v>
      </c>
      <c r="BK891" s="209">
        <f>ROUND(I891*H891,2)</f>
        <v>0</v>
      </c>
      <c r="BL891" s="16" t="s">
        <v>206</v>
      </c>
      <c r="BM891" s="16" t="s">
        <v>1718</v>
      </c>
    </row>
    <row r="892" spans="2:63" s="10" customFormat="1" ht="22.8" customHeight="1">
      <c r="B892" s="182"/>
      <c r="C892" s="183"/>
      <c r="D892" s="184" t="s">
        <v>69</v>
      </c>
      <c r="E892" s="196" t="s">
        <v>1719</v>
      </c>
      <c r="F892" s="196" t="s">
        <v>1720</v>
      </c>
      <c r="G892" s="183"/>
      <c r="H892" s="183"/>
      <c r="I892" s="186"/>
      <c r="J892" s="197">
        <f>BK892</f>
        <v>0</v>
      </c>
      <c r="K892" s="183"/>
      <c r="L892" s="188"/>
      <c r="M892" s="189"/>
      <c r="N892" s="190"/>
      <c r="O892" s="190"/>
      <c r="P892" s="191">
        <f>SUM(P893:P909)</f>
        <v>0</v>
      </c>
      <c r="Q892" s="190"/>
      <c r="R892" s="191">
        <f>SUM(R893:R909)</f>
        <v>0.32886</v>
      </c>
      <c r="S892" s="190"/>
      <c r="T892" s="192">
        <f>SUM(T893:T909)</f>
        <v>0</v>
      </c>
      <c r="AR892" s="193" t="s">
        <v>77</v>
      </c>
      <c r="AT892" s="194" t="s">
        <v>69</v>
      </c>
      <c r="AU892" s="194" t="s">
        <v>75</v>
      </c>
      <c r="AY892" s="193" t="s">
        <v>127</v>
      </c>
      <c r="BK892" s="195">
        <f>SUM(BK893:BK909)</f>
        <v>0</v>
      </c>
    </row>
    <row r="893" spans="2:65" s="1" customFormat="1" ht="16.5" customHeight="1">
      <c r="B893" s="37"/>
      <c r="C893" s="198" t="s">
        <v>1721</v>
      </c>
      <c r="D893" s="198" t="s">
        <v>129</v>
      </c>
      <c r="E893" s="199" t="s">
        <v>1722</v>
      </c>
      <c r="F893" s="200" t="s">
        <v>1723</v>
      </c>
      <c r="G893" s="201" t="s">
        <v>132</v>
      </c>
      <c r="H893" s="202">
        <v>250</v>
      </c>
      <c r="I893" s="203"/>
      <c r="J893" s="204">
        <f>ROUND(I893*H893,2)</f>
        <v>0</v>
      </c>
      <c r="K893" s="200" t="s">
        <v>133</v>
      </c>
      <c r="L893" s="42"/>
      <c r="M893" s="205" t="s">
        <v>1</v>
      </c>
      <c r="N893" s="206" t="s">
        <v>41</v>
      </c>
      <c r="O893" s="78"/>
      <c r="P893" s="207">
        <f>O893*H893</f>
        <v>0</v>
      </c>
      <c r="Q893" s="207">
        <v>0.0002</v>
      </c>
      <c r="R893" s="207">
        <f>Q893*H893</f>
        <v>0.05</v>
      </c>
      <c r="S893" s="207">
        <v>0</v>
      </c>
      <c r="T893" s="208">
        <f>S893*H893</f>
        <v>0</v>
      </c>
      <c r="AR893" s="16" t="s">
        <v>206</v>
      </c>
      <c r="AT893" s="16" t="s">
        <v>129</v>
      </c>
      <c r="AU893" s="16" t="s">
        <v>77</v>
      </c>
      <c r="AY893" s="16" t="s">
        <v>127</v>
      </c>
      <c r="BE893" s="209">
        <f>IF(N893="základní",J893,0)</f>
        <v>0</v>
      </c>
      <c r="BF893" s="209">
        <f>IF(N893="snížená",J893,0)</f>
        <v>0</v>
      </c>
      <c r="BG893" s="209">
        <f>IF(N893="zákl. přenesená",J893,0)</f>
        <v>0</v>
      </c>
      <c r="BH893" s="209">
        <f>IF(N893="sníž. přenesená",J893,0)</f>
        <v>0</v>
      </c>
      <c r="BI893" s="209">
        <f>IF(N893="nulová",J893,0)</f>
        <v>0</v>
      </c>
      <c r="BJ893" s="16" t="s">
        <v>75</v>
      </c>
      <c r="BK893" s="209">
        <f>ROUND(I893*H893,2)</f>
        <v>0</v>
      </c>
      <c r="BL893" s="16" t="s">
        <v>206</v>
      </c>
      <c r="BM893" s="16" t="s">
        <v>1724</v>
      </c>
    </row>
    <row r="894" spans="2:51" s="13" customFormat="1" ht="12">
      <c r="B894" s="233"/>
      <c r="C894" s="234"/>
      <c r="D894" s="212" t="s">
        <v>136</v>
      </c>
      <c r="E894" s="235" t="s">
        <v>1</v>
      </c>
      <c r="F894" s="236" t="s">
        <v>1725</v>
      </c>
      <c r="G894" s="234"/>
      <c r="H894" s="235" t="s">
        <v>1</v>
      </c>
      <c r="I894" s="237"/>
      <c r="J894" s="234"/>
      <c r="K894" s="234"/>
      <c r="L894" s="238"/>
      <c r="M894" s="239"/>
      <c r="N894" s="240"/>
      <c r="O894" s="240"/>
      <c r="P894" s="240"/>
      <c r="Q894" s="240"/>
      <c r="R894" s="240"/>
      <c r="S894" s="240"/>
      <c r="T894" s="241"/>
      <c r="AT894" s="242" t="s">
        <v>136</v>
      </c>
      <c r="AU894" s="242" t="s">
        <v>77</v>
      </c>
      <c r="AV894" s="13" t="s">
        <v>75</v>
      </c>
      <c r="AW894" s="13" t="s">
        <v>32</v>
      </c>
      <c r="AX894" s="13" t="s">
        <v>70</v>
      </c>
      <c r="AY894" s="242" t="s">
        <v>127</v>
      </c>
    </row>
    <row r="895" spans="2:51" s="11" customFormat="1" ht="12">
      <c r="B895" s="210"/>
      <c r="C895" s="211"/>
      <c r="D895" s="212" t="s">
        <v>136</v>
      </c>
      <c r="E895" s="213" t="s">
        <v>1</v>
      </c>
      <c r="F895" s="214" t="s">
        <v>1439</v>
      </c>
      <c r="G895" s="211"/>
      <c r="H895" s="215">
        <v>250</v>
      </c>
      <c r="I895" s="216"/>
      <c r="J895" s="211"/>
      <c r="K895" s="211"/>
      <c r="L895" s="217"/>
      <c r="M895" s="218"/>
      <c r="N895" s="219"/>
      <c r="O895" s="219"/>
      <c r="P895" s="219"/>
      <c r="Q895" s="219"/>
      <c r="R895" s="219"/>
      <c r="S895" s="219"/>
      <c r="T895" s="220"/>
      <c r="AT895" s="221" t="s">
        <v>136</v>
      </c>
      <c r="AU895" s="221" t="s">
        <v>77</v>
      </c>
      <c r="AV895" s="11" t="s">
        <v>77</v>
      </c>
      <c r="AW895" s="11" t="s">
        <v>32</v>
      </c>
      <c r="AX895" s="11" t="s">
        <v>75</v>
      </c>
      <c r="AY895" s="221" t="s">
        <v>127</v>
      </c>
    </row>
    <row r="896" spans="2:65" s="1" customFormat="1" ht="16.5" customHeight="1">
      <c r="B896" s="37"/>
      <c r="C896" s="198" t="s">
        <v>1726</v>
      </c>
      <c r="D896" s="198" t="s">
        <v>129</v>
      </c>
      <c r="E896" s="199" t="s">
        <v>1727</v>
      </c>
      <c r="F896" s="200" t="s">
        <v>1728</v>
      </c>
      <c r="G896" s="201" t="s">
        <v>132</v>
      </c>
      <c r="H896" s="202">
        <v>250</v>
      </c>
      <c r="I896" s="203"/>
      <c r="J896" s="204">
        <f>ROUND(I896*H896,2)</f>
        <v>0</v>
      </c>
      <c r="K896" s="200" t="s">
        <v>133</v>
      </c>
      <c r="L896" s="42"/>
      <c r="M896" s="205" t="s">
        <v>1</v>
      </c>
      <c r="N896" s="206" t="s">
        <v>41</v>
      </c>
      <c r="O896" s="78"/>
      <c r="P896" s="207">
        <f>O896*H896</f>
        <v>0</v>
      </c>
      <c r="Q896" s="207">
        <v>0.00029</v>
      </c>
      <c r="R896" s="207">
        <f>Q896*H896</f>
        <v>0.0725</v>
      </c>
      <c r="S896" s="207">
        <v>0</v>
      </c>
      <c r="T896" s="208">
        <f>S896*H896</f>
        <v>0</v>
      </c>
      <c r="AR896" s="16" t="s">
        <v>206</v>
      </c>
      <c r="AT896" s="16" t="s">
        <v>129</v>
      </c>
      <c r="AU896" s="16" t="s">
        <v>77</v>
      </c>
      <c r="AY896" s="16" t="s">
        <v>127</v>
      </c>
      <c r="BE896" s="209">
        <f>IF(N896="základní",J896,0)</f>
        <v>0</v>
      </c>
      <c r="BF896" s="209">
        <f>IF(N896="snížená",J896,0)</f>
        <v>0</v>
      </c>
      <c r="BG896" s="209">
        <f>IF(N896="zákl. přenesená",J896,0)</f>
        <v>0</v>
      </c>
      <c r="BH896" s="209">
        <f>IF(N896="sníž. přenesená",J896,0)</f>
        <v>0</v>
      </c>
      <c r="BI896" s="209">
        <f>IF(N896="nulová",J896,0)</f>
        <v>0</v>
      </c>
      <c r="BJ896" s="16" t="s">
        <v>75</v>
      </c>
      <c r="BK896" s="209">
        <f>ROUND(I896*H896,2)</f>
        <v>0</v>
      </c>
      <c r="BL896" s="16" t="s">
        <v>206</v>
      </c>
      <c r="BM896" s="16" t="s">
        <v>1729</v>
      </c>
    </row>
    <row r="897" spans="2:65" s="1" customFormat="1" ht="16.5" customHeight="1">
      <c r="B897" s="37"/>
      <c r="C897" s="198" t="s">
        <v>1730</v>
      </c>
      <c r="D897" s="198" t="s">
        <v>129</v>
      </c>
      <c r="E897" s="199" t="s">
        <v>1731</v>
      </c>
      <c r="F897" s="200" t="s">
        <v>1732</v>
      </c>
      <c r="G897" s="201" t="s">
        <v>823</v>
      </c>
      <c r="H897" s="202">
        <v>1</v>
      </c>
      <c r="I897" s="203"/>
      <c r="J897" s="204">
        <f>ROUND(I897*H897,2)</f>
        <v>0</v>
      </c>
      <c r="K897" s="200" t="s">
        <v>133</v>
      </c>
      <c r="L897" s="42"/>
      <c r="M897" s="205" t="s">
        <v>1</v>
      </c>
      <c r="N897" s="206" t="s">
        <v>41</v>
      </c>
      <c r="O897" s="78"/>
      <c r="P897" s="207">
        <f>O897*H897</f>
        <v>0</v>
      </c>
      <c r="Q897" s="207">
        <v>0.0002</v>
      </c>
      <c r="R897" s="207">
        <f>Q897*H897</f>
        <v>0.0002</v>
      </c>
      <c r="S897" s="207">
        <v>0</v>
      </c>
      <c r="T897" s="208">
        <f>S897*H897</f>
        <v>0</v>
      </c>
      <c r="AR897" s="16" t="s">
        <v>206</v>
      </c>
      <c r="AT897" s="16" t="s">
        <v>129</v>
      </c>
      <c r="AU897" s="16" t="s">
        <v>77</v>
      </c>
      <c r="AY897" s="16" t="s">
        <v>127</v>
      </c>
      <c r="BE897" s="209">
        <f>IF(N897="základní",J897,0)</f>
        <v>0</v>
      </c>
      <c r="BF897" s="209">
        <f>IF(N897="snížená",J897,0)</f>
        <v>0</v>
      </c>
      <c r="BG897" s="209">
        <f>IF(N897="zákl. přenesená",J897,0)</f>
        <v>0</v>
      </c>
      <c r="BH897" s="209">
        <f>IF(N897="sníž. přenesená",J897,0)</f>
        <v>0</v>
      </c>
      <c r="BI897" s="209">
        <f>IF(N897="nulová",J897,0)</f>
        <v>0</v>
      </c>
      <c r="BJ897" s="16" t="s">
        <v>75</v>
      </c>
      <c r="BK897" s="209">
        <f>ROUND(I897*H897,2)</f>
        <v>0</v>
      </c>
      <c r="BL897" s="16" t="s">
        <v>206</v>
      </c>
      <c r="BM897" s="16" t="s">
        <v>1733</v>
      </c>
    </row>
    <row r="898" spans="2:65" s="1" customFormat="1" ht="16.5" customHeight="1">
      <c r="B898" s="37"/>
      <c r="C898" s="243" t="s">
        <v>1734</v>
      </c>
      <c r="D898" s="243" t="s">
        <v>257</v>
      </c>
      <c r="E898" s="244" t="s">
        <v>1735</v>
      </c>
      <c r="F898" s="245" t="s">
        <v>1736</v>
      </c>
      <c r="G898" s="246" t="s">
        <v>226</v>
      </c>
      <c r="H898" s="247">
        <v>1</v>
      </c>
      <c r="I898" s="248"/>
      <c r="J898" s="249">
        <f>ROUND(I898*H898,2)</f>
        <v>0</v>
      </c>
      <c r="K898" s="245" t="s">
        <v>1</v>
      </c>
      <c r="L898" s="250"/>
      <c r="M898" s="251" t="s">
        <v>1</v>
      </c>
      <c r="N898" s="252" t="s">
        <v>41</v>
      </c>
      <c r="O898" s="78"/>
      <c r="P898" s="207">
        <f>O898*H898</f>
        <v>0</v>
      </c>
      <c r="Q898" s="207">
        <v>0.001</v>
      </c>
      <c r="R898" s="207">
        <f>Q898*H898</f>
        <v>0.001</v>
      </c>
      <c r="S898" s="207">
        <v>0</v>
      </c>
      <c r="T898" s="208">
        <f>S898*H898</f>
        <v>0</v>
      </c>
      <c r="AR898" s="16" t="s">
        <v>297</v>
      </c>
      <c r="AT898" s="16" t="s">
        <v>257</v>
      </c>
      <c r="AU898" s="16" t="s">
        <v>77</v>
      </c>
      <c r="AY898" s="16" t="s">
        <v>127</v>
      </c>
      <c r="BE898" s="209">
        <f>IF(N898="základní",J898,0)</f>
        <v>0</v>
      </c>
      <c r="BF898" s="209">
        <f>IF(N898="snížená",J898,0)</f>
        <v>0</v>
      </c>
      <c r="BG898" s="209">
        <f>IF(N898="zákl. přenesená",J898,0)</f>
        <v>0</v>
      </c>
      <c r="BH898" s="209">
        <f>IF(N898="sníž. přenesená",J898,0)</f>
        <v>0</v>
      </c>
      <c r="BI898" s="209">
        <f>IF(N898="nulová",J898,0)</f>
        <v>0</v>
      </c>
      <c r="BJ898" s="16" t="s">
        <v>75</v>
      </c>
      <c r="BK898" s="209">
        <f>ROUND(I898*H898,2)</f>
        <v>0</v>
      </c>
      <c r="BL898" s="16" t="s">
        <v>206</v>
      </c>
      <c r="BM898" s="16" t="s">
        <v>1737</v>
      </c>
    </row>
    <row r="899" spans="2:65" s="1" customFormat="1" ht="16.5" customHeight="1">
      <c r="B899" s="37"/>
      <c r="C899" s="243" t="s">
        <v>1738</v>
      </c>
      <c r="D899" s="243" t="s">
        <v>257</v>
      </c>
      <c r="E899" s="244" t="s">
        <v>1739</v>
      </c>
      <c r="F899" s="245" t="s">
        <v>1740</v>
      </c>
      <c r="G899" s="246" t="s">
        <v>226</v>
      </c>
      <c r="H899" s="247">
        <v>3</v>
      </c>
      <c r="I899" s="248"/>
      <c r="J899" s="249">
        <f>ROUND(I899*H899,2)</f>
        <v>0</v>
      </c>
      <c r="K899" s="245" t="s">
        <v>1</v>
      </c>
      <c r="L899" s="250"/>
      <c r="M899" s="251" t="s">
        <v>1</v>
      </c>
      <c r="N899" s="252" t="s">
        <v>41</v>
      </c>
      <c r="O899" s="78"/>
      <c r="P899" s="207">
        <f>O899*H899</f>
        <v>0</v>
      </c>
      <c r="Q899" s="207">
        <v>0.001</v>
      </c>
      <c r="R899" s="207">
        <f>Q899*H899</f>
        <v>0.003</v>
      </c>
      <c r="S899" s="207">
        <v>0</v>
      </c>
      <c r="T899" s="208">
        <f>S899*H899</f>
        <v>0</v>
      </c>
      <c r="AR899" s="16" t="s">
        <v>297</v>
      </c>
      <c r="AT899" s="16" t="s">
        <v>257</v>
      </c>
      <c r="AU899" s="16" t="s">
        <v>77</v>
      </c>
      <c r="AY899" s="16" t="s">
        <v>127</v>
      </c>
      <c r="BE899" s="209">
        <f>IF(N899="základní",J899,0)</f>
        <v>0</v>
      </c>
      <c r="BF899" s="209">
        <f>IF(N899="snížená",J899,0)</f>
        <v>0</v>
      </c>
      <c r="BG899" s="209">
        <f>IF(N899="zákl. přenesená",J899,0)</f>
        <v>0</v>
      </c>
      <c r="BH899" s="209">
        <f>IF(N899="sníž. přenesená",J899,0)</f>
        <v>0</v>
      </c>
      <c r="BI899" s="209">
        <f>IF(N899="nulová",J899,0)</f>
        <v>0</v>
      </c>
      <c r="BJ899" s="16" t="s">
        <v>75</v>
      </c>
      <c r="BK899" s="209">
        <f>ROUND(I899*H899,2)</f>
        <v>0</v>
      </c>
      <c r="BL899" s="16" t="s">
        <v>206</v>
      </c>
      <c r="BM899" s="16" t="s">
        <v>1741</v>
      </c>
    </row>
    <row r="900" spans="2:65" s="1" customFormat="1" ht="16.5" customHeight="1">
      <c r="B900" s="37"/>
      <c r="C900" s="243" t="s">
        <v>1742</v>
      </c>
      <c r="D900" s="243" t="s">
        <v>257</v>
      </c>
      <c r="E900" s="244" t="s">
        <v>1743</v>
      </c>
      <c r="F900" s="245" t="s">
        <v>1744</v>
      </c>
      <c r="G900" s="246" t="s">
        <v>226</v>
      </c>
      <c r="H900" s="247">
        <v>1</v>
      </c>
      <c r="I900" s="248"/>
      <c r="J900" s="249">
        <f>ROUND(I900*H900,2)</f>
        <v>0</v>
      </c>
      <c r="K900" s="245" t="s">
        <v>1</v>
      </c>
      <c r="L900" s="250"/>
      <c r="M900" s="251" t="s">
        <v>1</v>
      </c>
      <c r="N900" s="252" t="s">
        <v>41</v>
      </c>
      <c r="O900" s="78"/>
      <c r="P900" s="207">
        <f>O900*H900</f>
        <v>0</v>
      </c>
      <c r="Q900" s="207">
        <v>0.001</v>
      </c>
      <c r="R900" s="207">
        <f>Q900*H900</f>
        <v>0.001</v>
      </c>
      <c r="S900" s="207">
        <v>0</v>
      </c>
      <c r="T900" s="208">
        <f>S900*H900</f>
        <v>0</v>
      </c>
      <c r="AR900" s="16" t="s">
        <v>297</v>
      </c>
      <c r="AT900" s="16" t="s">
        <v>257</v>
      </c>
      <c r="AU900" s="16" t="s">
        <v>77</v>
      </c>
      <c r="AY900" s="16" t="s">
        <v>127</v>
      </c>
      <c r="BE900" s="209">
        <f>IF(N900="základní",J900,0)</f>
        <v>0</v>
      </c>
      <c r="BF900" s="209">
        <f>IF(N900="snížená",J900,0)</f>
        <v>0</v>
      </c>
      <c r="BG900" s="209">
        <f>IF(N900="zákl. přenesená",J900,0)</f>
        <v>0</v>
      </c>
      <c r="BH900" s="209">
        <f>IF(N900="sníž. přenesená",J900,0)</f>
        <v>0</v>
      </c>
      <c r="BI900" s="209">
        <f>IF(N900="nulová",J900,0)</f>
        <v>0</v>
      </c>
      <c r="BJ900" s="16" t="s">
        <v>75</v>
      </c>
      <c r="BK900" s="209">
        <f>ROUND(I900*H900,2)</f>
        <v>0</v>
      </c>
      <c r="BL900" s="16" t="s">
        <v>206</v>
      </c>
      <c r="BM900" s="16" t="s">
        <v>1745</v>
      </c>
    </row>
    <row r="901" spans="2:65" s="1" customFormat="1" ht="16.5" customHeight="1">
      <c r="B901" s="37"/>
      <c r="C901" s="243" t="s">
        <v>1746</v>
      </c>
      <c r="D901" s="243" t="s">
        <v>257</v>
      </c>
      <c r="E901" s="244" t="s">
        <v>1747</v>
      </c>
      <c r="F901" s="245" t="s">
        <v>1748</v>
      </c>
      <c r="G901" s="246" t="s">
        <v>226</v>
      </c>
      <c r="H901" s="247">
        <v>5</v>
      </c>
      <c r="I901" s="248"/>
      <c r="J901" s="249">
        <f>ROUND(I901*H901,2)</f>
        <v>0</v>
      </c>
      <c r="K901" s="245" t="s">
        <v>1</v>
      </c>
      <c r="L901" s="250"/>
      <c r="M901" s="251" t="s">
        <v>1</v>
      </c>
      <c r="N901" s="252" t="s">
        <v>41</v>
      </c>
      <c r="O901" s="78"/>
      <c r="P901" s="207">
        <f>O901*H901</f>
        <v>0</v>
      </c>
      <c r="Q901" s="207">
        <v>0.001</v>
      </c>
      <c r="R901" s="207">
        <f>Q901*H901</f>
        <v>0.005</v>
      </c>
      <c r="S901" s="207">
        <v>0</v>
      </c>
      <c r="T901" s="208">
        <f>S901*H901</f>
        <v>0</v>
      </c>
      <c r="AR901" s="16" t="s">
        <v>297</v>
      </c>
      <c r="AT901" s="16" t="s">
        <v>257</v>
      </c>
      <c r="AU901" s="16" t="s">
        <v>77</v>
      </c>
      <c r="AY901" s="16" t="s">
        <v>127</v>
      </c>
      <c r="BE901" s="209">
        <f>IF(N901="základní",J901,0)</f>
        <v>0</v>
      </c>
      <c r="BF901" s="209">
        <f>IF(N901="snížená",J901,0)</f>
        <v>0</v>
      </c>
      <c r="BG901" s="209">
        <f>IF(N901="zákl. přenesená",J901,0)</f>
        <v>0</v>
      </c>
      <c r="BH901" s="209">
        <f>IF(N901="sníž. přenesená",J901,0)</f>
        <v>0</v>
      </c>
      <c r="BI901" s="209">
        <f>IF(N901="nulová",J901,0)</f>
        <v>0</v>
      </c>
      <c r="BJ901" s="16" t="s">
        <v>75</v>
      </c>
      <c r="BK901" s="209">
        <f>ROUND(I901*H901,2)</f>
        <v>0</v>
      </c>
      <c r="BL901" s="16" t="s">
        <v>206</v>
      </c>
      <c r="BM901" s="16" t="s">
        <v>1749</v>
      </c>
    </row>
    <row r="902" spans="2:65" s="1" customFormat="1" ht="16.5" customHeight="1">
      <c r="B902" s="37"/>
      <c r="C902" s="243" t="s">
        <v>1750</v>
      </c>
      <c r="D902" s="243" t="s">
        <v>257</v>
      </c>
      <c r="E902" s="244" t="s">
        <v>1751</v>
      </c>
      <c r="F902" s="245" t="s">
        <v>1752</v>
      </c>
      <c r="G902" s="246" t="s">
        <v>226</v>
      </c>
      <c r="H902" s="247">
        <v>4</v>
      </c>
      <c r="I902" s="248"/>
      <c r="J902" s="249">
        <f>ROUND(I902*H902,2)</f>
        <v>0</v>
      </c>
      <c r="K902" s="245" t="s">
        <v>1</v>
      </c>
      <c r="L902" s="250"/>
      <c r="M902" s="251" t="s">
        <v>1</v>
      </c>
      <c r="N902" s="252" t="s">
        <v>41</v>
      </c>
      <c r="O902" s="78"/>
      <c r="P902" s="207">
        <f>O902*H902</f>
        <v>0</v>
      </c>
      <c r="Q902" s="207">
        <v>0.001</v>
      </c>
      <c r="R902" s="207">
        <f>Q902*H902</f>
        <v>0.004</v>
      </c>
      <c r="S902" s="207">
        <v>0</v>
      </c>
      <c r="T902" s="208">
        <f>S902*H902</f>
        <v>0</v>
      </c>
      <c r="AR902" s="16" t="s">
        <v>297</v>
      </c>
      <c r="AT902" s="16" t="s">
        <v>257</v>
      </c>
      <c r="AU902" s="16" t="s">
        <v>77</v>
      </c>
      <c r="AY902" s="16" t="s">
        <v>127</v>
      </c>
      <c r="BE902" s="209">
        <f>IF(N902="základní",J902,0)</f>
        <v>0</v>
      </c>
      <c r="BF902" s="209">
        <f>IF(N902="snížená",J902,0)</f>
        <v>0</v>
      </c>
      <c r="BG902" s="209">
        <f>IF(N902="zákl. přenesená",J902,0)</f>
        <v>0</v>
      </c>
      <c r="BH902" s="209">
        <f>IF(N902="sníž. přenesená",J902,0)</f>
        <v>0</v>
      </c>
      <c r="BI902" s="209">
        <f>IF(N902="nulová",J902,0)</f>
        <v>0</v>
      </c>
      <c r="BJ902" s="16" t="s">
        <v>75</v>
      </c>
      <c r="BK902" s="209">
        <f>ROUND(I902*H902,2)</f>
        <v>0</v>
      </c>
      <c r="BL902" s="16" t="s">
        <v>206</v>
      </c>
      <c r="BM902" s="16" t="s">
        <v>1753</v>
      </c>
    </row>
    <row r="903" spans="2:65" s="1" customFormat="1" ht="16.5" customHeight="1">
      <c r="B903" s="37"/>
      <c r="C903" s="243" t="s">
        <v>1754</v>
      </c>
      <c r="D903" s="243" t="s">
        <v>257</v>
      </c>
      <c r="E903" s="244" t="s">
        <v>1755</v>
      </c>
      <c r="F903" s="245" t="s">
        <v>1756</v>
      </c>
      <c r="G903" s="246" t="s">
        <v>226</v>
      </c>
      <c r="H903" s="247">
        <v>4</v>
      </c>
      <c r="I903" s="248"/>
      <c r="J903" s="249">
        <f>ROUND(I903*H903,2)</f>
        <v>0</v>
      </c>
      <c r="K903" s="245" t="s">
        <v>1</v>
      </c>
      <c r="L903" s="250"/>
      <c r="M903" s="251" t="s">
        <v>1</v>
      </c>
      <c r="N903" s="252" t="s">
        <v>41</v>
      </c>
      <c r="O903" s="78"/>
      <c r="P903" s="207">
        <f>O903*H903</f>
        <v>0</v>
      </c>
      <c r="Q903" s="207">
        <v>0.001</v>
      </c>
      <c r="R903" s="207">
        <f>Q903*H903</f>
        <v>0.004</v>
      </c>
      <c r="S903" s="207">
        <v>0</v>
      </c>
      <c r="T903" s="208">
        <f>S903*H903</f>
        <v>0</v>
      </c>
      <c r="AR903" s="16" t="s">
        <v>297</v>
      </c>
      <c r="AT903" s="16" t="s">
        <v>257</v>
      </c>
      <c r="AU903" s="16" t="s">
        <v>77</v>
      </c>
      <c r="AY903" s="16" t="s">
        <v>127</v>
      </c>
      <c r="BE903" s="209">
        <f>IF(N903="základní",J903,0)</f>
        <v>0</v>
      </c>
      <c r="BF903" s="209">
        <f>IF(N903="snížená",J903,0)</f>
        <v>0</v>
      </c>
      <c r="BG903" s="209">
        <f>IF(N903="zákl. přenesená",J903,0)</f>
        <v>0</v>
      </c>
      <c r="BH903" s="209">
        <f>IF(N903="sníž. přenesená",J903,0)</f>
        <v>0</v>
      </c>
      <c r="BI903" s="209">
        <f>IF(N903="nulová",J903,0)</f>
        <v>0</v>
      </c>
      <c r="BJ903" s="16" t="s">
        <v>75</v>
      </c>
      <c r="BK903" s="209">
        <f>ROUND(I903*H903,2)</f>
        <v>0</v>
      </c>
      <c r="BL903" s="16" t="s">
        <v>206</v>
      </c>
      <c r="BM903" s="16" t="s">
        <v>1757</v>
      </c>
    </row>
    <row r="904" spans="2:65" s="1" customFormat="1" ht="16.5" customHeight="1">
      <c r="B904" s="37"/>
      <c r="C904" s="243" t="s">
        <v>1758</v>
      </c>
      <c r="D904" s="243" t="s">
        <v>257</v>
      </c>
      <c r="E904" s="244" t="s">
        <v>1759</v>
      </c>
      <c r="F904" s="245" t="s">
        <v>1760</v>
      </c>
      <c r="G904" s="246" t="s">
        <v>226</v>
      </c>
      <c r="H904" s="247">
        <v>6</v>
      </c>
      <c r="I904" s="248"/>
      <c r="J904" s="249">
        <f>ROUND(I904*H904,2)</f>
        <v>0</v>
      </c>
      <c r="K904" s="245" t="s">
        <v>1</v>
      </c>
      <c r="L904" s="250"/>
      <c r="M904" s="251" t="s">
        <v>1</v>
      </c>
      <c r="N904" s="252" t="s">
        <v>41</v>
      </c>
      <c r="O904" s="78"/>
      <c r="P904" s="207">
        <f>O904*H904</f>
        <v>0</v>
      </c>
      <c r="Q904" s="207">
        <v>0.001</v>
      </c>
      <c r="R904" s="207">
        <f>Q904*H904</f>
        <v>0.006</v>
      </c>
      <c r="S904" s="207">
        <v>0</v>
      </c>
      <c r="T904" s="208">
        <f>S904*H904</f>
        <v>0</v>
      </c>
      <c r="AR904" s="16" t="s">
        <v>297</v>
      </c>
      <c r="AT904" s="16" t="s">
        <v>257</v>
      </c>
      <c r="AU904" s="16" t="s">
        <v>77</v>
      </c>
      <c r="AY904" s="16" t="s">
        <v>127</v>
      </c>
      <c r="BE904" s="209">
        <f>IF(N904="základní",J904,0)</f>
        <v>0</v>
      </c>
      <c r="BF904" s="209">
        <f>IF(N904="snížená",J904,0)</f>
        <v>0</v>
      </c>
      <c r="BG904" s="209">
        <f>IF(N904="zákl. přenesená",J904,0)</f>
        <v>0</v>
      </c>
      <c r="BH904" s="209">
        <f>IF(N904="sníž. přenesená",J904,0)</f>
        <v>0</v>
      </c>
      <c r="BI904" s="209">
        <f>IF(N904="nulová",J904,0)</f>
        <v>0</v>
      </c>
      <c r="BJ904" s="16" t="s">
        <v>75</v>
      </c>
      <c r="BK904" s="209">
        <f>ROUND(I904*H904,2)</f>
        <v>0</v>
      </c>
      <c r="BL904" s="16" t="s">
        <v>206</v>
      </c>
      <c r="BM904" s="16" t="s">
        <v>1761</v>
      </c>
    </row>
    <row r="905" spans="2:65" s="1" customFormat="1" ht="16.5" customHeight="1">
      <c r="B905" s="37"/>
      <c r="C905" s="198" t="s">
        <v>1762</v>
      </c>
      <c r="D905" s="198" t="s">
        <v>129</v>
      </c>
      <c r="E905" s="199" t="s">
        <v>1763</v>
      </c>
      <c r="F905" s="200" t="s">
        <v>1764</v>
      </c>
      <c r="G905" s="201" t="s">
        <v>270</v>
      </c>
      <c r="H905" s="202">
        <v>66</v>
      </c>
      <c r="I905" s="203"/>
      <c r="J905" s="204">
        <f>ROUND(I905*H905,2)</f>
        <v>0</v>
      </c>
      <c r="K905" s="200" t="s">
        <v>133</v>
      </c>
      <c r="L905" s="42"/>
      <c r="M905" s="205" t="s">
        <v>1</v>
      </c>
      <c r="N905" s="206" t="s">
        <v>41</v>
      </c>
      <c r="O905" s="78"/>
      <c r="P905" s="207">
        <f>O905*H905</f>
        <v>0</v>
      </c>
      <c r="Q905" s="207">
        <v>6E-05</v>
      </c>
      <c r="R905" s="207">
        <f>Q905*H905</f>
        <v>0.00396</v>
      </c>
      <c r="S905" s="207">
        <v>0</v>
      </c>
      <c r="T905" s="208">
        <f>S905*H905</f>
        <v>0</v>
      </c>
      <c r="AR905" s="16" t="s">
        <v>206</v>
      </c>
      <c r="AT905" s="16" t="s">
        <v>129</v>
      </c>
      <c r="AU905" s="16" t="s">
        <v>77</v>
      </c>
      <c r="AY905" s="16" t="s">
        <v>127</v>
      </c>
      <c r="BE905" s="209">
        <f>IF(N905="základní",J905,0)</f>
        <v>0</v>
      </c>
      <c r="BF905" s="209">
        <f>IF(N905="snížená",J905,0)</f>
        <v>0</v>
      </c>
      <c r="BG905" s="209">
        <f>IF(N905="zákl. přenesená",J905,0)</f>
        <v>0</v>
      </c>
      <c r="BH905" s="209">
        <f>IF(N905="sníž. přenesená",J905,0)</f>
        <v>0</v>
      </c>
      <c r="BI905" s="209">
        <f>IF(N905="nulová",J905,0)</f>
        <v>0</v>
      </c>
      <c r="BJ905" s="16" t="s">
        <v>75</v>
      </c>
      <c r="BK905" s="209">
        <f>ROUND(I905*H905,2)</f>
        <v>0</v>
      </c>
      <c r="BL905" s="16" t="s">
        <v>206</v>
      </c>
      <c r="BM905" s="16" t="s">
        <v>1765</v>
      </c>
    </row>
    <row r="906" spans="2:51" s="11" customFormat="1" ht="12">
      <c r="B906" s="210"/>
      <c r="C906" s="211"/>
      <c r="D906" s="212" t="s">
        <v>136</v>
      </c>
      <c r="E906" s="213" t="s">
        <v>1</v>
      </c>
      <c r="F906" s="214" t="s">
        <v>1766</v>
      </c>
      <c r="G906" s="211"/>
      <c r="H906" s="215">
        <v>66</v>
      </c>
      <c r="I906" s="216"/>
      <c r="J906" s="211"/>
      <c r="K906" s="211"/>
      <c r="L906" s="217"/>
      <c r="M906" s="218"/>
      <c r="N906" s="219"/>
      <c r="O906" s="219"/>
      <c r="P906" s="219"/>
      <c r="Q906" s="219"/>
      <c r="R906" s="219"/>
      <c r="S906" s="219"/>
      <c r="T906" s="220"/>
      <c r="AT906" s="221" t="s">
        <v>136</v>
      </c>
      <c r="AU906" s="221" t="s">
        <v>77</v>
      </c>
      <c r="AV906" s="11" t="s">
        <v>77</v>
      </c>
      <c r="AW906" s="11" t="s">
        <v>32</v>
      </c>
      <c r="AX906" s="11" t="s">
        <v>75</v>
      </c>
      <c r="AY906" s="221" t="s">
        <v>127</v>
      </c>
    </row>
    <row r="907" spans="2:65" s="1" customFormat="1" ht="16.5" customHeight="1">
      <c r="B907" s="37"/>
      <c r="C907" s="243" t="s">
        <v>1767</v>
      </c>
      <c r="D907" s="243" t="s">
        <v>257</v>
      </c>
      <c r="E907" s="244" t="s">
        <v>1768</v>
      </c>
      <c r="F907" s="245" t="s">
        <v>1769</v>
      </c>
      <c r="G907" s="246" t="s">
        <v>270</v>
      </c>
      <c r="H907" s="247">
        <v>36</v>
      </c>
      <c r="I907" s="248"/>
      <c r="J907" s="249">
        <f>ROUND(I907*H907,2)</f>
        <v>0</v>
      </c>
      <c r="K907" s="245" t="s">
        <v>1</v>
      </c>
      <c r="L907" s="250"/>
      <c r="M907" s="251" t="s">
        <v>1</v>
      </c>
      <c r="N907" s="252" t="s">
        <v>41</v>
      </c>
      <c r="O907" s="78"/>
      <c r="P907" s="207">
        <f>O907*H907</f>
        <v>0</v>
      </c>
      <c r="Q907" s="207">
        <v>0.0027</v>
      </c>
      <c r="R907" s="207">
        <f>Q907*H907</f>
        <v>0.09720000000000001</v>
      </c>
      <c r="S907" s="207">
        <v>0</v>
      </c>
      <c r="T907" s="208">
        <f>S907*H907</f>
        <v>0</v>
      </c>
      <c r="AR907" s="16" t="s">
        <v>297</v>
      </c>
      <c r="AT907" s="16" t="s">
        <v>257</v>
      </c>
      <c r="AU907" s="16" t="s">
        <v>77</v>
      </c>
      <c r="AY907" s="16" t="s">
        <v>127</v>
      </c>
      <c r="BE907" s="209">
        <f>IF(N907="základní",J907,0)</f>
        <v>0</v>
      </c>
      <c r="BF907" s="209">
        <f>IF(N907="snížená",J907,0)</f>
        <v>0</v>
      </c>
      <c r="BG907" s="209">
        <f>IF(N907="zákl. přenesená",J907,0)</f>
        <v>0</v>
      </c>
      <c r="BH907" s="209">
        <f>IF(N907="sníž. přenesená",J907,0)</f>
        <v>0</v>
      </c>
      <c r="BI907" s="209">
        <f>IF(N907="nulová",J907,0)</f>
        <v>0</v>
      </c>
      <c r="BJ907" s="16" t="s">
        <v>75</v>
      </c>
      <c r="BK907" s="209">
        <f>ROUND(I907*H907,2)</f>
        <v>0</v>
      </c>
      <c r="BL907" s="16" t="s">
        <v>206</v>
      </c>
      <c r="BM907" s="16" t="s">
        <v>1770</v>
      </c>
    </row>
    <row r="908" spans="2:65" s="1" customFormat="1" ht="16.5" customHeight="1">
      <c r="B908" s="37"/>
      <c r="C908" s="243" t="s">
        <v>1771</v>
      </c>
      <c r="D908" s="243" t="s">
        <v>257</v>
      </c>
      <c r="E908" s="244" t="s">
        <v>1772</v>
      </c>
      <c r="F908" s="245" t="s">
        <v>1773</v>
      </c>
      <c r="G908" s="246" t="s">
        <v>270</v>
      </c>
      <c r="H908" s="247">
        <v>15</v>
      </c>
      <c r="I908" s="248"/>
      <c r="J908" s="249">
        <f>ROUND(I908*H908,2)</f>
        <v>0</v>
      </c>
      <c r="K908" s="245" t="s">
        <v>1</v>
      </c>
      <c r="L908" s="250"/>
      <c r="M908" s="251" t="s">
        <v>1</v>
      </c>
      <c r="N908" s="252" t="s">
        <v>41</v>
      </c>
      <c r="O908" s="78"/>
      <c r="P908" s="207">
        <f>O908*H908</f>
        <v>0</v>
      </c>
      <c r="Q908" s="207">
        <v>0.0027</v>
      </c>
      <c r="R908" s="207">
        <f>Q908*H908</f>
        <v>0.0405</v>
      </c>
      <c r="S908" s="207">
        <v>0</v>
      </c>
      <c r="T908" s="208">
        <f>S908*H908</f>
        <v>0</v>
      </c>
      <c r="AR908" s="16" t="s">
        <v>297</v>
      </c>
      <c r="AT908" s="16" t="s">
        <v>257</v>
      </c>
      <c r="AU908" s="16" t="s">
        <v>77</v>
      </c>
      <c r="AY908" s="16" t="s">
        <v>127</v>
      </c>
      <c r="BE908" s="209">
        <f>IF(N908="základní",J908,0)</f>
        <v>0</v>
      </c>
      <c r="BF908" s="209">
        <f>IF(N908="snížená",J908,0)</f>
        <v>0</v>
      </c>
      <c r="BG908" s="209">
        <f>IF(N908="zákl. přenesená",J908,0)</f>
        <v>0</v>
      </c>
      <c r="BH908" s="209">
        <f>IF(N908="sníž. přenesená",J908,0)</f>
        <v>0</v>
      </c>
      <c r="BI908" s="209">
        <f>IF(N908="nulová",J908,0)</f>
        <v>0</v>
      </c>
      <c r="BJ908" s="16" t="s">
        <v>75</v>
      </c>
      <c r="BK908" s="209">
        <f>ROUND(I908*H908,2)</f>
        <v>0</v>
      </c>
      <c r="BL908" s="16" t="s">
        <v>206</v>
      </c>
      <c r="BM908" s="16" t="s">
        <v>1774</v>
      </c>
    </row>
    <row r="909" spans="2:65" s="1" customFormat="1" ht="16.5" customHeight="1">
      <c r="B909" s="37"/>
      <c r="C909" s="243" t="s">
        <v>1775</v>
      </c>
      <c r="D909" s="243" t="s">
        <v>257</v>
      </c>
      <c r="E909" s="244" t="s">
        <v>1776</v>
      </c>
      <c r="F909" s="245" t="s">
        <v>1777</v>
      </c>
      <c r="G909" s="246" t="s">
        <v>270</v>
      </c>
      <c r="H909" s="247">
        <v>15</v>
      </c>
      <c r="I909" s="248"/>
      <c r="J909" s="249">
        <f>ROUND(I909*H909,2)</f>
        <v>0</v>
      </c>
      <c r="K909" s="245" t="s">
        <v>1</v>
      </c>
      <c r="L909" s="250"/>
      <c r="M909" s="251" t="s">
        <v>1</v>
      </c>
      <c r="N909" s="252" t="s">
        <v>41</v>
      </c>
      <c r="O909" s="78"/>
      <c r="P909" s="207">
        <f>O909*H909</f>
        <v>0</v>
      </c>
      <c r="Q909" s="207">
        <v>0.0027</v>
      </c>
      <c r="R909" s="207">
        <f>Q909*H909</f>
        <v>0.0405</v>
      </c>
      <c r="S909" s="207">
        <v>0</v>
      </c>
      <c r="T909" s="208">
        <f>S909*H909</f>
        <v>0</v>
      </c>
      <c r="AR909" s="16" t="s">
        <v>297</v>
      </c>
      <c r="AT909" s="16" t="s">
        <v>257</v>
      </c>
      <c r="AU909" s="16" t="s">
        <v>77</v>
      </c>
      <c r="AY909" s="16" t="s">
        <v>127</v>
      </c>
      <c r="BE909" s="209">
        <f>IF(N909="základní",J909,0)</f>
        <v>0</v>
      </c>
      <c r="BF909" s="209">
        <f>IF(N909="snížená",J909,0)</f>
        <v>0</v>
      </c>
      <c r="BG909" s="209">
        <f>IF(N909="zákl. přenesená",J909,0)</f>
        <v>0</v>
      </c>
      <c r="BH909" s="209">
        <f>IF(N909="sníž. přenesená",J909,0)</f>
        <v>0</v>
      </c>
      <c r="BI909" s="209">
        <f>IF(N909="nulová",J909,0)</f>
        <v>0</v>
      </c>
      <c r="BJ909" s="16" t="s">
        <v>75</v>
      </c>
      <c r="BK909" s="209">
        <f>ROUND(I909*H909,2)</f>
        <v>0</v>
      </c>
      <c r="BL909" s="16" t="s">
        <v>206</v>
      </c>
      <c r="BM909" s="16" t="s">
        <v>1778</v>
      </c>
    </row>
    <row r="910" spans="2:63" s="10" customFormat="1" ht="25.9" customHeight="1">
      <c r="B910" s="182"/>
      <c r="C910" s="183"/>
      <c r="D910" s="184" t="s">
        <v>69</v>
      </c>
      <c r="E910" s="185" t="s">
        <v>1779</v>
      </c>
      <c r="F910" s="185" t="s">
        <v>1780</v>
      </c>
      <c r="G910" s="183"/>
      <c r="H910" s="183"/>
      <c r="I910" s="186"/>
      <c r="J910" s="187">
        <f>BK910</f>
        <v>0</v>
      </c>
      <c r="K910" s="183"/>
      <c r="L910" s="188"/>
      <c r="M910" s="189"/>
      <c r="N910" s="190"/>
      <c r="O910" s="190"/>
      <c r="P910" s="191">
        <f>P911</f>
        <v>0</v>
      </c>
      <c r="Q910" s="190"/>
      <c r="R910" s="191">
        <f>R911</f>
        <v>0</v>
      </c>
      <c r="S910" s="190"/>
      <c r="T910" s="192">
        <f>T911</f>
        <v>0</v>
      </c>
      <c r="AR910" s="193" t="s">
        <v>154</v>
      </c>
      <c r="AT910" s="194" t="s">
        <v>69</v>
      </c>
      <c r="AU910" s="194" t="s">
        <v>70</v>
      </c>
      <c r="AY910" s="193" t="s">
        <v>127</v>
      </c>
      <c r="BK910" s="195">
        <f>BK911</f>
        <v>0</v>
      </c>
    </row>
    <row r="911" spans="2:63" s="10" customFormat="1" ht="22.8" customHeight="1">
      <c r="B911" s="182"/>
      <c r="C911" s="183"/>
      <c r="D911" s="184" t="s">
        <v>69</v>
      </c>
      <c r="E911" s="196" t="s">
        <v>1781</v>
      </c>
      <c r="F911" s="196" t="s">
        <v>1780</v>
      </c>
      <c r="G911" s="183"/>
      <c r="H911" s="183"/>
      <c r="I911" s="186"/>
      <c r="J911" s="197">
        <f>BK911</f>
        <v>0</v>
      </c>
      <c r="K911" s="183"/>
      <c r="L911" s="188"/>
      <c r="M911" s="189"/>
      <c r="N911" s="190"/>
      <c r="O911" s="190"/>
      <c r="P911" s="191">
        <f>SUM(P912:P930)</f>
        <v>0</v>
      </c>
      <c r="Q911" s="190"/>
      <c r="R911" s="191">
        <f>SUM(R912:R930)</f>
        <v>0</v>
      </c>
      <c r="S911" s="190"/>
      <c r="T911" s="192">
        <f>SUM(T912:T930)</f>
        <v>0</v>
      </c>
      <c r="AR911" s="193" t="s">
        <v>154</v>
      </c>
      <c r="AT911" s="194" t="s">
        <v>69</v>
      </c>
      <c r="AU911" s="194" t="s">
        <v>75</v>
      </c>
      <c r="AY911" s="193" t="s">
        <v>127</v>
      </c>
      <c r="BK911" s="195">
        <f>SUM(BK912:BK930)</f>
        <v>0</v>
      </c>
    </row>
    <row r="912" spans="2:65" s="1" customFormat="1" ht="16.5" customHeight="1">
      <c r="B912" s="37"/>
      <c r="C912" s="198" t="s">
        <v>1782</v>
      </c>
      <c r="D912" s="198" t="s">
        <v>129</v>
      </c>
      <c r="E912" s="199" t="s">
        <v>1783</v>
      </c>
      <c r="F912" s="200" t="s">
        <v>1784</v>
      </c>
      <c r="G912" s="201" t="s">
        <v>1785</v>
      </c>
      <c r="H912" s="202">
        <v>1</v>
      </c>
      <c r="I912" s="203"/>
      <c r="J912" s="204">
        <f>ROUND(I912*H912,2)</f>
        <v>0</v>
      </c>
      <c r="K912" s="200" t="s">
        <v>1</v>
      </c>
      <c r="L912" s="42"/>
      <c r="M912" s="205" t="s">
        <v>1</v>
      </c>
      <c r="N912" s="206" t="s">
        <v>41</v>
      </c>
      <c r="O912" s="78"/>
      <c r="P912" s="207">
        <f>O912*H912</f>
        <v>0</v>
      </c>
      <c r="Q912" s="207">
        <v>0</v>
      </c>
      <c r="R912" s="207">
        <f>Q912*H912</f>
        <v>0</v>
      </c>
      <c r="S912" s="207">
        <v>0</v>
      </c>
      <c r="T912" s="208">
        <f>S912*H912</f>
        <v>0</v>
      </c>
      <c r="AR912" s="16" t="s">
        <v>1786</v>
      </c>
      <c r="AT912" s="16" t="s">
        <v>129</v>
      </c>
      <c r="AU912" s="16" t="s">
        <v>77</v>
      </c>
      <c r="AY912" s="16" t="s">
        <v>127</v>
      </c>
      <c r="BE912" s="209">
        <f>IF(N912="základní",J912,0)</f>
        <v>0</v>
      </c>
      <c r="BF912" s="209">
        <f>IF(N912="snížená",J912,0)</f>
        <v>0</v>
      </c>
      <c r="BG912" s="209">
        <f>IF(N912="zákl. přenesená",J912,0)</f>
        <v>0</v>
      </c>
      <c r="BH912" s="209">
        <f>IF(N912="sníž. přenesená",J912,0)</f>
        <v>0</v>
      </c>
      <c r="BI912" s="209">
        <f>IF(N912="nulová",J912,0)</f>
        <v>0</v>
      </c>
      <c r="BJ912" s="16" t="s">
        <v>75</v>
      </c>
      <c r="BK912" s="209">
        <f>ROUND(I912*H912,2)</f>
        <v>0</v>
      </c>
      <c r="BL912" s="16" t="s">
        <v>1786</v>
      </c>
      <c r="BM912" s="16" t="s">
        <v>1787</v>
      </c>
    </row>
    <row r="913" spans="2:65" s="1" customFormat="1" ht="16.5" customHeight="1">
      <c r="B913" s="37"/>
      <c r="C913" s="198" t="s">
        <v>1788</v>
      </c>
      <c r="D913" s="198" t="s">
        <v>129</v>
      </c>
      <c r="E913" s="199" t="s">
        <v>1789</v>
      </c>
      <c r="F913" s="200" t="s">
        <v>1790</v>
      </c>
      <c r="G913" s="201" t="s">
        <v>1785</v>
      </c>
      <c r="H913" s="202">
        <v>1</v>
      </c>
      <c r="I913" s="203"/>
      <c r="J913" s="204">
        <f>ROUND(I913*H913,2)</f>
        <v>0</v>
      </c>
      <c r="K913" s="200" t="s">
        <v>1</v>
      </c>
      <c r="L913" s="42"/>
      <c r="M913" s="205" t="s">
        <v>1</v>
      </c>
      <c r="N913" s="206" t="s">
        <v>41</v>
      </c>
      <c r="O913" s="78"/>
      <c r="P913" s="207">
        <f>O913*H913</f>
        <v>0</v>
      </c>
      <c r="Q913" s="207">
        <v>0</v>
      </c>
      <c r="R913" s="207">
        <f>Q913*H913</f>
        <v>0</v>
      </c>
      <c r="S913" s="207">
        <v>0</v>
      </c>
      <c r="T913" s="208">
        <f>S913*H913</f>
        <v>0</v>
      </c>
      <c r="AR913" s="16" t="s">
        <v>1791</v>
      </c>
      <c r="AT913" s="16" t="s">
        <v>129</v>
      </c>
      <c r="AU913" s="16" t="s">
        <v>77</v>
      </c>
      <c r="AY913" s="16" t="s">
        <v>127</v>
      </c>
      <c r="BE913" s="209">
        <f>IF(N913="základní",J913,0)</f>
        <v>0</v>
      </c>
      <c r="BF913" s="209">
        <f>IF(N913="snížená",J913,0)</f>
        <v>0</v>
      </c>
      <c r="BG913" s="209">
        <f>IF(N913="zákl. přenesená",J913,0)</f>
        <v>0</v>
      </c>
      <c r="BH913" s="209">
        <f>IF(N913="sníž. přenesená",J913,0)</f>
        <v>0</v>
      </c>
      <c r="BI913" s="209">
        <f>IF(N913="nulová",J913,0)</f>
        <v>0</v>
      </c>
      <c r="BJ913" s="16" t="s">
        <v>75</v>
      </c>
      <c r="BK913" s="209">
        <f>ROUND(I913*H913,2)</f>
        <v>0</v>
      </c>
      <c r="BL913" s="16" t="s">
        <v>1791</v>
      </c>
      <c r="BM913" s="16" t="s">
        <v>1792</v>
      </c>
    </row>
    <row r="914" spans="2:65" s="1" customFormat="1" ht="16.5" customHeight="1">
      <c r="B914" s="37"/>
      <c r="C914" s="198" t="s">
        <v>1793</v>
      </c>
      <c r="D914" s="198" t="s">
        <v>129</v>
      </c>
      <c r="E914" s="199" t="s">
        <v>8</v>
      </c>
      <c r="F914" s="200" t="s">
        <v>1794</v>
      </c>
      <c r="G914" s="201" t="s">
        <v>1785</v>
      </c>
      <c r="H914" s="202">
        <v>1</v>
      </c>
      <c r="I914" s="203"/>
      <c r="J914" s="204">
        <f>ROUND(I914*H914,2)</f>
        <v>0</v>
      </c>
      <c r="K914" s="200" t="s">
        <v>1</v>
      </c>
      <c r="L914" s="42"/>
      <c r="M914" s="205" t="s">
        <v>1</v>
      </c>
      <c r="N914" s="206" t="s">
        <v>41</v>
      </c>
      <c r="O914" s="78"/>
      <c r="P914" s="207">
        <f>O914*H914</f>
        <v>0</v>
      </c>
      <c r="Q914" s="207">
        <v>0</v>
      </c>
      <c r="R914" s="207">
        <f>Q914*H914</f>
        <v>0</v>
      </c>
      <c r="S914" s="207">
        <v>0</v>
      </c>
      <c r="T914" s="208">
        <f>S914*H914</f>
        <v>0</v>
      </c>
      <c r="AR914" s="16" t="s">
        <v>1791</v>
      </c>
      <c r="AT914" s="16" t="s">
        <v>129</v>
      </c>
      <c r="AU914" s="16" t="s">
        <v>77</v>
      </c>
      <c r="AY914" s="16" t="s">
        <v>127</v>
      </c>
      <c r="BE914" s="209">
        <f>IF(N914="základní",J914,0)</f>
        <v>0</v>
      </c>
      <c r="BF914" s="209">
        <f>IF(N914="snížená",J914,0)</f>
        <v>0</v>
      </c>
      <c r="BG914" s="209">
        <f>IF(N914="zákl. přenesená",J914,0)</f>
        <v>0</v>
      </c>
      <c r="BH914" s="209">
        <f>IF(N914="sníž. přenesená",J914,0)</f>
        <v>0</v>
      </c>
      <c r="BI914" s="209">
        <f>IF(N914="nulová",J914,0)</f>
        <v>0</v>
      </c>
      <c r="BJ914" s="16" t="s">
        <v>75</v>
      </c>
      <c r="BK914" s="209">
        <f>ROUND(I914*H914,2)</f>
        <v>0</v>
      </c>
      <c r="BL914" s="16" t="s">
        <v>1791</v>
      </c>
      <c r="BM914" s="16" t="s">
        <v>1795</v>
      </c>
    </row>
    <row r="915" spans="2:65" s="1" customFormat="1" ht="16.5" customHeight="1">
      <c r="B915" s="37"/>
      <c r="C915" s="198" t="s">
        <v>1796</v>
      </c>
      <c r="D915" s="198" t="s">
        <v>129</v>
      </c>
      <c r="E915" s="199" t="s">
        <v>206</v>
      </c>
      <c r="F915" s="200" t="s">
        <v>1797</v>
      </c>
      <c r="G915" s="201" t="s">
        <v>1785</v>
      </c>
      <c r="H915" s="202">
        <v>1</v>
      </c>
      <c r="I915" s="203"/>
      <c r="J915" s="204">
        <f>ROUND(I915*H915,2)</f>
        <v>0</v>
      </c>
      <c r="K915" s="200" t="s">
        <v>1</v>
      </c>
      <c r="L915" s="42"/>
      <c r="M915" s="205" t="s">
        <v>1</v>
      </c>
      <c r="N915" s="206" t="s">
        <v>41</v>
      </c>
      <c r="O915" s="78"/>
      <c r="P915" s="207">
        <f>O915*H915</f>
        <v>0</v>
      </c>
      <c r="Q915" s="207">
        <v>0</v>
      </c>
      <c r="R915" s="207">
        <f>Q915*H915</f>
        <v>0</v>
      </c>
      <c r="S915" s="207">
        <v>0</v>
      </c>
      <c r="T915" s="208">
        <f>S915*H915</f>
        <v>0</v>
      </c>
      <c r="AR915" s="16" t="s">
        <v>1791</v>
      </c>
      <c r="AT915" s="16" t="s">
        <v>129</v>
      </c>
      <c r="AU915" s="16" t="s">
        <v>77</v>
      </c>
      <c r="AY915" s="16" t="s">
        <v>127</v>
      </c>
      <c r="BE915" s="209">
        <f>IF(N915="základní",J915,0)</f>
        <v>0</v>
      </c>
      <c r="BF915" s="209">
        <f>IF(N915="snížená",J915,0)</f>
        <v>0</v>
      </c>
      <c r="BG915" s="209">
        <f>IF(N915="zákl. přenesená",J915,0)</f>
        <v>0</v>
      </c>
      <c r="BH915" s="209">
        <f>IF(N915="sníž. přenesená",J915,0)</f>
        <v>0</v>
      </c>
      <c r="BI915" s="209">
        <f>IF(N915="nulová",J915,0)</f>
        <v>0</v>
      </c>
      <c r="BJ915" s="16" t="s">
        <v>75</v>
      </c>
      <c r="BK915" s="209">
        <f>ROUND(I915*H915,2)</f>
        <v>0</v>
      </c>
      <c r="BL915" s="16" t="s">
        <v>1791</v>
      </c>
      <c r="BM915" s="16" t="s">
        <v>1798</v>
      </c>
    </row>
    <row r="916" spans="2:65" s="1" customFormat="1" ht="16.5" customHeight="1">
      <c r="B916" s="37"/>
      <c r="C916" s="198" t="s">
        <v>1799</v>
      </c>
      <c r="D916" s="198" t="s">
        <v>129</v>
      </c>
      <c r="E916" s="199" t="s">
        <v>217</v>
      </c>
      <c r="F916" s="200" t="s">
        <v>1800</v>
      </c>
      <c r="G916" s="201" t="s">
        <v>823</v>
      </c>
      <c r="H916" s="202">
        <v>1</v>
      </c>
      <c r="I916" s="203"/>
      <c r="J916" s="204">
        <f>ROUND(I916*H916,2)</f>
        <v>0</v>
      </c>
      <c r="K916" s="200" t="s">
        <v>1</v>
      </c>
      <c r="L916" s="42"/>
      <c r="M916" s="205" t="s">
        <v>1</v>
      </c>
      <c r="N916" s="206" t="s">
        <v>41</v>
      </c>
      <c r="O916" s="78"/>
      <c r="P916" s="207">
        <f>O916*H916</f>
        <v>0</v>
      </c>
      <c r="Q916" s="207">
        <v>0</v>
      </c>
      <c r="R916" s="207">
        <f>Q916*H916</f>
        <v>0</v>
      </c>
      <c r="S916" s="207">
        <v>0</v>
      </c>
      <c r="T916" s="208">
        <f>S916*H916</f>
        <v>0</v>
      </c>
      <c r="AR916" s="16" t="s">
        <v>1786</v>
      </c>
      <c r="AT916" s="16" t="s">
        <v>129</v>
      </c>
      <c r="AU916" s="16" t="s">
        <v>77</v>
      </c>
      <c r="AY916" s="16" t="s">
        <v>127</v>
      </c>
      <c r="BE916" s="209">
        <f>IF(N916="základní",J916,0)</f>
        <v>0</v>
      </c>
      <c r="BF916" s="209">
        <f>IF(N916="snížená",J916,0)</f>
        <v>0</v>
      </c>
      <c r="BG916" s="209">
        <f>IF(N916="zákl. přenesená",J916,0)</f>
        <v>0</v>
      </c>
      <c r="BH916" s="209">
        <f>IF(N916="sníž. přenesená",J916,0)</f>
        <v>0</v>
      </c>
      <c r="BI916" s="209">
        <f>IF(N916="nulová",J916,0)</f>
        <v>0</v>
      </c>
      <c r="BJ916" s="16" t="s">
        <v>75</v>
      </c>
      <c r="BK916" s="209">
        <f>ROUND(I916*H916,2)</f>
        <v>0</v>
      </c>
      <c r="BL916" s="16" t="s">
        <v>1786</v>
      </c>
      <c r="BM916" s="16" t="s">
        <v>1801</v>
      </c>
    </row>
    <row r="917" spans="2:65" s="1" customFormat="1" ht="16.5" customHeight="1">
      <c r="B917" s="37"/>
      <c r="C917" s="198" t="s">
        <v>1802</v>
      </c>
      <c r="D917" s="198" t="s">
        <v>129</v>
      </c>
      <c r="E917" s="199" t="s">
        <v>1803</v>
      </c>
      <c r="F917" s="200" t="s">
        <v>1804</v>
      </c>
      <c r="G917" s="201" t="s">
        <v>1785</v>
      </c>
      <c r="H917" s="202">
        <v>1</v>
      </c>
      <c r="I917" s="203"/>
      <c r="J917" s="204">
        <f>ROUND(I917*H917,2)</f>
        <v>0</v>
      </c>
      <c r="K917" s="200" t="s">
        <v>1</v>
      </c>
      <c r="L917" s="42"/>
      <c r="M917" s="205" t="s">
        <v>1</v>
      </c>
      <c r="N917" s="206" t="s">
        <v>41</v>
      </c>
      <c r="O917" s="78"/>
      <c r="P917" s="207">
        <f>O917*H917</f>
        <v>0</v>
      </c>
      <c r="Q917" s="207">
        <v>0</v>
      </c>
      <c r="R917" s="207">
        <f>Q917*H917</f>
        <v>0</v>
      </c>
      <c r="S917" s="207">
        <v>0</v>
      </c>
      <c r="T917" s="208">
        <f>S917*H917</f>
        <v>0</v>
      </c>
      <c r="AR917" s="16" t="s">
        <v>1786</v>
      </c>
      <c r="AT917" s="16" t="s">
        <v>129</v>
      </c>
      <c r="AU917" s="16" t="s">
        <v>77</v>
      </c>
      <c r="AY917" s="16" t="s">
        <v>127</v>
      </c>
      <c r="BE917" s="209">
        <f>IF(N917="základní",J917,0)</f>
        <v>0</v>
      </c>
      <c r="BF917" s="209">
        <f>IF(N917="snížená",J917,0)</f>
        <v>0</v>
      </c>
      <c r="BG917" s="209">
        <f>IF(N917="zákl. přenesená",J917,0)</f>
        <v>0</v>
      </c>
      <c r="BH917" s="209">
        <f>IF(N917="sníž. přenesená",J917,0)</f>
        <v>0</v>
      </c>
      <c r="BI917" s="209">
        <f>IF(N917="nulová",J917,0)</f>
        <v>0</v>
      </c>
      <c r="BJ917" s="16" t="s">
        <v>75</v>
      </c>
      <c r="BK917" s="209">
        <f>ROUND(I917*H917,2)</f>
        <v>0</v>
      </c>
      <c r="BL917" s="16" t="s">
        <v>1786</v>
      </c>
      <c r="BM917" s="16" t="s">
        <v>1805</v>
      </c>
    </row>
    <row r="918" spans="2:65" s="1" customFormat="1" ht="16.5" customHeight="1">
      <c r="B918" s="37"/>
      <c r="C918" s="198" t="s">
        <v>1806</v>
      </c>
      <c r="D918" s="198" t="s">
        <v>129</v>
      </c>
      <c r="E918" s="199" t="s">
        <v>1807</v>
      </c>
      <c r="F918" s="200" t="s">
        <v>1808</v>
      </c>
      <c r="G918" s="201" t="s">
        <v>1785</v>
      </c>
      <c r="H918" s="202">
        <v>1</v>
      </c>
      <c r="I918" s="203"/>
      <c r="J918" s="204">
        <f>ROUND(I918*H918,2)</f>
        <v>0</v>
      </c>
      <c r="K918" s="200" t="s">
        <v>1</v>
      </c>
      <c r="L918" s="42"/>
      <c r="M918" s="205" t="s">
        <v>1</v>
      </c>
      <c r="N918" s="206" t="s">
        <v>41</v>
      </c>
      <c r="O918" s="78"/>
      <c r="P918" s="207">
        <f>O918*H918</f>
        <v>0</v>
      </c>
      <c r="Q918" s="207">
        <v>0</v>
      </c>
      <c r="R918" s="207">
        <f>Q918*H918</f>
        <v>0</v>
      </c>
      <c r="S918" s="207">
        <v>0</v>
      </c>
      <c r="T918" s="208">
        <f>S918*H918</f>
        <v>0</v>
      </c>
      <c r="AR918" s="16" t="s">
        <v>1786</v>
      </c>
      <c r="AT918" s="16" t="s">
        <v>129</v>
      </c>
      <c r="AU918" s="16" t="s">
        <v>77</v>
      </c>
      <c r="AY918" s="16" t="s">
        <v>127</v>
      </c>
      <c r="BE918" s="209">
        <f>IF(N918="základní",J918,0)</f>
        <v>0</v>
      </c>
      <c r="BF918" s="209">
        <f>IF(N918="snížená",J918,0)</f>
        <v>0</v>
      </c>
      <c r="BG918" s="209">
        <f>IF(N918="zákl. přenesená",J918,0)</f>
        <v>0</v>
      </c>
      <c r="BH918" s="209">
        <f>IF(N918="sníž. přenesená",J918,0)</f>
        <v>0</v>
      </c>
      <c r="BI918" s="209">
        <f>IF(N918="nulová",J918,0)</f>
        <v>0</v>
      </c>
      <c r="BJ918" s="16" t="s">
        <v>75</v>
      </c>
      <c r="BK918" s="209">
        <f>ROUND(I918*H918,2)</f>
        <v>0</v>
      </c>
      <c r="BL918" s="16" t="s">
        <v>1786</v>
      </c>
      <c r="BM918" s="16" t="s">
        <v>1809</v>
      </c>
    </row>
    <row r="919" spans="2:65" s="1" customFormat="1" ht="16.5" customHeight="1">
      <c r="B919" s="37"/>
      <c r="C919" s="198" t="s">
        <v>1810</v>
      </c>
      <c r="D919" s="198" t="s">
        <v>129</v>
      </c>
      <c r="E919" s="199" t="s">
        <v>1811</v>
      </c>
      <c r="F919" s="200" t="s">
        <v>1812</v>
      </c>
      <c r="G919" s="201" t="s">
        <v>1785</v>
      </c>
      <c r="H919" s="202">
        <v>1</v>
      </c>
      <c r="I919" s="203"/>
      <c r="J919" s="204">
        <f>ROUND(I919*H919,2)</f>
        <v>0</v>
      </c>
      <c r="K919" s="200" t="s">
        <v>1</v>
      </c>
      <c r="L919" s="42"/>
      <c r="M919" s="205" t="s">
        <v>1</v>
      </c>
      <c r="N919" s="206" t="s">
        <v>41</v>
      </c>
      <c r="O919" s="78"/>
      <c r="P919" s="207">
        <f>O919*H919</f>
        <v>0</v>
      </c>
      <c r="Q919" s="207">
        <v>0</v>
      </c>
      <c r="R919" s="207">
        <f>Q919*H919</f>
        <v>0</v>
      </c>
      <c r="S919" s="207">
        <v>0</v>
      </c>
      <c r="T919" s="208">
        <f>S919*H919</f>
        <v>0</v>
      </c>
      <c r="AR919" s="16" t="s">
        <v>1791</v>
      </c>
      <c r="AT919" s="16" t="s">
        <v>129</v>
      </c>
      <c r="AU919" s="16" t="s">
        <v>77</v>
      </c>
      <c r="AY919" s="16" t="s">
        <v>127</v>
      </c>
      <c r="BE919" s="209">
        <f>IF(N919="základní",J919,0)</f>
        <v>0</v>
      </c>
      <c r="BF919" s="209">
        <f>IF(N919="snížená",J919,0)</f>
        <v>0</v>
      </c>
      <c r="BG919" s="209">
        <f>IF(N919="zákl. přenesená",J919,0)</f>
        <v>0</v>
      </c>
      <c r="BH919" s="209">
        <f>IF(N919="sníž. přenesená",J919,0)</f>
        <v>0</v>
      </c>
      <c r="BI919" s="209">
        <f>IF(N919="nulová",J919,0)</f>
        <v>0</v>
      </c>
      <c r="BJ919" s="16" t="s">
        <v>75</v>
      </c>
      <c r="BK919" s="209">
        <f>ROUND(I919*H919,2)</f>
        <v>0</v>
      </c>
      <c r="BL919" s="16" t="s">
        <v>1791</v>
      </c>
      <c r="BM919" s="16" t="s">
        <v>1813</v>
      </c>
    </row>
    <row r="920" spans="2:65" s="1" customFormat="1" ht="16.5" customHeight="1">
      <c r="B920" s="37"/>
      <c r="C920" s="198" t="s">
        <v>1814</v>
      </c>
      <c r="D920" s="198" t="s">
        <v>129</v>
      </c>
      <c r="E920" s="199" t="s">
        <v>1815</v>
      </c>
      <c r="F920" s="200" t="s">
        <v>1816</v>
      </c>
      <c r="G920" s="201" t="s">
        <v>1785</v>
      </c>
      <c r="H920" s="202">
        <v>1</v>
      </c>
      <c r="I920" s="203"/>
      <c r="J920" s="204">
        <f>ROUND(I920*H920,2)</f>
        <v>0</v>
      </c>
      <c r="K920" s="200" t="s">
        <v>1</v>
      </c>
      <c r="L920" s="42"/>
      <c r="M920" s="205" t="s">
        <v>1</v>
      </c>
      <c r="N920" s="206" t="s">
        <v>41</v>
      </c>
      <c r="O920" s="78"/>
      <c r="P920" s="207">
        <f>O920*H920</f>
        <v>0</v>
      </c>
      <c r="Q920" s="207">
        <v>0</v>
      </c>
      <c r="R920" s="207">
        <f>Q920*H920</f>
        <v>0</v>
      </c>
      <c r="S920" s="207">
        <v>0</v>
      </c>
      <c r="T920" s="208">
        <f>S920*H920</f>
        <v>0</v>
      </c>
      <c r="AR920" s="16" t="s">
        <v>1791</v>
      </c>
      <c r="AT920" s="16" t="s">
        <v>129</v>
      </c>
      <c r="AU920" s="16" t="s">
        <v>77</v>
      </c>
      <c r="AY920" s="16" t="s">
        <v>127</v>
      </c>
      <c r="BE920" s="209">
        <f>IF(N920="základní",J920,0)</f>
        <v>0</v>
      </c>
      <c r="BF920" s="209">
        <f>IF(N920="snížená",J920,0)</f>
        <v>0</v>
      </c>
      <c r="BG920" s="209">
        <f>IF(N920="zákl. přenesená",J920,0)</f>
        <v>0</v>
      </c>
      <c r="BH920" s="209">
        <f>IF(N920="sníž. přenesená",J920,0)</f>
        <v>0</v>
      </c>
      <c r="BI920" s="209">
        <f>IF(N920="nulová",J920,0)</f>
        <v>0</v>
      </c>
      <c r="BJ920" s="16" t="s">
        <v>75</v>
      </c>
      <c r="BK920" s="209">
        <f>ROUND(I920*H920,2)</f>
        <v>0</v>
      </c>
      <c r="BL920" s="16" t="s">
        <v>1791</v>
      </c>
      <c r="BM920" s="16" t="s">
        <v>1817</v>
      </c>
    </row>
    <row r="921" spans="2:65" s="1" customFormat="1" ht="16.5" customHeight="1">
      <c r="B921" s="37"/>
      <c r="C921" s="198" t="s">
        <v>1818</v>
      </c>
      <c r="D921" s="198" t="s">
        <v>129</v>
      </c>
      <c r="E921" s="199" t="s">
        <v>1819</v>
      </c>
      <c r="F921" s="200" t="s">
        <v>1820</v>
      </c>
      <c r="G921" s="201" t="s">
        <v>1785</v>
      </c>
      <c r="H921" s="202">
        <v>1</v>
      </c>
      <c r="I921" s="203"/>
      <c r="J921" s="204">
        <f>ROUND(I921*H921,2)</f>
        <v>0</v>
      </c>
      <c r="K921" s="200" t="s">
        <v>1</v>
      </c>
      <c r="L921" s="42"/>
      <c r="M921" s="205" t="s">
        <v>1</v>
      </c>
      <c r="N921" s="206" t="s">
        <v>41</v>
      </c>
      <c r="O921" s="78"/>
      <c r="P921" s="207">
        <f>O921*H921</f>
        <v>0</v>
      </c>
      <c r="Q921" s="207">
        <v>0</v>
      </c>
      <c r="R921" s="207">
        <f>Q921*H921</f>
        <v>0</v>
      </c>
      <c r="S921" s="207">
        <v>0</v>
      </c>
      <c r="T921" s="208">
        <f>S921*H921</f>
        <v>0</v>
      </c>
      <c r="AR921" s="16" t="s">
        <v>1791</v>
      </c>
      <c r="AT921" s="16" t="s">
        <v>129</v>
      </c>
      <c r="AU921" s="16" t="s">
        <v>77</v>
      </c>
      <c r="AY921" s="16" t="s">
        <v>127</v>
      </c>
      <c r="BE921" s="209">
        <f>IF(N921="základní",J921,0)</f>
        <v>0</v>
      </c>
      <c r="BF921" s="209">
        <f>IF(N921="snížená",J921,0)</f>
        <v>0</v>
      </c>
      <c r="BG921" s="209">
        <f>IF(N921="zákl. přenesená",J921,0)</f>
        <v>0</v>
      </c>
      <c r="BH921" s="209">
        <f>IF(N921="sníž. přenesená",J921,0)</f>
        <v>0</v>
      </c>
      <c r="BI921" s="209">
        <f>IF(N921="nulová",J921,0)</f>
        <v>0</v>
      </c>
      <c r="BJ921" s="16" t="s">
        <v>75</v>
      </c>
      <c r="BK921" s="209">
        <f>ROUND(I921*H921,2)</f>
        <v>0</v>
      </c>
      <c r="BL921" s="16" t="s">
        <v>1791</v>
      </c>
      <c r="BM921" s="16" t="s">
        <v>1821</v>
      </c>
    </row>
    <row r="922" spans="2:65" s="1" customFormat="1" ht="16.5" customHeight="1">
      <c r="B922" s="37"/>
      <c r="C922" s="198" t="s">
        <v>1822</v>
      </c>
      <c r="D922" s="198" t="s">
        <v>129</v>
      </c>
      <c r="E922" s="199" t="s">
        <v>1823</v>
      </c>
      <c r="F922" s="200" t="s">
        <v>1824</v>
      </c>
      <c r="G922" s="201" t="s">
        <v>1825</v>
      </c>
      <c r="H922" s="202">
        <v>1</v>
      </c>
      <c r="I922" s="203"/>
      <c r="J922" s="204">
        <f>ROUND(I922*H922,2)</f>
        <v>0</v>
      </c>
      <c r="K922" s="200" t="s">
        <v>1</v>
      </c>
      <c r="L922" s="42"/>
      <c r="M922" s="205" t="s">
        <v>1</v>
      </c>
      <c r="N922" s="206" t="s">
        <v>41</v>
      </c>
      <c r="O922" s="78"/>
      <c r="P922" s="207">
        <f>O922*H922</f>
        <v>0</v>
      </c>
      <c r="Q922" s="207">
        <v>0</v>
      </c>
      <c r="R922" s="207">
        <f>Q922*H922</f>
        <v>0</v>
      </c>
      <c r="S922" s="207">
        <v>0</v>
      </c>
      <c r="T922" s="208">
        <f>S922*H922</f>
        <v>0</v>
      </c>
      <c r="AR922" s="16" t="s">
        <v>1791</v>
      </c>
      <c r="AT922" s="16" t="s">
        <v>129</v>
      </c>
      <c r="AU922" s="16" t="s">
        <v>77</v>
      </c>
      <c r="AY922" s="16" t="s">
        <v>127</v>
      </c>
      <c r="BE922" s="209">
        <f>IF(N922="základní",J922,0)</f>
        <v>0</v>
      </c>
      <c r="BF922" s="209">
        <f>IF(N922="snížená",J922,0)</f>
        <v>0</v>
      </c>
      <c r="BG922" s="209">
        <f>IF(N922="zákl. přenesená",J922,0)</f>
        <v>0</v>
      </c>
      <c r="BH922" s="209">
        <f>IF(N922="sníž. přenesená",J922,0)</f>
        <v>0</v>
      </c>
      <c r="BI922" s="209">
        <f>IF(N922="nulová",J922,0)</f>
        <v>0</v>
      </c>
      <c r="BJ922" s="16" t="s">
        <v>75</v>
      </c>
      <c r="BK922" s="209">
        <f>ROUND(I922*H922,2)</f>
        <v>0</v>
      </c>
      <c r="BL922" s="16" t="s">
        <v>1791</v>
      </c>
      <c r="BM922" s="16" t="s">
        <v>1826</v>
      </c>
    </row>
    <row r="923" spans="2:65" s="1" customFormat="1" ht="16.5" customHeight="1">
      <c r="B923" s="37"/>
      <c r="C923" s="198" t="s">
        <v>1827</v>
      </c>
      <c r="D923" s="198" t="s">
        <v>129</v>
      </c>
      <c r="E923" s="199" t="s">
        <v>179</v>
      </c>
      <c r="F923" s="200" t="s">
        <v>1828</v>
      </c>
      <c r="G923" s="201" t="s">
        <v>1825</v>
      </c>
      <c r="H923" s="202">
        <v>1</v>
      </c>
      <c r="I923" s="203"/>
      <c r="J923" s="204">
        <f>ROUND(I923*H923,2)</f>
        <v>0</v>
      </c>
      <c r="K923" s="200" t="s">
        <v>1</v>
      </c>
      <c r="L923" s="42"/>
      <c r="M923" s="205" t="s">
        <v>1</v>
      </c>
      <c r="N923" s="206" t="s">
        <v>41</v>
      </c>
      <c r="O923" s="78"/>
      <c r="P923" s="207">
        <f>O923*H923</f>
        <v>0</v>
      </c>
      <c r="Q923" s="207">
        <v>0</v>
      </c>
      <c r="R923" s="207">
        <f>Q923*H923</f>
        <v>0</v>
      </c>
      <c r="S923" s="207">
        <v>0</v>
      </c>
      <c r="T923" s="208">
        <f>S923*H923</f>
        <v>0</v>
      </c>
      <c r="AR923" s="16" t="s">
        <v>1791</v>
      </c>
      <c r="AT923" s="16" t="s">
        <v>129</v>
      </c>
      <c r="AU923" s="16" t="s">
        <v>77</v>
      </c>
      <c r="AY923" s="16" t="s">
        <v>127</v>
      </c>
      <c r="BE923" s="209">
        <f>IF(N923="základní",J923,0)</f>
        <v>0</v>
      </c>
      <c r="BF923" s="209">
        <f>IF(N923="snížená",J923,0)</f>
        <v>0</v>
      </c>
      <c r="BG923" s="209">
        <f>IF(N923="zákl. přenesená",J923,0)</f>
        <v>0</v>
      </c>
      <c r="BH923" s="209">
        <f>IF(N923="sníž. přenesená",J923,0)</f>
        <v>0</v>
      </c>
      <c r="BI923" s="209">
        <f>IF(N923="nulová",J923,0)</f>
        <v>0</v>
      </c>
      <c r="BJ923" s="16" t="s">
        <v>75</v>
      </c>
      <c r="BK923" s="209">
        <f>ROUND(I923*H923,2)</f>
        <v>0</v>
      </c>
      <c r="BL923" s="16" t="s">
        <v>1791</v>
      </c>
      <c r="BM923" s="16" t="s">
        <v>1829</v>
      </c>
    </row>
    <row r="924" spans="2:65" s="1" customFormat="1" ht="16.5" customHeight="1">
      <c r="B924" s="37"/>
      <c r="C924" s="198" t="s">
        <v>1830</v>
      </c>
      <c r="D924" s="198" t="s">
        <v>129</v>
      </c>
      <c r="E924" s="199" t="s">
        <v>186</v>
      </c>
      <c r="F924" s="200" t="s">
        <v>1831</v>
      </c>
      <c r="G924" s="201" t="s">
        <v>1785</v>
      </c>
      <c r="H924" s="202">
        <v>1</v>
      </c>
      <c r="I924" s="203"/>
      <c r="J924" s="204">
        <f>ROUND(I924*H924,2)</f>
        <v>0</v>
      </c>
      <c r="K924" s="200" t="s">
        <v>1</v>
      </c>
      <c r="L924" s="42"/>
      <c r="M924" s="205" t="s">
        <v>1</v>
      </c>
      <c r="N924" s="206" t="s">
        <v>41</v>
      </c>
      <c r="O924" s="78"/>
      <c r="P924" s="207">
        <f>O924*H924</f>
        <v>0</v>
      </c>
      <c r="Q924" s="207">
        <v>0</v>
      </c>
      <c r="R924" s="207">
        <f>Q924*H924</f>
        <v>0</v>
      </c>
      <c r="S924" s="207">
        <v>0</v>
      </c>
      <c r="T924" s="208">
        <f>S924*H924</f>
        <v>0</v>
      </c>
      <c r="AR924" s="16" t="s">
        <v>1791</v>
      </c>
      <c r="AT924" s="16" t="s">
        <v>129</v>
      </c>
      <c r="AU924" s="16" t="s">
        <v>77</v>
      </c>
      <c r="AY924" s="16" t="s">
        <v>127</v>
      </c>
      <c r="BE924" s="209">
        <f>IF(N924="základní",J924,0)</f>
        <v>0</v>
      </c>
      <c r="BF924" s="209">
        <f>IF(N924="snížená",J924,0)</f>
        <v>0</v>
      </c>
      <c r="BG924" s="209">
        <f>IF(N924="zákl. přenesená",J924,0)</f>
        <v>0</v>
      </c>
      <c r="BH924" s="209">
        <f>IF(N924="sníž. přenesená",J924,0)</f>
        <v>0</v>
      </c>
      <c r="BI924" s="209">
        <f>IF(N924="nulová",J924,0)</f>
        <v>0</v>
      </c>
      <c r="BJ924" s="16" t="s">
        <v>75</v>
      </c>
      <c r="BK924" s="209">
        <f>ROUND(I924*H924,2)</f>
        <v>0</v>
      </c>
      <c r="BL924" s="16" t="s">
        <v>1791</v>
      </c>
      <c r="BM924" s="16" t="s">
        <v>1832</v>
      </c>
    </row>
    <row r="925" spans="2:65" s="1" customFormat="1" ht="16.5" customHeight="1">
      <c r="B925" s="37"/>
      <c r="C925" s="198" t="s">
        <v>1833</v>
      </c>
      <c r="D925" s="198" t="s">
        <v>129</v>
      </c>
      <c r="E925" s="199" t="s">
        <v>190</v>
      </c>
      <c r="F925" s="200" t="s">
        <v>1834</v>
      </c>
      <c r="G925" s="201" t="s">
        <v>1785</v>
      </c>
      <c r="H925" s="202">
        <v>1</v>
      </c>
      <c r="I925" s="203"/>
      <c r="J925" s="204">
        <f>ROUND(I925*H925,2)</f>
        <v>0</v>
      </c>
      <c r="K925" s="200" t="s">
        <v>1</v>
      </c>
      <c r="L925" s="42"/>
      <c r="M925" s="205" t="s">
        <v>1</v>
      </c>
      <c r="N925" s="206" t="s">
        <v>41</v>
      </c>
      <c r="O925" s="78"/>
      <c r="P925" s="207">
        <f>O925*H925</f>
        <v>0</v>
      </c>
      <c r="Q925" s="207">
        <v>0</v>
      </c>
      <c r="R925" s="207">
        <f>Q925*H925</f>
        <v>0</v>
      </c>
      <c r="S925" s="207">
        <v>0</v>
      </c>
      <c r="T925" s="208">
        <f>S925*H925</f>
        <v>0</v>
      </c>
      <c r="AR925" s="16" t="s">
        <v>1791</v>
      </c>
      <c r="AT925" s="16" t="s">
        <v>129</v>
      </c>
      <c r="AU925" s="16" t="s">
        <v>77</v>
      </c>
      <c r="AY925" s="16" t="s">
        <v>127</v>
      </c>
      <c r="BE925" s="209">
        <f>IF(N925="základní",J925,0)</f>
        <v>0</v>
      </c>
      <c r="BF925" s="209">
        <f>IF(N925="snížená",J925,0)</f>
        <v>0</v>
      </c>
      <c r="BG925" s="209">
        <f>IF(N925="zákl. přenesená",J925,0)</f>
        <v>0</v>
      </c>
      <c r="BH925" s="209">
        <f>IF(N925="sníž. přenesená",J925,0)</f>
        <v>0</v>
      </c>
      <c r="BI925" s="209">
        <f>IF(N925="nulová",J925,0)</f>
        <v>0</v>
      </c>
      <c r="BJ925" s="16" t="s">
        <v>75</v>
      </c>
      <c r="BK925" s="209">
        <f>ROUND(I925*H925,2)</f>
        <v>0</v>
      </c>
      <c r="BL925" s="16" t="s">
        <v>1791</v>
      </c>
      <c r="BM925" s="16" t="s">
        <v>1835</v>
      </c>
    </row>
    <row r="926" spans="2:65" s="1" customFormat="1" ht="16.5" customHeight="1">
      <c r="B926" s="37"/>
      <c r="C926" s="198" t="s">
        <v>1836</v>
      </c>
      <c r="D926" s="198" t="s">
        <v>129</v>
      </c>
      <c r="E926" s="199" t="s">
        <v>194</v>
      </c>
      <c r="F926" s="200" t="s">
        <v>1837</v>
      </c>
      <c r="G926" s="201" t="s">
        <v>1785</v>
      </c>
      <c r="H926" s="202">
        <v>1</v>
      </c>
      <c r="I926" s="203"/>
      <c r="J926" s="204">
        <f>ROUND(I926*H926,2)</f>
        <v>0</v>
      </c>
      <c r="K926" s="200" t="s">
        <v>1</v>
      </c>
      <c r="L926" s="42"/>
      <c r="M926" s="205" t="s">
        <v>1</v>
      </c>
      <c r="N926" s="206" t="s">
        <v>41</v>
      </c>
      <c r="O926" s="78"/>
      <c r="P926" s="207">
        <f>O926*H926</f>
        <v>0</v>
      </c>
      <c r="Q926" s="207">
        <v>0</v>
      </c>
      <c r="R926" s="207">
        <f>Q926*H926</f>
        <v>0</v>
      </c>
      <c r="S926" s="207">
        <v>0</v>
      </c>
      <c r="T926" s="208">
        <f>S926*H926</f>
        <v>0</v>
      </c>
      <c r="AR926" s="16" t="s">
        <v>1791</v>
      </c>
      <c r="AT926" s="16" t="s">
        <v>129</v>
      </c>
      <c r="AU926" s="16" t="s">
        <v>77</v>
      </c>
      <c r="AY926" s="16" t="s">
        <v>127</v>
      </c>
      <c r="BE926" s="209">
        <f>IF(N926="základní",J926,0)</f>
        <v>0</v>
      </c>
      <c r="BF926" s="209">
        <f>IF(N926="snížená",J926,0)</f>
        <v>0</v>
      </c>
      <c r="BG926" s="209">
        <f>IF(N926="zákl. přenesená",J926,0)</f>
        <v>0</v>
      </c>
      <c r="BH926" s="209">
        <f>IF(N926="sníž. přenesená",J926,0)</f>
        <v>0</v>
      </c>
      <c r="BI926" s="209">
        <f>IF(N926="nulová",J926,0)</f>
        <v>0</v>
      </c>
      <c r="BJ926" s="16" t="s">
        <v>75</v>
      </c>
      <c r="BK926" s="209">
        <f>ROUND(I926*H926,2)</f>
        <v>0</v>
      </c>
      <c r="BL926" s="16" t="s">
        <v>1791</v>
      </c>
      <c r="BM926" s="16" t="s">
        <v>1838</v>
      </c>
    </row>
    <row r="927" spans="2:65" s="1" customFormat="1" ht="16.5" customHeight="1">
      <c r="B927" s="37"/>
      <c r="C927" s="198" t="s">
        <v>1839</v>
      </c>
      <c r="D927" s="198" t="s">
        <v>129</v>
      </c>
      <c r="E927" s="199" t="s">
        <v>223</v>
      </c>
      <c r="F927" s="200" t="s">
        <v>1840</v>
      </c>
      <c r="G927" s="201" t="s">
        <v>1785</v>
      </c>
      <c r="H927" s="202">
        <v>1</v>
      </c>
      <c r="I927" s="203"/>
      <c r="J927" s="204">
        <f>ROUND(I927*H927,2)</f>
        <v>0</v>
      </c>
      <c r="K927" s="200" t="s">
        <v>1</v>
      </c>
      <c r="L927" s="42"/>
      <c r="M927" s="205" t="s">
        <v>1</v>
      </c>
      <c r="N927" s="206" t="s">
        <v>41</v>
      </c>
      <c r="O927" s="78"/>
      <c r="P927" s="207">
        <f>O927*H927</f>
        <v>0</v>
      </c>
      <c r="Q927" s="207">
        <v>0</v>
      </c>
      <c r="R927" s="207">
        <f>Q927*H927</f>
        <v>0</v>
      </c>
      <c r="S927" s="207">
        <v>0</v>
      </c>
      <c r="T927" s="208">
        <f>S927*H927</f>
        <v>0</v>
      </c>
      <c r="AR927" s="16" t="s">
        <v>1791</v>
      </c>
      <c r="AT927" s="16" t="s">
        <v>129</v>
      </c>
      <c r="AU927" s="16" t="s">
        <v>77</v>
      </c>
      <c r="AY927" s="16" t="s">
        <v>127</v>
      </c>
      <c r="BE927" s="209">
        <f>IF(N927="základní",J927,0)</f>
        <v>0</v>
      </c>
      <c r="BF927" s="209">
        <f>IF(N927="snížená",J927,0)</f>
        <v>0</v>
      </c>
      <c r="BG927" s="209">
        <f>IF(N927="zákl. přenesená",J927,0)</f>
        <v>0</v>
      </c>
      <c r="BH927" s="209">
        <f>IF(N927="sníž. přenesená",J927,0)</f>
        <v>0</v>
      </c>
      <c r="BI927" s="209">
        <f>IF(N927="nulová",J927,0)</f>
        <v>0</v>
      </c>
      <c r="BJ927" s="16" t="s">
        <v>75</v>
      </c>
      <c r="BK927" s="209">
        <f>ROUND(I927*H927,2)</f>
        <v>0</v>
      </c>
      <c r="BL927" s="16" t="s">
        <v>1791</v>
      </c>
      <c r="BM927" s="16" t="s">
        <v>1841</v>
      </c>
    </row>
    <row r="928" spans="2:65" s="1" customFormat="1" ht="16.5" customHeight="1">
      <c r="B928" s="37"/>
      <c r="C928" s="198" t="s">
        <v>1842</v>
      </c>
      <c r="D928" s="198" t="s">
        <v>129</v>
      </c>
      <c r="E928" s="199" t="s">
        <v>229</v>
      </c>
      <c r="F928" s="200" t="s">
        <v>1843</v>
      </c>
      <c r="G928" s="201" t="s">
        <v>1785</v>
      </c>
      <c r="H928" s="202">
        <v>1</v>
      </c>
      <c r="I928" s="203"/>
      <c r="J928" s="204">
        <f>ROUND(I928*H928,2)</f>
        <v>0</v>
      </c>
      <c r="K928" s="200" t="s">
        <v>1</v>
      </c>
      <c r="L928" s="42"/>
      <c r="M928" s="205" t="s">
        <v>1</v>
      </c>
      <c r="N928" s="206" t="s">
        <v>41</v>
      </c>
      <c r="O928" s="78"/>
      <c r="P928" s="207">
        <f>O928*H928</f>
        <v>0</v>
      </c>
      <c r="Q928" s="207">
        <v>0</v>
      </c>
      <c r="R928" s="207">
        <f>Q928*H928</f>
        <v>0</v>
      </c>
      <c r="S928" s="207">
        <v>0</v>
      </c>
      <c r="T928" s="208">
        <f>S928*H928</f>
        <v>0</v>
      </c>
      <c r="AR928" s="16" t="s">
        <v>1791</v>
      </c>
      <c r="AT928" s="16" t="s">
        <v>129</v>
      </c>
      <c r="AU928" s="16" t="s">
        <v>77</v>
      </c>
      <c r="AY928" s="16" t="s">
        <v>127</v>
      </c>
      <c r="BE928" s="209">
        <f>IF(N928="základní",J928,0)</f>
        <v>0</v>
      </c>
      <c r="BF928" s="209">
        <f>IF(N928="snížená",J928,0)</f>
        <v>0</v>
      </c>
      <c r="BG928" s="209">
        <f>IF(N928="zákl. přenesená",J928,0)</f>
        <v>0</v>
      </c>
      <c r="BH928" s="209">
        <f>IF(N928="sníž. přenesená",J928,0)</f>
        <v>0</v>
      </c>
      <c r="BI928" s="209">
        <f>IF(N928="nulová",J928,0)</f>
        <v>0</v>
      </c>
      <c r="BJ928" s="16" t="s">
        <v>75</v>
      </c>
      <c r="BK928" s="209">
        <f>ROUND(I928*H928,2)</f>
        <v>0</v>
      </c>
      <c r="BL928" s="16" t="s">
        <v>1791</v>
      </c>
      <c r="BM928" s="16" t="s">
        <v>1844</v>
      </c>
    </row>
    <row r="929" spans="2:65" s="1" customFormat="1" ht="22.5" customHeight="1">
      <c r="B929" s="37"/>
      <c r="C929" s="198" t="s">
        <v>1845</v>
      </c>
      <c r="D929" s="198" t="s">
        <v>129</v>
      </c>
      <c r="E929" s="199" t="s">
        <v>7</v>
      </c>
      <c r="F929" s="200" t="s">
        <v>1846</v>
      </c>
      <c r="G929" s="201" t="s">
        <v>1785</v>
      </c>
      <c r="H929" s="202">
        <v>1</v>
      </c>
      <c r="I929" s="203"/>
      <c r="J929" s="204">
        <f>ROUND(I929*H929,2)</f>
        <v>0</v>
      </c>
      <c r="K929" s="200" t="s">
        <v>1</v>
      </c>
      <c r="L929" s="42"/>
      <c r="M929" s="205" t="s">
        <v>1</v>
      </c>
      <c r="N929" s="206" t="s">
        <v>41</v>
      </c>
      <c r="O929" s="78"/>
      <c r="P929" s="207">
        <f>O929*H929</f>
        <v>0</v>
      </c>
      <c r="Q929" s="207">
        <v>0</v>
      </c>
      <c r="R929" s="207">
        <f>Q929*H929</f>
        <v>0</v>
      </c>
      <c r="S929" s="207">
        <v>0</v>
      </c>
      <c r="T929" s="208">
        <f>S929*H929</f>
        <v>0</v>
      </c>
      <c r="AR929" s="16" t="s">
        <v>1791</v>
      </c>
      <c r="AT929" s="16" t="s">
        <v>129</v>
      </c>
      <c r="AU929" s="16" t="s">
        <v>77</v>
      </c>
      <c r="AY929" s="16" t="s">
        <v>127</v>
      </c>
      <c r="BE929" s="209">
        <f>IF(N929="základní",J929,0)</f>
        <v>0</v>
      </c>
      <c r="BF929" s="209">
        <f>IF(N929="snížená",J929,0)</f>
        <v>0</v>
      </c>
      <c r="BG929" s="209">
        <f>IF(N929="zákl. přenesená",J929,0)</f>
        <v>0</v>
      </c>
      <c r="BH929" s="209">
        <f>IF(N929="sníž. přenesená",J929,0)</f>
        <v>0</v>
      </c>
      <c r="BI929" s="209">
        <f>IF(N929="nulová",J929,0)</f>
        <v>0</v>
      </c>
      <c r="BJ929" s="16" t="s">
        <v>75</v>
      </c>
      <c r="BK929" s="209">
        <f>ROUND(I929*H929,2)</f>
        <v>0</v>
      </c>
      <c r="BL929" s="16" t="s">
        <v>1791</v>
      </c>
      <c r="BM929" s="16" t="s">
        <v>1847</v>
      </c>
    </row>
    <row r="930" spans="2:65" s="1" customFormat="1" ht="16.5" customHeight="1">
      <c r="B930" s="37"/>
      <c r="C930" s="198" t="s">
        <v>1848</v>
      </c>
      <c r="D930" s="198" t="s">
        <v>129</v>
      </c>
      <c r="E930" s="199" t="s">
        <v>242</v>
      </c>
      <c r="F930" s="200" t="s">
        <v>1849</v>
      </c>
      <c r="G930" s="201" t="s">
        <v>1785</v>
      </c>
      <c r="H930" s="202">
        <v>1</v>
      </c>
      <c r="I930" s="203"/>
      <c r="J930" s="204">
        <f>ROUND(I930*H930,2)</f>
        <v>0</v>
      </c>
      <c r="K930" s="200" t="s">
        <v>1</v>
      </c>
      <c r="L930" s="42"/>
      <c r="M930" s="264" t="s">
        <v>1</v>
      </c>
      <c r="N930" s="265" t="s">
        <v>41</v>
      </c>
      <c r="O930" s="266"/>
      <c r="P930" s="267">
        <f>O930*H930</f>
        <v>0</v>
      </c>
      <c r="Q930" s="267">
        <v>0</v>
      </c>
      <c r="R930" s="267">
        <f>Q930*H930</f>
        <v>0</v>
      </c>
      <c r="S930" s="267">
        <v>0</v>
      </c>
      <c r="T930" s="268">
        <f>S930*H930</f>
        <v>0</v>
      </c>
      <c r="AR930" s="16" t="s">
        <v>1791</v>
      </c>
      <c r="AT930" s="16" t="s">
        <v>129</v>
      </c>
      <c r="AU930" s="16" t="s">
        <v>77</v>
      </c>
      <c r="AY930" s="16" t="s">
        <v>127</v>
      </c>
      <c r="BE930" s="209">
        <f>IF(N930="základní",J930,0)</f>
        <v>0</v>
      </c>
      <c r="BF930" s="209">
        <f>IF(N930="snížená",J930,0)</f>
        <v>0</v>
      </c>
      <c r="BG930" s="209">
        <f>IF(N930="zákl. přenesená",J930,0)</f>
        <v>0</v>
      </c>
      <c r="BH930" s="209">
        <f>IF(N930="sníž. přenesená",J930,0)</f>
        <v>0</v>
      </c>
      <c r="BI930" s="209">
        <f>IF(N930="nulová",J930,0)</f>
        <v>0</v>
      </c>
      <c r="BJ930" s="16" t="s">
        <v>75</v>
      </c>
      <c r="BK930" s="209">
        <f>ROUND(I930*H930,2)</f>
        <v>0</v>
      </c>
      <c r="BL930" s="16" t="s">
        <v>1791</v>
      </c>
      <c r="BM930" s="16" t="s">
        <v>1850</v>
      </c>
    </row>
    <row r="931" spans="2:12" s="1" customFormat="1" ht="6.95" customHeight="1">
      <c r="B931" s="56"/>
      <c r="C931" s="57"/>
      <c r="D931" s="57"/>
      <c r="E931" s="57"/>
      <c r="F931" s="57"/>
      <c r="G931" s="57"/>
      <c r="H931" s="57"/>
      <c r="I931" s="148"/>
      <c r="J931" s="57"/>
      <c r="K931" s="57"/>
      <c r="L931" s="42"/>
    </row>
  </sheetData>
  <sheetProtection password="CC35" sheet="1" objects="1" scenarios="1" formatColumns="0" formatRows="0" autoFilter="0"/>
  <autoFilter ref="C100:K930"/>
  <mergeCells count="6">
    <mergeCell ref="E7:H7"/>
    <mergeCell ref="E16:H16"/>
    <mergeCell ref="E25:H25"/>
    <mergeCell ref="E46:H46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2019-06-19T09:59:27Z</dcterms:created>
  <dcterms:modified xsi:type="dcterms:W3CDTF">2019-06-19T09:59:34Z</dcterms:modified>
  <cp:category/>
  <cp:version/>
  <cp:contentType/>
  <cp:contentStatus/>
</cp:coreProperties>
</file>