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195"/>
  </bookViews>
  <sheets>
    <sheet name="Rekapitulace stavby" sheetId="1" r:id="rId1"/>
    <sheet name="410001 - Hasičská zbrojnice" sheetId="2" r:id="rId2"/>
    <sheet name="410002 - Parkoviště a ven..." sheetId="3" r:id="rId3"/>
    <sheet name="410003 - Demolice" sheetId="4" r:id="rId4"/>
    <sheet name="410004 - Přeložka plynovo..." sheetId="5" r:id="rId5"/>
    <sheet name="410005 - Ostatní a vedlej..." sheetId="6" r:id="rId6"/>
  </sheets>
  <definedNames>
    <definedName name="_xlnm._FilterDatabase" localSheetId="1" hidden="1">'410001 - Hasičská zbrojnice'!$C$150:$K$1012</definedName>
    <definedName name="_xlnm._FilterDatabase" localSheetId="2" hidden="1">'410002 - Parkoviště a ven...'!$C$126:$K$321</definedName>
    <definedName name="_xlnm._FilterDatabase" localSheetId="3" hidden="1">'410003 - Demolice'!$C$118:$K$146</definedName>
    <definedName name="_xlnm._FilterDatabase" localSheetId="4" hidden="1">'410004 - Přeložka plynovo...'!$C$118:$K$145</definedName>
    <definedName name="_xlnm._FilterDatabase" localSheetId="5" hidden="1">'410005 - Ostatní a vedlej...'!$C$118:$K$124</definedName>
    <definedName name="_xlnm.Print_Titles" localSheetId="1">'410001 - Hasičská zbrojnice'!$150:$150</definedName>
    <definedName name="_xlnm.Print_Titles" localSheetId="2">'410002 - Parkoviště a ven...'!$126:$126</definedName>
    <definedName name="_xlnm.Print_Titles" localSheetId="3">'410003 - Demolice'!$118:$118</definedName>
    <definedName name="_xlnm.Print_Titles" localSheetId="4">'410004 - Přeložka plynovo...'!$118:$118</definedName>
    <definedName name="_xlnm.Print_Titles" localSheetId="5">'410005 - Ostatní a vedlej...'!$118:$118</definedName>
    <definedName name="_xlnm.Print_Titles" localSheetId="0">'Rekapitulace stavby'!$92:$92</definedName>
    <definedName name="_xlnm.Print_Area" localSheetId="1">'410001 - Hasičská zbrojnice'!$C$4:$J$76,'410001 - Hasičská zbrojnice'!$C$82:$J$132,'410001 - Hasičská zbrojnice'!$C$138:$J$1012</definedName>
    <definedName name="_xlnm.Print_Area" localSheetId="2">'410002 - Parkoviště a ven...'!$C$4:$J$76,'410002 - Parkoviště a ven...'!$C$82:$J$108,'410002 - Parkoviště a ven...'!$C$114:$J$321</definedName>
    <definedName name="_xlnm.Print_Area" localSheetId="3">'410003 - Demolice'!$C$4:$J$76,'410003 - Demolice'!$C$82:$J$100,'410003 - Demolice'!$C$106:$J$146</definedName>
    <definedName name="_xlnm.Print_Area" localSheetId="4">'410004 - Přeložka plynovo...'!$C$4:$J$76,'410004 - Přeložka plynovo...'!$C$82:$J$100,'410004 - Přeložka plynovo...'!$C$106:$J$145</definedName>
    <definedName name="_xlnm.Print_Area" localSheetId="5">'410005 - Ostatní a vedlej...'!$C$4:$J$76,'410005 - Ostatní a vedlej...'!$C$82:$J$100,'410005 - Ostatní a vedlej...'!$C$106:$J$124</definedName>
    <definedName name="_xlnm.Print_Area" localSheetId="0">'Rekapitulace stavby'!$D$4:$AO$76,'Rekapitulace stavby'!$C$82:$AQ$100</definedName>
  </definedNames>
  <calcPr calcId="162913"/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 s="1"/>
  <c r="BI124" i="6"/>
  <c r="BH124" i="6"/>
  <c r="BG124" i="6"/>
  <c r="BF124" i="6"/>
  <c r="T124" i="6"/>
  <c r="T123" i="6" s="1"/>
  <c r="R124" i="6"/>
  <c r="R123" i="6" s="1"/>
  <c r="P124" i="6"/>
  <c r="P123" i="6" s="1"/>
  <c r="BI122" i="6"/>
  <c r="BH122" i="6"/>
  <c r="BG122" i="6"/>
  <c r="BF122" i="6"/>
  <c r="T122" i="6"/>
  <c r="T121" i="6" s="1"/>
  <c r="T120" i="6" s="1"/>
  <c r="T119" i="6" s="1"/>
  <c r="R122" i="6"/>
  <c r="R121" i="6" s="1"/>
  <c r="P122" i="6"/>
  <c r="P121" i="6" s="1"/>
  <c r="P120" i="6" s="1"/>
  <c r="P119" i="6" s="1"/>
  <c r="AU99" i="1" s="1"/>
  <c r="F113" i="6"/>
  <c r="E111" i="6"/>
  <c r="F89" i="6"/>
  <c r="E87" i="6"/>
  <c r="J24" i="6"/>
  <c r="E24" i="6"/>
  <c r="J116" i="6" s="1"/>
  <c r="J23" i="6"/>
  <c r="J21" i="6"/>
  <c r="E21" i="6"/>
  <c r="J115" i="6" s="1"/>
  <c r="J20" i="6"/>
  <c r="J18" i="6"/>
  <c r="E18" i="6"/>
  <c r="F116" i="6" s="1"/>
  <c r="J17" i="6"/>
  <c r="J15" i="6"/>
  <c r="E15" i="6"/>
  <c r="F115" i="6" s="1"/>
  <c r="J14" i="6"/>
  <c r="J12" i="6"/>
  <c r="J113" i="6"/>
  <c r="E7" i="6"/>
  <c r="E109" i="6"/>
  <c r="J37" i="5"/>
  <c r="J36" i="5"/>
  <c r="AY98" i="1" s="1"/>
  <c r="J35" i="5"/>
  <c r="AX98" i="1" s="1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F113" i="5"/>
  <c r="E111" i="5"/>
  <c r="F89" i="5"/>
  <c r="E87" i="5"/>
  <c r="J24" i="5"/>
  <c r="E24" i="5"/>
  <c r="J116" i="5" s="1"/>
  <c r="J23" i="5"/>
  <c r="J21" i="5"/>
  <c r="E21" i="5"/>
  <c r="J91" i="5" s="1"/>
  <c r="J20" i="5"/>
  <c r="J18" i="5"/>
  <c r="E18" i="5"/>
  <c r="F116" i="5" s="1"/>
  <c r="J17" i="5"/>
  <c r="J15" i="5"/>
  <c r="E15" i="5"/>
  <c r="F115" i="5" s="1"/>
  <c r="J14" i="5"/>
  <c r="J12" i="5"/>
  <c r="J113" i="5"/>
  <c r="E7" i="5"/>
  <c r="E109" i="5"/>
  <c r="J37" i="4"/>
  <c r="J36" i="4"/>
  <c r="AY97" i="1" s="1"/>
  <c r="J35" i="4"/>
  <c r="AX97" i="1" s="1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F113" i="4"/>
  <c r="E111" i="4"/>
  <c r="F89" i="4"/>
  <c r="E87" i="4"/>
  <c r="J24" i="4"/>
  <c r="E24" i="4"/>
  <c r="J116" i="4"/>
  <c r="J23" i="4"/>
  <c r="J21" i="4"/>
  <c r="E21" i="4"/>
  <c r="J115" i="4"/>
  <c r="J20" i="4"/>
  <c r="J18" i="4"/>
  <c r="E18" i="4"/>
  <c r="F116" i="4"/>
  <c r="J17" i="4"/>
  <c r="J15" i="4"/>
  <c r="E15" i="4"/>
  <c r="F115" i="4"/>
  <c r="J14" i="4"/>
  <c r="J12" i="4"/>
  <c r="J113" i="4" s="1"/>
  <c r="E7" i="4"/>
  <c r="E109" i="4" s="1"/>
  <c r="J37" i="3"/>
  <c r="J36" i="3"/>
  <c r="AY96" i="1"/>
  <c r="J35" i="3"/>
  <c r="AX96" i="1"/>
  <c r="BI321" i="3"/>
  <c r="BH321" i="3"/>
  <c r="BG321" i="3"/>
  <c r="BF321" i="3"/>
  <c r="T321" i="3"/>
  <c r="R321" i="3"/>
  <c r="P321" i="3"/>
  <c r="BI320" i="3"/>
  <c r="BH320" i="3"/>
  <c r="BG320" i="3"/>
  <c r="BF320" i="3"/>
  <c r="T320" i="3"/>
  <c r="R320" i="3"/>
  <c r="P320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3" i="3"/>
  <c r="BH313" i="3"/>
  <c r="BG313" i="3"/>
  <c r="BF313" i="3"/>
  <c r="T313" i="3"/>
  <c r="R313" i="3"/>
  <c r="P313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6" i="3"/>
  <c r="BH306" i="3"/>
  <c r="BG306" i="3"/>
  <c r="BF306" i="3"/>
  <c r="T306" i="3"/>
  <c r="R306" i="3"/>
  <c r="P306" i="3"/>
  <c r="BI304" i="3"/>
  <c r="BH304" i="3"/>
  <c r="BG304" i="3"/>
  <c r="BF304" i="3"/>
  <c r="T304" i="3"/>
  <c r="R304" i="3"/>
  <c r="P304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7" i="3"/>
  <c r="BH297" i="3"/>
  <c r="BG297" i="3"/>
  <c r="BF297" i="3"/>
  <c r="T297" i="3"/>
  <c r="R297" i="3"/>
  <c r="P297" i="3"/>
  <c r="BI294" i="3"/>
  <c r="BH294" i="3"/>
  <c r="BG294" i="3"/>
  <c r="BF294" i="3"/>
  <c r="T294" i="3"/>
  <c r="R294" i="3"/>
  <c r="P294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78" i="3"/>
  <c r="BH278" i="3"/>
  <c r="BG278" i="3"/>
  <c r="BF278" i="3"/>
  <c r="T278" i="3"/>
  <c r="R278" i="3"/>
  <c r="P278" i="3"/>
  <c r="BI275" i="3"/>
  <c r="BH275" i="3"/>
  <c r="BG275" i="3"/>
  <c r="BF275" i="3"/>
  <c r="T275" i="3"/>
  <c r="R275" i="3"/>
  <c r="P275" i="3"/>
  <c r="BI272" i="3"/>
  <c r="BH272" i="3"/>
  <c r="BG272" i="3"/>
  <c r="BF272" i="3"/>
  <c r="T272" i="3"/>
  <c r="R272" i="3"/>
  <c r="P272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F121" i="3"/>
  <c r="E119" i="3"/>
  <c r="F89" i="3"/>
  <c r="E87" i="3"/>
  <c r="J24" i="3"/>
  <c r="E24" i="3"/>
  <c r="J124" i="3"/>
  <c r="J23" i="3"/>
  <c r="J21" i="3"/>
  <c r="E21" i="3"/>
  <c r="J123" i="3"/>
  <c r="J20" i="3"/>
  <c r="J18" i="3"/>
  <c r="E18" i="3"/>
  <c r="F92" i="3"/>
  <c r="J17" i="3"/>
  <c r="J15" i="3"/>
  <c r="E15" i="3"/>
  <c r="F91" i="3"/>
  <c r="J14" i="3"/>
  <c r="J12" i="3"/>
  <c r="J121" i="3" s="1"/>
  <c r="E7" i="3"/>
  <c r="E117" i="3" s="1"/>
  <c r="J37" i="2"/>
  <c r="J36" i="2"/>
  <c r="AY95" i="1"/>
  <c r="J35" i="2"/>
  <c r="AX95" i="1"/>
  <c r="BI1012" i="2"/>
  <c r="BH1012" i="2"/>
  <c r="BG1012" i="2"/>
  <c r="BF1012" i="2"/>
  <c r="T1012" i="2"/>
  <c r="R1012" i="2"/>
  <c r="P1012" i="2"/>
  <c r="BI1009" i="2"/>
  <c r="BH1009" i="2"/>
  <c r="BG1009" i="2"/>
  <c r="BF1009" i="2"/>
  <c r="T1009" i="2"/>
  <c r="R1009" i="2"/>
  <c r="P1009" i="2"/>
  <c r="BI1007" i="2"/>
  <c r="BH1007" i="2"/>
  <c r="BG1007" i="2"/>
  <c r="BF1007" i="2"/>
  <c r="T1007" i="2"/>
  <c r="R1007" i="2"/>
  <c r="P1007" i="2"/>
  <c r="BI1002" i="2"/>
  <c r="BH1002" i="2"/>
  <c r="BG1002" i="2"/>
  <c r="BF1002" i="2"/>
  <c r="T1002" i="2"/>
  <c r="R1002" i="2"/>
  <c r="P1002" i="2"/>
  <c r="BI999" i="2"/>
  <c r="BH999" i="2"/>
  <c r="BG999" i="2"/>
  <c r="BF999" i="2"/>
  <c r="T999" i="2"/>
  <c r="R999" i="2"/>
  <c r="P999" i="2"/>
  <c r="BI996" i="2"/>
  <c r="BH996" i="2"/>
  <c r="BG996" i="2"/>
  <c r="BF996" i="2"/>
  <c r="T996" i="2"/>
  <c r="R996" i="2"/>
  <c r="P996" i="2"/>
  <c r="BI993" i="2"/>
  <c r="BH993" i="2"/>
  <c r="BG993" i="2"/>
  <c r="BF993" i="2"/>
  <c r="T993" i="2"/>
  <c r="R993" i="2"/>
  <c r="P993" i="2"/>
  <c r="BI990" i="2"/>
  <c r="BH990" i="2"/>
  <c r="BG990" i="2"/>
  <c r="BF990" i="2"/>
  <c r="T990" i="2"/>
  <c r="R990" i="2"/>
  <c r="P990" i="2"/>
  <c r="BI988" i="2"/>
  <c r="BH988" i="2"/>
  <c r="BG988" i="2"/>
  <c r="BF988" i="2"/>
  <c r="T988" i="2"/>
  <c r="R988" i="2"/>
  <c r="P988" i="2"/>
  <c r="BI985" i="2"/>
  <c r="BH985" i="2"/>
  <c r="BG985" i="2"/>
  <c r="BF985" i="2"/>
  <c r="T985" i="2"/>
  <c r="R985" i="2"/>
  <c r="P985" i="2"/>
  <c r="BI982" i="2"/>
  <c r="BH982" i="2"/>
  <c r="BG982" i="2"/>
  <c r="BF982" i="2"/>
  <c r="T982" i="2"/>
  <c r="R982" i="2"/>
  <c r="P982" i="2"/>
  <c r="BI979" i="2"/>
  <c r="BH979" i="2"/>
  <c r="BG979" i="2"/>
  <c r="BF979" i="2"/>
  <c r="T979" i="2"/>
  <c r="R979" i="2"/>
  <c r="P979" i="2"/>
  <c r="BI978" i="2"/>
  <c r="BH978" i="2"/>
  <c r="BG978" i="2"/>
  <c r="BF978" i="2"/>
  <c r="T978" i="2"/>
  <c r="R978" i="2"/>
  <c r="P978" i="2"/>
  <c r="BI977" i="2"/>
  <c r="BH977" i="2"/>
  <c r="BG977" i="2"/>
  <c r="BF977" i="2"/>
  <c r="T977" i="2"/>
  <c r="R977" i="2"/>
  <c r="P977" i="2"/>
  <c r="BI973" i="2"/>
  <c r="BH973" i="2"/>
  <c r="BG973" i="2"/>
  <c r="BF973" i="2"/>
  <c r="T973" i="2"/>
  <c r="R973" i="2"/>
  <c r="P973" i="2"/>
  <c r="BI971" i="2"/>
  <c r="BH971" i="2"/>
  <c r="BG971" i="2"/>
  <c r="BF971" i="2"/>
  <c r="T971" i="2"/>
  <c r="R971" i="2"/>
  <c r="P971" i="2"/>
  <c r="BI968" i="2"/>
  <c r="BH968" i="2"/>
  <c r="BG968" i="2"/>
  <c r="BF968" i="2"/>
  <c r="T968" i="2"/>
  <c r="R968" i="2"/>
  <c r="P968" i="2"/>
  <c r="BI965" i="2"/>
  <c r="BH965" i="2"/>
  <c r="BG965" i="2"/>
  <c r="BF965" i="2"/>
  <c r="T965" i="2"/>
  <c r="R965" i="2"/>
  <c r="P965" i="2"/>
  <c r="BI963" i="2"/>
  <c r="BH963" i="2"/>
  <c r="BG963" i="2"/>
  <c r="BF963" i="2"/>
  <c r="T963" i="2"/>
  <c r="R963" i="2"/>
  <c r="P963" i="2"/>
  <c r="BI960" i="2"/>
  <c r="BH960" i="2"/>
  <c r="BG960" i="2"/>
  <c r="BF960" i="2"/>
  <c r="T960" i="2"/>
  <c r="R960" i="2"/>
  <c r="P960" i="2"/>
  <c r="BI957" i="2"/>
  <c r="BH957" i="2"/>
  <c r="BG957" i="2"/>
  <c r="BF957" i="2"/>
  <c r="T957" i="2"/>
  <c r="R957" i="2"/>
  <c r="P957" i="2"/>
  <c r="BI954" i="2"/>
  <c r="BH954" i="2"/>
  <c r="BG954" i="2"/>
  <c r="BF954" i="2"/>
  <c r="T954" i="2"/>
  <c r="R954" i="2"/>
  <c r="P954" i="2"/>
  <c r="BI952" i="2"/>
  <c r="BH952" i="2"/>
  <c r="BG952" i="2"/>
  <c r="BF952" i="2"/>
  <c r="T952" i="2"/>
  <c r="R952" i="2"/>
  <c r="P952" i="2"/>
  <c r="BI949" i="2"/>
  <c r="BH949" i="2"/>
  <c r="BG949" i="2"/>
  <c r="BF949" i="2"/>
  <c r="T949" i="2"/>
  <c r="R949" i="2"/>
  <c r="P949" i="2"/>
  <c r="BI946" i="2"/>
  <c r="BH946" i="2"/>
  <c r="BG946" i="2"/>
  <c r="BF946" i="2"/>
  <c r="T946" i="2"/>
  <c r="R946" i="2"/>
  <c r="P946" i="2"/>
  <c r="BI943" i="2"/>
  <c r="BH943" i="2"/>
  <c r="BG943" i="2"/>
  <c r="BF943" i="2"/>
  <c r="T943" i="2"/>
  <c r="R943" i="2"/>
  <c r="P943" i="2"/>
  <c r="BI940" i="2"/>
  <c r="BH940" i="2"/>
  <c r="BG940" i="2"/>
  <c r="BF940" i="2"/>
  <c r="T940" i="2"/>
  <c r="R940" i="2"/>
  <c r="P940" i="2"/>
  <c r="BI937" i="2"/>
  <c r="BH937" i="2"/>
  <c r="BG937" i="2"/>
  <c r="BF937" i="2"/>
  <c r="T937" i="2"/>
  <c r="R937" i="2"/>
  <c r="P937" i="2"/>
  <c r="BI934" i="2"/>
  <c r="BH934" i="2"/>
  <c r="BG934" i="2"/>
  <c r="BF934" i="2"/>
  <c r="T934" i="2"/>
  <c r="R934" i="2"/>
  <c r="P934" i="2"/>
  <c r="BI931" i="2"/>
  <c r="BH931" i="2"/>
  <c r="BG931" i="2"/>
  <c r="BF931" i="2"/>
  <c r="T931" i="2"/>
  <c r="R931" i="2"/>
  <c r="P931" i="2"/>
  <c r="BI928" i="2"/>
  <c r="BH928" i="2"/>
  <c r="BG928" i="2"/>
  <c r="BF928" i="2"/>
  <c r="T928" i="2"/>
  <c r="R928" i="2"/>
  <c r="P928" i="2"/>
  <c r="BI925" i="2"/>
  <c r="BH925" i="2"/>
  <c r="BG925" i="2"/>
  <c r="BF925" i="2"/>
  <c r="T925" i="2"/>
  <c r="R925" i="2"/>
  <c r="P925" i="2"/>
  <c r="BI923" i="2"/>
  <c r="BH923" i="2"/>
  <c r="BG923" i="2"/>
  <c r="BF923" i="2"/>
  <c r="T923" i="2"/>
  <c r="R923" i="2"/>
  <c r="P923" i="2"/>
  <c r="BI920" i="2"/>
  <c r="BH920" i="2"/>
  <c r="BG920" i="2"/>
  <c r="BF920" i="2"/>
  <c r="T920" i="2"/>
  <c r="R920" i="2"/>
  <c r="P920" i="2"/>
  <c r="BI917" i="2"/>
  <c r="BH917" i="2"/>
  <c r="BG917" i="2"/>
  <c r="BF917" i="2"/>
  <c r="T917" i="2"/>
  <c r="R917" i="2"/>
  <c r="P917" i="2"/>
  <c r="BI914" i="2"/>
  <c r="BH914" i="2"/>
  <c r="BG914" i="2"/>
  <c r="BF914" i="2"/>
  <c r="T914" i="2"/>
  <c r="R914" i="2"/>
  <c r="P914" i="2"/>
  <c r="BI911" i="2"/>
  <c r="BH911" i="2"/>
  <c r="BG911" i="2"/>
  <c r="BF911" i="2"/>
  <c r="T911" i="2"/>
  <c r="R911" i="2"/>
  <c r="P911" i="2"/>
  <c r="BI910" i="2"/>
  <c r="BH910" i="2"/>
  <c r="BG910" i="2"/>
  <c r="BF910" i="2"/>
  <c r="T910" i="2"/>
  <c r="R910" i="2"/>
  <c r="P910" i="2"/>
  <c r="BI909" i="2"/>
  <c r="BH909" i="2"/>
  <c r="BG909" i="2"/>
  <c r="BF909" i="2"/>
  <c r="T909" i="2"/>
  <c r="R909" i="2"/>
  <c r="P909" i="2"/>
  <c r="BI908" i="2"/>
  <c r="BH908" i="2"/>
  <c r="BG908" i="2"/>
  <c r="BF908" i="2"/>
  <c r="T908" i="2"/>
  <c r="R908" i="2"/>
  <c r="P908" i="2"/>
  <c r="BI907" i="2"/>
  <c r="BH907" i="2"/>
  <c r="BG907" i="2"/>
  <c r="BF907" i="2"/>
  <c r="T907" i="2"/>
  <c r="R907" i="2"/>
  <c r="P907" i="2"/>
  <c r="BI904" i="2"/>
  <c r="BH904" i="2"/>
  <c r="BG904" i="2"/>
  <c r="BF904" i="2"/>
  <c r="T904" i="2"/>
  <c r="R904" i="2"/>
  <c r="P904" i="2"/>
  <c r="BI901" i="2"/>
  <c r="BH901" i="2"/>
  <c r="BG901" i="2"/>
  <c r="BF901" i="2"/>
  <c r="T901" i="2"/>
  <c r="R901" i="2"/>
  <c r="P901" i="2"/>
  <c r="BI899" i="2"/>
  <c r="BH899" i="2"/>
  <c r="BG899" i="2"/>
  <c r="BF899" i="2"/>
  <c r="T899" i="2"/>
  <c r="R899" i="2"/>
  <c r="P899" i="2"/>
  <c r="BI898" i="2"/>
  <c r="BH898" i="2"/>
  <c r="BG898" i="2"/>
  <c r="BF898" i="2"/>
  <c r="T898" i="2"/>
  <c r="R898" i="2"/>
  <c r="P898" i="2"/>
  <c r="BI895" i="2"/>
  <c r="BH895" i="2"/>
  <c r="BG895" i="2"/>
  <c r="BF895" i="2"/>
  <c r="T895" i="2"/>
  <c r="R895" i="2"/>
  <c r="P895" i="2"/>
  <c r="BI892" i="2"/>
  <c r="BH892" i="2"/>
  <c r="BG892" i="2"/>
  <c r="BF892" i="2"/>
  <c r="T892" i="2"/>
  <c r="R892" i="2"/>
  <c r="P892" i="2"/>
  <c r="BI889" i="2"/>
  <c r="BH889" i="2"/>
  <c r="BG889" i="2"/>
  <c r="BF889" i="2"/>
  <c r="T889" i="2"/>
  <c r="R889" i="2"/>
  <c r="P889" i="2"/>
  <c r="BI886" i="2"/>
  <c r="BH886" i="2"/>
  <c r="BG886" i="2"/>
  <c r="BF886" i="2"/>
  <c r="T886" i="2"/>
  <c r="R886" i="2"/>
  <c r="P886" i="2"/>
  <c r="BI883" i="2"/>
  <c r="BH883" i="2"/>
  <c r="BG883" i="2"/>
  <c r="BF883" i="2"/>
  <c r="T883" i="2"/>
  <c r="R883" i="2"/>
  <c r="P883" i="2"/>
  <c r="BI880" i="2"/>
  <c r="BH880" i="2"/>
  <c r="BG880" i="2"/>
  <c r="BF880" i="2"/>
  <c r="T880" i="2"/>
  <c r="R880" i="2"/>
  <c r="P880" i="2"/>
  <c r="BI877" i="2"/>
  <c r="BH877" i="2"/>
  <c r="BG877" i="2"/>
  <c r="BF877" i="2"/>
  <c r="T877" i="2"/>
  <c r="R877" i="2"/>
  <c r="P877" i="2"/>
  <c r="BI874" i="2"/>
  <c r="BH874" i="2"/>
  <c r="BG874" i="2"/>
  <c r="BF874" i="2"/>
  <c r="T874" i="2"/>
  <c r="R874" i="2"/>
  <c r="P874" i="2"/>
  <c r="BI871" i="2"/>
  <c r="BH871" i="2"/>
  <c r="BG871" i="2"/>
  <c r="BF871" i="2"/>
  <c r="T871" i="2"/>
  <c r="R871" i="2"/>
  <c r="P871" i="2"/>
  <c r="BI868" i="2"/>
  <c r="BH868" i="2"/>
  <c r="BG868" i="2"/>
  <c r="BF868" i="2"/>
  <c r="T868" i="2"/>
  <c r="R868" i="2"/>
  <c r="P868" i="2"/>
  <c r="BI865" i="2"/>
  <c r="BH865" i="2"/>
  <c r="BG865" i="2"/>
  <c r="BF865" i="2"/>
  <c r="T865" i="2"/>
  <c r="R865" i="2"/>
  <c r="P865" i="2"/>
  <c r="BI862" i="2"/>
  <c r="BH862" i="2"/>
  <c r="BG862" i="2"/>
  <c r="BF862" i="2"/>
  <c r="T862" i="2"/>
  <c r="R862" i="2"/>
  <c r="P862" i="2"/>
  <c r="BI861" i="2"/>
  <c r="BH861" i="2"/>
  <c r="BG861" i="2"/>
  <c r="BF861" i="2"/>
  <c r="T861" i="2"/>
  <c r="R861" i="2"/>
  <c r="P861" i="2"/>
  <c r="BI860" i="2"/>
  <c r="BH860" i="2"/>
  <c r="BG860" i="2"/>
  <c r="BF860" i="2"/>
  <c r="T860" i="2"/>
  <c r="R860" i="2"/>
  <c r="P860" i="2"/>
  <c r="BI857" i="2"/>
  <c r="BH857" i="2"/>
  <c r="BG857" i="2"/>
  <c r="BF857" i="2"/>
  <c r="T857" i="2"/>
  <c r="R857" i="2"/>
  <c r="P857" i="2"/>
  <c r="BI854" i="2"/>
  <c r="BH854" i="2"/>
  <c r="BG854" i="2"/>
  <c r="BF854" i="2"/>
  <c r="T854" i="2"/>
  <c r="R854" i="2"/>
  <c r="P854" i="2"/>
  <c r="BI851" i="2"/>
  <c r="BH851" i="2"/>
  <c r="BG851" i="2"/>
  <c r="BF851" i="2"/>
  <c r="T851" i="2"/>
  <c r="R851" i="2"/>
  <c r="P851" i="2"/>
  <c r="BI848" i="2"/>
  <c r="BH848" i="2"/>
  <c r="BG848" i="2"/>
  <c r="BF848" i="2"/>
  <c r="T848" i="2"/>
  <c r="R848" i="2"/>
  <c r="P848" i="2"/>
  <c r="BI845" i="2"/>
  <c r="BH845" i="2"/>
  <c r="BG845" i="2"/>
  <c r="BF845" i="2"/>
  <c r="T845" i="2"/>
  <c r="R845" i="2"/>
  <c r="P845" i="2"/>
  <c r="BI842" i="2"/>
  <c r="BH842" i="2"/>
  <c r="BG842" i="2"/>
  <c r="BF842" i="2"/>
  <c r="T842" i="2"/>
  <c r="R842" i="2"/>
  <c r="P842" i="2"/>
  <c r="BI839" i="2"/>
  <c r="BH839" i="2"/>
  <c r="BG839" i="2"/>
  <c r="BF839" i="2"/>
  <c r="T839" i="2"/>
  <c r="R839" i="2"/>
  <c r="P839" i="2"/>
  <c r="BI836" i="2"/>
  <c r="BH836" i="2"/>
  <c r="BG836" i="2"/>
  <c r="BF836" i="2"/>
  <c r="T836" i="2"/>
  <c r="R836" i="2"/>
  <c r="P836" i="2"/>
  <c r="BI833" i="2"/>
  <c r="BH833" i="2"/>
  <c r="BG833" i="2"/>
  <c r="BF833" i="2"/>
  <c r="T833" i="2"/>
  <c r="R833" i="2"/>
  <c r="P833" i="2"/>
  <c r="BI830" i="2"/>
  <c r="BH830" i="2"/>
  <c r="BG830" i="2"/>
  <c r="BF830" i="2"/>
  <c r="T830" i="2"/>
  <c r="R830" i="2"/>
  <c r="P830" i="2"/>
  <c r="BI827" i="2"/>
  <c r="BH827" i="2"/>
  <c r="BG827" i="2"/>
  <c r="BF827" i="2"/>
  <c r="T827" i="2"/>
  <c r="R827" i="2"/>
  <c r="P827" i="2"/>
  <c r="BI824" i="2"/>
  <c r="BH824" i="2"/>
  <c r="BG824" i="2"/>
  <c r="BF824" i="2"/>
  <c r="T824" i="2"/>
  <c r="R824" i="2"/>
  <c r="P824" i="2"/>
  <c r="BI821" i="2"/>
  <c r="BH821" i="2"/>
  <c r="BG821" i="2"/>
  <c r="BF821" i="2"/>
  <c r="T821" i="2"/>
  <c r="R821" i="2"/>
  <c r="P821" i="2"/>
  <c r="BI818" i="2"/>
  <c r="BH818" i="2"/>
  <c r="BG818" i="2"/>
  <c r="BF818" i="2"/>
  <c r="T818" i="2"/>
  <c r="R818" i="2"/>
  <c r="P818" i="2"/>
  <c r="BI815" i="2"/>
  <c r="BH815" i="2"/>
  <c r="BG815" i="2"/>
  <c r="BF815" i="2"/>
  <c r="T815" i="2"/>
  <c r="R815" i="2"/>
  <c r="P815" i="2"/>
  <c r="BI812" i="2"/>
  <c r="BH812" i="2"/>
  <c r="BG812" i="2"/>
  <c r="BF812" i="2"/>
  <c r="T812" i="2"/>
  <c r="R812" i="2"/>
  <c r="P812" i="2"/>
  <c r="BI809" i="2"/>
  <c r="BH809" i="2"/>
  <c r="BG809" i="2"/>
  <c r="BF809" i="2"/>
  <c r="T809" i="2"/>
  <c r="R809" i="2"/>
  <c r="P809" i="2"/>
  <c r="BI808" i="2"/>
  <c r="BH808" i="2"/>
  <c r="BG808" i="2"/>
  <c r="BF808" i="2"/>
  <c r="T808" i="2"/>
  <c r="R808" i="2"/>
  <c r="P808" i="2"/>
  <c r="BI805" i="2"/>
  <c r="BH805" i="2"/>
  <c r="BG805" i="2"/>
  <c r="BF805" i="2"/>
  <c r="T805" i="2"/>
  <c r="R805" i="2"/>
  <c r="P805" i="2"/>
  <c r="BI802" i="2"/>
  <c r="BH802" i="2"/>
  <c r="BG802" i="2"/>
  <c r="BF802" i="2"/>
  <c r="T802" i="2"/>
  <c r="R802" i="2"/>
  <c r="P802" i="2"/>
  <c r="BI799" i="2"/>
  <c r="BH799" i="2"/>
  <c r="BG799" i="2"/>
  <c r="BF799" i="2"/>
  <c r="T799" i="2"/>
  <c r="R799" i="2"/>
  <c r="P799" i="2"/>
  <c r="BI796" i="2"/>
  <c r="BH796" i="2"/>
  <c r="BG796" i="2"/>
  <c r="BF796" i="2"/>
  <c r="T796" i="2"/>
  <c r="R796" i="2"/>
  <c r="P796" i="2"/>
  <c r="BI795" i="2"/>
  <c r="BH795" i="2"/>
  <c r="BG795" i="2"/>
  <c r="BF795" i="2"/>
  <c r="T795" i="2"/>
  <c r="R795" i="2"/>
  <c r="P795" i="2"/>
  <c r="BI792" i="2"/>
  <c r="BH792" i="2"/>
  <c r="BG792" i="2"/>
  <c r="BF792" i="2"/>
  <c r="T792" i="2"/>
  <c r="R792" i="2"/>
  <c r="P792" i="2"/>
  <c r="BI790" i="2"/>
  <c r="BH790" i="2"/>
  <c r="BG790" i="2"/>
  <c r="BF790" i="2"/>
  <c r="T790" i="2"/>
  <c r="R790" i="2"/>
  <c r="P790" i="2"/>
  <c r="BI789" i="2"/>
  <c r="BH789" i="2"/>
  <c r="BG789" i="2"/>
  <c r="BF789" i="2"/>
  <c r="T789" i="2"/>
  <c r="R789" i="2"/>
  <c r="P789" i="2"/>
  <c r="BI788" i="2"/>
  <c r="BH788" i="2"/>
  <c r="BG788" i="2"/>
  <c r="BF788" i="2"/>
  <c r="T788" i="2"/>
  <c r="R788" i="2"/>
  <c r="P788" i="2"/>
  <c r="BI787" i="2"/>
  <c r="BH787" i="2"/>
  <c r="BG787" i="2"/>
  <c r="BF787" i="2"/>
  <c r="T787" i="2"/>
  <c r="R787" i="2"/>
  <c r="P787" i="2"/>
  <c r="BI786" i="2"/>
  <c r="BH786" i="2"/>
  <c r="BG786" i="2"/>
  <c r="BF786" i="2"/>
  <c r="T786" i="2"/>
  <c r="R786" i="2"/>
  <c r="P786" i="2"/>
  <c r="BI783" i="2"/>
  <c r="BH783" i="2"/>
  <c r="BG783" i="2"/>
  <c r="BF783" i="2"/>
  <c r="T783" i="2"/>
  <c r="R783" i="2"/>
  <c r="P783" i="2"/>
  <c r="BI780" i="2"/>
  <c r="BH780" i="2"/>
  <c r="BG780" i="2"/>
  <c r="BF780" i="2"/>
  <c r="T780" i="2"/>
  <c r="R780" i="2"/>
  <c r="P780" i="2"/>
  <c r="BI777" i="2"/>
  <c r="BH777" i="2"/>
  <c r="BG777" i="2"/>
  <c r="BF777" i="2"/>
  <c r="T777" i="2"/>
  <c r="R777" i="2"/>
  <c r="P777" i="2"/>
  <c r="BI775" i="2"/>
  <c r="BH775" i="2"/>
  <c r="BG775" i="2"/>
  <c r="BF775" i="2"/>
  <c r="T775" i="2"/>
  <c r="R775" i="2"/>
  <c r="P775" i="2"/>
  <c r="BI772" i="2"/>
  <c r="BH772" i="2"/>
  <c r="BG772" i="2"/>
  <c r="BF772" i="2"/>
  <c r="T772" i="2"/>
  <c r="R772" i="2"/>
  <c r="P772" i="2"/>
  <c r="BI769" i="2"/>
  <c r="BH769" i="2"/>
  <c r="BG769" i="2"/>
  <c r="BF769" i="2"/>
  <c r="T769" i="2"/>
  <c r="R769" i="2"/>
  <c r="P769" i="2"/>
  <c r="BI766" i="2"/>
  <c r="BH766" i="2"/>
  <c r="BG766" i="2"/>
  <c r="BF766" i="2"/>
  <c r="T766" i="2"/>
  <c r="R766" i="2"/>
  <c r="P766" i="2"/>
  <c r="BI763" i="2"/>
  <c r="BH763" i="2"/>
  <c r="BG763" i="2"/>
  <c r="BF763" i="2"/>
  <c r="T763" i="2"/>
  <c r="R763" i="2"/>
  <c r="P763" i="2"/>
  <c r="BI762" i="2"/>
  <c r="BH762" i="2"/>
  <c r="BG762" i="2"/>
  <c r="BF762" i="2"/>
  <c r="T762" i="2"/>
  <c r="R762" i="2"/>
  <c r="P762" i="2"/>
  <c r="BI759" i="2"/>
  <c r="BH759" i="2"/>
  <c r="BG759" i="2"/>
  <c r="BF759" i="2"/>
  <c r="T759" i="2"/>
  <c r="R759" i="2"/>
  <c r="P759" i="2"/>
  <c r="BI756" i="2"/>
  <c r="BH756" i="2"/>
  <c r="BG756" i="2"/>
  <c r="BF756" i="2"/>
  <c r="T756" i="2"/>
  <c r="R756" i="2"/>
  <c r="P756" i="2"/>
  <c r="BI753" i="2"/>
  <c r="BH753" i="2"/>
  <c r="BG753" i="2"/>
  <c r="BF753" i="2"/>
  <c r="T753" i="2"/>
  <c r="R753" i="2"/>
  <c r="P753" i="2"/>
  <c r="BI750" i="2"/>
  <c r="BH750" i="2"/>
  <c r="BG750" i="2"/>
  <c r="BF750" i="2"/>
  <c r="T750" i="2"/>
  <c r="R750" i="2"/>
  <c r="P750" i="2"/>
  <c r="BI749" i="2"/>
  <c r="BH749" i="2"/>
  <c r="BG749" i="2"/>
  <c r="BF749" i="2"/>
  <c r="T749" i="2"/>
  <c r="R749" i="2"/>
  <c r="P749" i="2"/>
  <c r="BI748" i="2"/>
  <c r="BH748" i="2"/>
  <c r="BG748" i="2"/>
  <c r="BF748" i="2"/>
  <c r="T748" i="2"/>
  <c r="R748" i="2"/>
  <c r="P748" i="2"/>
  <c r="BI745" i="2"/>
  <c r="BH745" i="2"/>
  <c r="BG745" i="2"/>
  <c r="BF745" i="2"/>
  <c r="T745" i="2"/>
  <c r="R745" i="2"/>
  <c r="P745" i="2"/>
  <c r="BI742" i="2"/>
  <c r="BH742" i="2"/>
  <c r="BG742" i="2"/>
  <c r="BF742" i="2"/>
  <c r="T742" i="2"/>
  <c r="R742" i="2"/>
  <c r="P742" i="2"/>
  <c r="BI740" i="2"/>
  <c r="BH740" i="2"/>
  <c r="BG740" i="2"/>
  <c r="BF740" i="2"/>
  <c r="T740" i="2"/>
  <c r="R740" i="2"/>
  <c r="P740" i="2"/>
  <c r="BI739" i="2"/>
  <c r="BH739" i="2"/>
  <c r="BG739" i="2"/>
  <c r="BF739" i="2"/>
  <c r="T739" i="2"/>
  <c r="R739" i="2"/>
  <c r="P739" i="2"/>
  <c r="BI738" i="2"/>
  <c r="BH738" i="2"/>
  <c r="BG738" i="2"/>
  <c r="BF738" i="2"/>
  <c r="T738" i="2"/>
  <c r="R738" i="2"/>
  <c r="P738" i="2"/>
  <c r="BI735" i="2"/>
  <c r="BH735" i="2"/>
  <c r="BG735" i="2"/>
  <c r="BF735" i="2"/>
  <c r="T735" i="2"/>
  <c r="R735" i="2"/>
  <c r="P735" i="2"/>
  <c r="BI732" i="2"/>
  <c r="BH732" i="2"/>
  <c r="BG732" i="2"/>
  <c r="BF732" i="2"/>
  <c r="T732" i="2"/>
  <c r="R732" i="2"/>
  <c r="P732" i="2"/>
  <c r="BI729" i="2"/>
  <c r="BH729" i="2"/>
  <c r="BG729" i="2"/>
  <c r="BF729" i="2"/>
  <c r="T729" i="2"/>
  <c r="R729" i="2"/>
  <c r="P729" i="2"/>
  <c r="BI725" i="2"/>
  <c r="BH725" i="2"/>
  <c r="BG725" i="2"/>
  <c r="BF725" i="2"/>
  <c r="T725" i="2"/>
  <c r="R725" i="2"/>
  <c r="P725" i="2"/>
  <c r="BI722" i="2"/>
  <c r="BH722" i="2"/>
  <c r="BG722" i="2"/>
  <c r="BF722" i="2"/>
  <c r="T722" i="2"/>
  <c r="R722" i="2"/>
  <c r="P722" i="2"/>
  <c r="BI720" i="2"/>
  <c r="BH720" i="2"/>
  <c r="BG720" i="2"/>
  <c r="BF720" i="2"/>
  <c r="T720" i="2"/>
  <c r="R720" i="2"/>
  <c r="P720" i="2"/>
  <c r="BI717" i="2"/>
  <c r="BH717" i="2"/>
  <c r="BG717" i="2"/>
  <c r="BF717" i="2"/>
  <c r="T717" i="2"/>
  <c r="R717" i="2"/>
  <c r="P717" i="2"/>
  <c r="BI714" i="2"/>
  <c r="BH714" i="2"/>
  <c r="BG714" i="2"/>
  <c r="BF714" i="2"/>
  <c r="T714" i="2"/>
  <c r="R714" i="2"/>
  <c r="P714" i="2"/>
  <c r="BI711" i="2"/>
  <c r="BH711" i="2"/>
  <c r="BG711" i="2"/>
  <c r="BF711" i="2"/>
  <c r="T711" i="2"/>
  <c r="R711" i="2"/>
  <c r="P711" i="2"/>
  <c r="BI708" i="2"/>
  <c r="BH708" i="2"/>
  <c r="BG708" i="2"/>
  <c r="BF708" i="2"/>
  <c r="T708" i="2"/>
  <c r="R708" i="2"/>
  <c r="P708" i="2"/>
  <c r="BI705" i="2"/>
  <c r="BH705" i="2"/>
  <c r="BG705" i="2"/>
  <c r="BF705" i="2"/>
  <c r="T705" i="2"/>
  <c r="R705" i="2"/>
  <c r="P705" i="2"/>
  <c r="BI702" i="2"/>
  <c r="BH702" i="2"/>
  <c r="BG702" i="2"/>
  <c r="BF702" i="2"/>
  <c r="T702" i="2"/>
  <c r="R702" i="2"/>
  <c r="P702" i="2"/>
  <c r="BI699" i="2"/>
  <c r="BH699" i="2"/>
  <c r="BG699" i="2"/>
  <c r="BF699" i="2"/>
  <c r="T699" i="2"/>
  <c r="R699" i="2"/>
  <c r="P699" i="2"/>
  <c r="BI696" i="2"/>
  <c r="BH696" i="2"/>
  <c r="BG696" i="2"/>
  <c r="BF696" i="2"/>
  <c r="T696" i="2"/>
  <c r="R696" i="2"/>
  <c r="P696" i="2"/>
  <c r="BI693" i="2"/>
  <c r="BH693" i="2"/>
  <c r="BG693" i="2"/>
  <c r="BF693" i="2"/>
  <c r="T693" i="2"/>
  <c r="R693" i="2"/>
  <c r="P693" i="2"/>
  <c r="BI690" i="2"/>
  <c r="BH690" i="2"/>
  <c r="BG690" i="2"/>
  <c r="BF690" i="2"/>
  <c r="T690" i="2"/>
  <c r="R690" i="2"/>
  <c r="P690" i="2"/>
  <c r="BI687" i="2"/>
  <c r="BH687" i="2"/>
  <c r="BG687" i="2"/>
  <c r="BF687" i="2"/>
  <c r="T687" i="2"/>
  <c r="R687" i="2"/>
  <c r="P687" i="2"/>
  <c r="BI685" i="2"/>
  <c r="BH685" i="2"/>
  <c r="BG685" i="2"/>
  <c r="BF685" i="2"/>
  <c r="T685" i="2"/>
  <c r="T684" i="2" s="1"/>
  <c r="R685" i="2"/>
  <c r="R684" i="2" s="1"/>
  <c r="P685" i="2"/>
  <c r="P684" i="2" s="1"/>
  <c r="BI683" i="2"/>
  <c r="BH683" i="2"/>
  <c r="BG683" i="2"/>
  <c r="BF683" i="2"/>
  <c r="T683" i="2"/>
  <c r="T682" i="2" s="1"/>
  <c r="R683" i="2"/>
  <c r="R682" i="2" s="1"/>
  <c r="P683" i="2"/>
  <c r="P682" i="2" s="1"/>
  <c r="BI681" i="2"/>
  <c r="BH681" i="2"/>
  <c r="BG681" i="2"/>
  <c r="BF681" i="2"/>
  <c r="T681" i="2"/>
  <c r="T680" i="2" s="1"/>
  <c r="R681" i="2"/>
  <c r="R680" i="2" s="1"/>
  <c r="P681" i="2"/>
  <c r="P680" i="2" s="1"/>
  <c r="BI679" i="2"/>
  <c r="BH679" i="2"/>
  <c r="BG679" i="2"/>
  <c r="BF679" i="2"/>
  <c r="T679" i="2"/>
  <c r="R679" i="2"/>
  <c r="P679" i="2"/>
  <c r="BI676" i="2"/>
  <c r="BH676" i="2"/>
  <c r="BG676" i="2"/>
  <c r="BF676" i="2"/>
  <c r="T676" i="2"/>
  <c r="R676" i="2"/>
  <c r="P676" i="2"/>
  <c r="BI675" i="2"/>
  <c r="BH675" i="2"/>
  <c r="BG675" i="2"/>
  <c r="BF675" i="2"/>
  <c r="T675" i="2"/>
  <c r="R675" i="2"/>
  <c r="P675" i="2"/>
  <c r="BI672" i="2"/>
  <c r="BH672" i="2"/>
  <c r="BG672" i="2"/>
  <c r="BF672" i="2"/>
  <c r="T672" i="2"/>
  <c r="R672" i="2"/>
  <c r="P672" i="2"/>
  <c r="BI669" i="2"/>
  <c r="BH669" i="2"/>
  <c r="BG669" i="2"/>
  <c r="BF669" i="2"/>
  <c r="T669" i="2"/>
  <c r="R669" i="2"/>
  <c r="P669" i="2"/>
  <c r="BI668" i="2"/>
  <c r="BH668" i="2"/>
  <c r="BG668" i="2"/>
  <c r="BF668" i="2"/>
  <c r="T668" i="2"/>
  <c r="R668" i="2"/>
  <c r="P668" i="2"/>
  <c r="BI665" i="2"/>
  <c r="BH665" i="2"/>
  <c r="BG665" i="2"/>
  <c r="BF665" i="2"/>
  <c r="T665" i="2"/>
  <c r="R665" i="2"/>
  <c r="P665" i="2"/>
  <c r="BI662" i="2"/>
  <c r="BH662" i="2"/>
  <c r="BG662" i="2"/>
  <c r="BF662" i="2"/>
  <c r="T662" i="2"/>
  <c r="R662" i="2"/>
  <c r="P662" i="2"/>
  <c r="BI661" i="2"/>
  <c r="BH661" i="2"/>
  <c r="BG661" i="2"/>
  <c r="BF661" i="2"/>
  <c r="T661" i="2"/>
  <c r="R661" i="2"/>
  <c r="P661" i="2"/>
  <c r="BI658" i="2"/>
  <c r="BH658" i="2"/>
  <c r="BG658" i="2"/>
  <c r="BF658" i="2"/>
  <c r="T658" i="2"/>
  <c r="R658" i="2"/>
  <c r="P658" i="2"/>
  <c r="BI657" i="2"/>
  <c r="BH657" i="2"/>
  <c r="BG657" i="2"/>
  <c r="BF657" i="2"/>
  <c r="T657" i="2"/>
  <c r="R657" i="2"/>
  <c r="P657" i="2"/>
  <c r="BI656" i="2"/>
  <c r="BH656" i="2"/>
  <c r="BG656" i="2"/>
  <c r="BF656" i="2"/>
  <c r="T656" i="2"/>
  <c r="R656" i="2"/>
  <c r="P656" i="2"/>
  <c r="BI655" i="2"/>
  <c r="BH655" i="2"/>
  <c r="BG655" i="2"/>
  <c r="BF655" i="2"/>
  <c r="T655" i="2"/>
  <c r="R655" i="2"/>
  <c r="P655" i="2"/>
  <c r="BI652" i="2"/>
  <c r="BH652" i="2"/>
  <c r="BG652" i="2"/>
  <c r="BF652" i="2"/>
  <c r="T652" i="2"/>
  <c r="R652" i="2"/>
  <c r="P652" i="2"/>
  <c r="BI651" i="2"/>
  <c r="BH651" i="2"/>
  <c r="BG651" i="2"/>
  <c r="BF651" i="2"/>
  <c r="T651" i="2"/>
  <c r="R651" i="2"/>
  <c r="P651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5" i="2"/>
  <c r="BH645" i="2"/>
  <c r="BG645" i="2"/>
  <c r="BF645" i="2"/>
  <c r="T645" i="2"/>
  <c r="T644" i="2"/>
  <c r="R645" i="2"/>
  <c r="R644" i="2"/>
  <c r="P645" i="2"/>
  <c r="P644" i="2"/>
  <c r="BI643" i="2"/>
  <c r="BH643" i="2"/>
  <c r="BG643" i="2"/>
  <c r="BF643" i="2"/>
  <c r="T643" i="2"/>
  <c r="R643" i="2"/>
  <c r="P643" i="2"/>
  <c r="BI640" i="2"/>
  <c r="BH640" i="2"/>
  <c r="BG640" i="2"/>
  <c r="BF640" i="2"/>
  <c r="T640" i="2"/>
  <c r="R640" i="2"/>
  <c r="P640" i="2"/>
  <c r="BI637" i="2"/>
  <c r="BH637" i="2"/>
  <c r="BG637" i="2"/>
  <c r="BF637" i="2"/>
  <c r="T637" i="2"/>
  <c r="R637" i="2"/>
  <c r="P637" i="2"/>
  <c r="BI636" i="2"/>
  <c r="BH636" i="2"/>
  <c r="BG636" i="2"/>
  <c r="BF636" i="2"/>
  <c r="T636" i="2"/>
  <c r="R636" i="2"/>
  <c r="P636" i="2"/>
  <c r="BI633" i="2"/>
  <c r="BH633" i="2"/>
  <c r="BG633" i="2"/>
  <c r="BF633" i="2"/>
  <c r="T633" i="2"/>
  <c r="R633" i="2"/>
  <c r="P633" i="2"/>
  <c r="BI630" i="2"/>
  <c r="BH630" i="2"/>
  <c r="BG630" i="2"/>
  <c r="BF630" i="2"/>
  <c r="T630" i="2"/>
  <c r="R630" i="2"/>
  <c r="P630" i="2"/>
  <c r="BI629" i="2"/>
  <c r="BH629" i="2"/>
  <c r="BG629" i="2"/>
  <c r="BF629" i="2"/>
  <c r="T629" i="2"/>
  <c r="R629" i="2"/>
  <c r="P629" i="2"/>
  <c r="BI628" i="2"/>
  <c r="BH628" i="2"/>
  <c r="BG628" i="2"/>
  <c r="BF628" i="2"/>
  <c r="T628" i="2"/>
  <c r="R628" i="2"/>
  <c r="P628" i="2"/>
  <c r="BI625" i="2"/>
  <c r="BH625" i="2"/>
  <c r="BG625" i="2"/>
  <c r="BF625" i="2"/>
  <c r="T625" i="2"/>
  <c r="R625" i="2"/>
  <c r="P625" i="2"/>
  <c r="BI624" i="2"/>
  <c r="BH624" i="2"/>
  <c r="BG624" i="2"/>
  <c r="BF624" i="2"/>
  <c r="T624" i="2"/>
  <c r="R624" i="2"/>
  <c r="P624" i="2"/>
  <c r="BI623" i="2"/>
  <c r="BH623" i="2"/>
  <c r="BG623" i="2"/>
  <c r="BF623" i="2"/>
  <c r="T623" i="2"/>
  <c r="R623" i="2"/>
  <c r="P623" i="2"/>
  <c r="BI622" i="2"/>
  <c r="BH622" i="2"/>
  <c r="BG622" i="2"/>
  <c r="BF622" i="2"/>
  <c r="T622" i="2"/>
  <c r="R622" i="2"/>
  <c r="P622" i="2"/>
  <c r="BI619" i="2"/>
  <c r="BH619" i="2"/>
  <c r="BG619" i="2"/>
  <c r="BF619" i="2"/>
  <c r="T619" i="2"/>
  <c r="R619" i="2"/>
  <c r="P619" i="2"/>
  <c r="BI616" i="2"/>
  <c r="BH616" i="2"/>
  <c r="BG616" i="2"/>
  <c r="BF616" i="2"/>
  <c r="T616" i="2"/>
  <c r="R616" i="2"/>
  <c r="P616" i="2"/>
  <c r="BI613" i="2"/>
  <c r="BH613" i="2"/>
  <c r="BG613" i="2"/>
  <c r="BF613" i="2"/>
  <c r="T613" i="2"/>
  <c r="R613" i="2"/>
  <c r="P613" i="2"/>
  <c r="BI610" i="2"/>
  <c r="BH610" i="2"/>
  <c r="BG610" i="2"/>
  <c r="BF610" i="2"/>
  <c r="T610" i="2"/>
  <c r="R610" i="2"/>
  <c r="P610" i="2"/>
  <c r="BI607" i="2"/>
  <c r="BH607" i="2"/>
  <c r="BG607" i="2"/>
  <c r="BF607" i="2"/>
  <c r="T607" i="2"/>
  <c r="R607" i="2"/>
  <c r="P607" i="2"/>
  <c r="BI606" i="2"/>
  <c r="BH606" i="2"/>
  <c r="BG606" i="2"/>
  <c r="BF606" i="2"/>
  <c r="T606" i="2"/>
  <c r="R606" i="2"/>
  <c r="P606" i="2"/>
  <c r="BI605" i="2"/>
  <c r="BH605" i="2"/>
  <c r="BG605" i="2"/>
  <c r="BF605" i="2"/>
  <c r="T605" i="2"/>
  <c r="R605" i="2"/>
  <c r="P605" i="2"/>
  <c r="BI602" i="2"/>
  <c r="BH602" i="2"/>
  <c r="BG602" i="2"/>
  <c r="BF602" i="2"/>
  <c r="T602" i="2"/>
  <c r="R602" i="2"/>
  <c r="P602" i="2"/>
  <c r="BI600" i="2"/>
  <c r="BH600" i="2"/>
  <c r="BG600" i="2"/>
  <c r="BF600" i="2"/>
  <c r="T600" i="2"/>
  <c r="R600" i="2"/>
  <c r="P600" i="2"/>
  <c r="BI597" i="2"/>
  <c r="BH597" i="2"/>
  <c r="BG597" i="2"/>
  <c r="BF597" i="2"/>
  <c r="T597" i="2"/>
  <c r="R597" i="2"/>
  <c r="P597" i="2"/>
  <c r="BI594" i="2"/>
  <c r="BH594" i="2"/>
  <c r="BG594" i="2"/>
  <c r="BF594" i="2"/>
  <c r="T594" i="2"/>
  <c r="R594" i="2"/>
  <c r="P594" i="2"/>
  <c r="BI593" i="2"/>
  <c r="BH593" i="2"/>
  <c r="BG593" i="2"/>
  <c r="BF593" i="2"/>
  <c r="T593" i="2"/>
  <c r="R593" i="2"/>
  <c r="P593" i="2"/>
  <c r="BI592" i="2"/>
  <c r="BH592" i="2"/>
  <c r="BG592" i="2"/>
  <c r="BF592" i="2"/>
  <c r="T592" i="2"/>
  <c r="R592" i="2"/>
  <c r="P592" i="2"/>
  <c r="BI591" i="2"/>
  <c r="BH591" i="2"/>
  <c r="BG591" i="2"/>
  <c r="BF591" i="2"/>
  <c r="T591" i="2"/>
  <c r="R591" i="2"/>
  <c r="P591" i="2"/>
  <c r="BI590" i="2"/>
  <c r="BH590" i="2"/>
  <c r="BG590" i="2"/>
  <c r="BF590" i="2"/>
  <c r="T590" i="2"/>
  <c r="R590" i="2"/>
  <c r="P590" i="2"/>
  <c r="BI589" i="2"/>
  <c r="BH589" i="2"/>
  <c r="BG589" i="2"/>
  <c r="BF589" i="2"/>
  <c r="T589" i="2"/>
  <c r="R589" i="2"/>
  <c r="P589" i="2"/>
  <c r="BI588" i="2"/>
  <c r="BH588" i="2"/>
  <c r="BG588" i="2"/>
  <c r="BF588" i="2"/>
  <c r="T588" i="2"/>
  <c r="R588" i="2"/>
  <c r="P588" i="2"/>
  <c r="BI587" i="2"/>
  <c r="BH587" i="2"/>
  <c r="BG587" i="2"/>
  <c r="BF587" i="2"/>
  <c r="T587" i="2"/>
  <c r="R587" i="2"/>
  <c r="P587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2" i="2"/>
  <c r="BH582" i="2"/>
  <c r="BG582" i="2"/>
  <c r="BF582" i="2"/>
  <c r="T582" i="2"/>
  <c r="R582" i="2"/>
  <c r="P582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79" i="2"/>
  <c r="BH579" i="2"/>
  <c r="BG579" i="2"/>
  <c r="BF579" i="2"/>
  <c r="T579" i="2"/>
  <c r="R579" i="2"/>
  <c r="P579" i="2"/>
  <c r="BI576" i="2"/>
  <c r="BH576" i="2"/>
  <c r="BG576" i="2"/>
  <c r="BF576" i="2"/>
  <c r="T576" i="2"/>
  <c r="R576" i="2"/>
  <c r="P576" i="2"/>
  <c r="BI573" i="2"/>
  <c r="BH573" i="2"/>
  <c r="BG573" i="2"/>
  <c r="BF573" i="2"/>
  <c r="T573" i="2"/>
  <c r="R573" i="2"/>
  <c r="P573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4" i="2"/>
  <c r="BH564" i="2"/>
  <c r="BG564" i="2"/>
  <c r="BF564" i="2"/>
  <c r="T564" i="2"/>
  <c r="R564" i="2"/>
  <c r="P564" i="2"/>
  <c r="BI561" i="2"/>
  <c r="BH561" i="2"/>
  <c r="BG561" i="2"/>
  <c r="BF561" i="2"/>
  <c r="T561" i="2"/>
  <c r="R561" i="2"/>
  <c r="P561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2" i="2"/>
  <c r="BH552" i="2"/>
  <c r="BG552" i="2"/>
  <c r="BF552" i="2"/>
  <c r="T552" i="2"/>
  <c r="R552" i="2"/>
  <c r="P552" i="2"/>
  <c r="BI549" i="2"/>
  <c r="BH549" i="2"/>
  <c r="BG549" i="2"/>
  <c r="BF549" i="2"/>
  <c r="T549" i="2"/>
  <c r="R549" i="2"/>
  <c r="P549" i="2"/>
  <c r="BI546" i="2"/>
  <c r="BH546" i="2"/>
  <c r="BG546" i="2"/>
  <c r="BF546" i="2"/>
  <c r="T546" i="2"/>
  <c r="R546" i="2"/>
  <c r="P546" i="2"/>
  <c r="BI543" i="2"/>
  <c r="BH543" i="2"/>
  <c r="BG543" i="2"/>
  <c r="BF543" i="2"/>
  <c r="T543" i="2"/>
  <c r="R543" i="2"/>
  <c r="P543" i="2"/>
  <c r="BI541" i="2"/>
  <c r="BH541" i="2"/>
  <c r="BG541" i="2"/>
  <c r="BF541" i="2"/>
  <c r="T541" i="2"/>
  <c r="R541" i="2"/>
  <c r="P541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T511" i="2"/>
  <c r="R512" i="2"/>
  <c r="R511" i="2"/>
  <c r="P512" i="2"/>
  <c r="P511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1" i="2"/>
  <c r="BH501" i="2"/>
  <c r="BG501" i="2"/>
  <c r="BF501" i="2"/>
  <c r="T501" i="2"/>
  <c r="R501" i="2"/>
  <c r="P501" i="2"/>
  <c r="BI498" i="2"/>
  <c r="BH498" i="2"/>
  <c r="BG498" i="2"/>
  <c r="BF498" i="2"/>
  <c r="T498" i="2"/>
  <c r="R498" i="2"/>
  <c r="P498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79" i="2"/>
  <c r="BH479" i="2"/>
  <c r="BG479" i="2"/>
  <c r="BF479" i="2"/>
  <c r="T479" i="2"/>
  <c r="R479" i="2"/>
  <c r="P479" i="2"/>
  <c r="BI476" i="2"/>
  <c r="BH476" i="2"/>
  <c r="BG476" i="2"/>
  <c r="BF476" i="2"/>
  <c r="T476" i="2"/>
  <c r="R476" i="2"/>
  <c r="P476" i="2"/>
  <c r="BI473" i="2"/>
  <c r="BH473" i="2"/>
  <c r="BG473" i="2"/>
  <c r="BF473" i="2"/>
  <c r="T473" i="2"/>
  <c r="R473" i="2"/>
  <c r="P473" i="2"/>
  <c r="BI470" i="2"/>
  <c r="BH470" i="2"/>
  <c r="BG470" i="2"/>
  <c r="BF470" i="2"/>
  <c r="T470" i="2"/>
  <c r="R470" i="2"/>
  <c r="P470" i="2"/>
  <c r="BI467" i="2"/>
  <c r="BH467" i="2"/>
  <c r="BG467" i="2"/>
  <c r="BF467" i="2"/>
  <c r="T467" i="2"/>
  <c r="R467" i="2"/>
  <c r="P467" i="2"/>
  <c r="BI464" i="2"/>
  <c r="BH464" i="2"/>
  <c r="BG464" i="2"/>
  <c r="BF464" i="2"/>
  <c r="T464" i="2"/>
  <c r="R464" i="2"/>
  <c r="P464" i="2"/>
  <c r="BI461" i="2"/>
  <c r="BH461" i="2"/>
  <c r="BG461" i="2"/>
  <c r="BF461" i="2"/>
  <c r="T461" i="2"/>
  <c r="R461" i="2"/>
  <c r="P461" i="2"/>
  <c r="BI458" i="2"/>
  <c r="BH458" i="2"/>
  <c r="BG458" i="2"/>
  <c r="BF458" i="2"/>
  <c r="T458" i="2"/>
  <c r="R458" i="2"/>
  <c r="P458" i="2"/>
  <c r="BI455" i="2"/>
  <c r="BH455" i="2"/>
  <c r="BG455" i="2"/>
  <c r="BF455" i="2"/>
  <c r="T455" i="2"/>
  <c r="R455" i="2"/>
  <c r="P455" i="2"/>
  <c r="BI452" i="2"/>
  <c r="BH452" i="2"/>
  <c r="BG452" i="2"/>
  <c r="BF452" i="2"/>
  <c r="T452" i="2"/>
  <c r="R452" i="2"/>
  <c r="P452" i="2"/>
  <c r="BI449" i="2"/>
  <c r="BH449" i="2"/>
  <c r="BG449" i="2"/>
  <c r="BF449" i="2"/>
  <c r="T449" i="2"/>
  <c r="R449" i="2"/>
  <c r="P449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09" i="2"/>
  <c r="BH409" i="2"/>
  <c r="BG409" i="2"/>
  <c r="BF409" i="2"/>
  <c r="T409" i="2"/>
  <c r="R409" i="2"/>
  <c r="P409" i="2"/>
  <c r="BI405" i="2"/>
  <c r="BH405" i="2"/>
  <c r="BG405" i="2"/>
  <c r="BF405" i="2"/>
  <c r="T405" i="2"/>
  <c r="R405" i="2"/>
  <c r="P405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F145" i="2"/>
  <c r="E143" i="2"/>
  <c r="F89" i="2"/>
  <c r="E87" i="2"/>
  <c r="J24" i="2"/>
  <c r="E24" i="2"/>
  <c r="J148" i="2"/>
  <c r="J23" i="2"/>
  <c r="J21" i="2"/>
  <c r="E21" i="2"/>
  <c r="J147" i="2"/>
  <c r="J20" i="2"/>
  <c r="J18" i="2"/>
  <c r="E18" i="2"/>
  <c r="F148" i="2"/>
  <c r="J17" i="2"/>
  <c r="J15" i="2"/>
  <c r="E15" i="2"/>
  <c r="F147" i="2"/>
  <c r="J14" i="2"/>
  <c r="J12" i="2"/>
  <c r="J145" i="2" s="1"/>
  <c r="E7" i="2"/>
  <c r="E141" i="2" s="1"/>
  <c r="L90" i="1"/>
  <c r="AM90" i="1"/>
  <c r="AM89" i="1"/>
  <c r="L89" i="1"/>
  <c r="AM87" i="1"/>
  <c r="L87" i="1"/>
  <c r="L85" i="1"/>
  <c r="L84" i="1"/>
  <c r="J1012" i="2"/>
  <c r="J1009" i="2"/>
  <c r="J1007" i="2"/>
  <c r="J999" i="2"/>
  <c r="J993" i="2"/>
  <c r="J988" i="2"/>
  <c r="J982" i="2"/>
  <c r="J979" i="2"/>
  <c r="J977" i="2"/>
  <c r="J965" i="2"/>
  <c r="J957" i="2"/>
  <c r="J954" i="2"/>
  <c r="BK949" i="2"/>
  <c r="J943" i="2"/>
  <c r="J937" i="2"/>
  <c r="BK931" i="2"/>
  <c r="J925" i="2"/>
  <c r="J920" i="2"/>
  <c r="BK914" i="2"/>
  <c r="J910" i="2"/>
  <c r="BK908" i="2"/>
  <c r="BK904" i="2"/>
  <c r="J899" i="2"/>
  <c r="BK895" i="2"/>
  <c r="J889" i="2"/>
  <c r="J883" i="2"/>
  <c r="J877" i="2"/>
  <c r="BK871" i="2"/>
  <c r="BK865" i="2"/>
  <c r="BK861" i="2"/>
  <c r="J857" i="2"/>
  <c r="BK851" i="2"/>
  <c r="J845" i="2"/>
  <c r="J839" i="2"/>
  <c r="BK833" i="2"/>
  <c r="BK827" i="2"/>
  <c r="J821" i="2"/>
  <c r="J815" i="2"/>
  <c r="J809" i="2"/>
  <c r="BK805" i="2"/>
  <c r="BK799" i="2"/>
  <c r="BK795" i="2"/>
  <c r="J790" i="2"/>
  <c r="J788" i="2"/>
  <c r="J786" i="2"/>
  <c r="J780" i="2"/>
  <c r="J775" i="2"/>
  <c r="BK769" i="2"/>
  <c r="J763" i="2"/>
  <c r="BK759" i="2"/>
  <c r="J753" i="2"/>
  <c r="BK749" i="2"/>
  <c r="J745" i="2"/>
  <c r="J740" i="2"/>
  <c r="BK738" i="2"/>
  <c r="BK732" i="2"/>
  <c r="BK725" i="2"/>
  <c r="J720" i="2"/>
  <c r="BK714" i="2"/>
  <c r="BK708" i="2"/>
  <c r="BK702" i="2"/>
  <c r="J696" i="2"/>
  <c r="BK690" i="2"/>
  <c r="BK685" i="2"/>
  <c r="J681" i="2"/>
  <c r="BK676" i="2"/>
  <c r="BK672" i="2"/>
  <c r="BK669" i="2"/>
  <c r="BK668" i="2"/>
  <c r="BK665" i="2"/>
  <c r="J661" i="2"/>
  <c r="J657" i="2"/>
  <c r="J655" i="2"/>
  <c r="BK651" i="2"/>
  <c r="BK647" i="2"/>
  <c r="J643" i="2"/>
  <c r="J637" i="2"/>
  <c r="BK633" i="2"/>
  <c r="BK629" i="2"/>
  <c r="BK625" i="2"/>
  <c r="J623" i="2"/>
  <c r="BK619" i="2"/>
  <c r="BK613" i="2"/>
  <c r="J607" i="2"/>
  <c r="BK606" i="2"/>
  <c r="BK602" i="2"/>
  <c r="BK597" i="2"/>
  <c r="BK593" i="2"/>
  <c r="J591" i="2"/>
  <c r="BK589" i="2"/>
  <c r="J586" i="2"/>
  <c r="J585" i="2"/>
  <c r="J581" i="2"/>
  <c r="J579" i="2"/>
  <c r="BK573" i="2"/>
  <c r="BK569" i="2"/>
  <c r="BK564" i="2"/>
  <c r="BK556" i="2"/>
  <c r="BK552" i="2"/>
  <c r="J549" i="2"/>
  <c r="BK546" i="2"/>
  <c r="J543" i="2"/>
  <c r="J541" i="2"/>
  <c r="J536" i="2"/>
  <c r="J533" i="2"/>
  <c r="J530" i="2"/>
  <c r="BK527" i="2"/>
  <c r="BK524" i="2"/>
  <c r="J518" i="2"/>
  <c r="BK512" i="2"/>
  <c r="J508" i="2"/>
  <c r="BK504" i="2"/>
  <c r="J498" i="2"/>
  <c r="J491" i="2"/>
  <c r="BK485" i="2"/>
  <c r="J479" i="2"/>
  <c r="BK473" i="2"/>
  <c r="BK467" i="2"/>
  <c r="BK461" i="2"/>
  <c r="J455" i="2"/>
  <c r="BK449" i="2"/>
  <c r="BK442" i="2"/>
  <c r="BK436" i="2"/>
  <c r="J430" i="2"/>
  <c r="BK422" i="2"/>
  <c r="BK416" i="2"/>
  <c r="J409" i="2"/>
  <c r="J400" i="2"/>
  <c r="J393" i="2"/>
  <c r="J386" i="2"/>
  <c r="J380" i="2"/>
  <c r="BK375" i="2"/>
  <c r="J369" i="2"/>
  <c r="J364" i="2"/>
  <c r="J361" i="2"/>
  <c r="J357" i="2"/>
  <c r="J353" i="2"/>
  <c r="BK346" i="2"/>
  <c r="BK340" i="2"/>
  <c r="BK336" i="2"/>
  <c r="J332" i="2"/>
  <c r="BK326" i="2"/>
  <c r="BK320" i="2"/>
  <c r="BK314" i="2"/>
  <c r="BK312" i="2"/>
  <c r="BK306" i="2"/>
  <c r="BK300" i="2"/>
  <c r="BK294" i="2"/>
  <c r="J288" i="2"/>
  <c r="BK281" i="2"/>
  <c r="J277" i="2"/>
  <c r="J272" i="2"/>
  <c r="BK266" i="2"/>
  <c r="J260" i="2"/>
  <c r="J254" i="2"/>
  <c r="BK248" i="2"/>
  <c r="J242" i="2"/>
  <c r="J236" i="2"/>
  <c r="J230" i="2"/>
  <c r="BK224" i="2"/>
  <c r="J220" i="2"/>
  <c r="BK197" i="2"/>
  <c r="J191" i="2"/>
  <c r="BK184" i="2"/>
  <c r="BK180" i="2"/>
  <c r="J174" i="2"/>
  <c r="BK168" i="2"/>
  <c r="J157" i="2"/>
  <c r="J154" i="2"/>
  <c r="BK999" i="2"/>
  <c r="BK993" i="2"/>
  <c r="BK988" i="2"/>
  <c r="BK982" i="2"/>
  <c r="BK978" i="2"/>
  <c r="BK973" i="2"/>
  <c r="BK971" i="2"/>
  <c r="J968" i="2"/>
  <c r="BK963" i="2"/>
  <c r="J960" i="2"/>
  <c r="BK954" i="2"/>
  <c r="J949" i="2"/>
  <c r="J940" i="2"/>
  <c r="BK937" i="2"/>
  <c r="J931" i="2"/>
  <c r="BK925" i="2"/>
  <c r="BK920" i="2"/>
  <c r="J917" i="2"/>
  <c r="J909" i="2"/>
  <c r="J908" i="2"/>
  <c r="J904" i="2"/>
  <c r="BK899" i="2"/>
  <c r="J895" i="2"/>
  <c r="BK889" i="2"/>
  <c r="BK883" i="2"/>
  <c r="J874" i="2"/>
  <c r="J871" i="2"/>
  <c r="J865" i="2"/>
  <c r="J861" i="2"/>
  <c r="BK857" i="2"/>
  <c r="BK848" i="2"/>
  <c r="J842" i="2"/>
  <c r="BK839" i="2"/>
  <c r="J833" i="2"/>
  <c r="J827" i="2"/>
  <c r="BK821" i="2"/>
  <c r="BK815" i="2"/>
  <c r="J805" i="2"/>
  <c r="BK802" i="2"/>
  <c r="J796" i="2"/>
  <c r="J792" i="2"/>
  <c r="BK789" i="2"/>
  <c r="BK787" i="2"/>
  <c r="J783" i="2"/>
  <c r="BK777" i="2"/>
  <c r="BK772" i="2"/>
  <c r="BK766" i="2"/>
  <c r="BK763" i="2"/>
  <c r="J762" i="2"/>
  <c r="J756" i="2"/>
  <c r="J749" i="2"/>
  <c r="BK745" i="2"/>
  <c r="BK740" i="2"/>
  <c r="BK739" i="2"/>
  <c r="BK735" i="2"/>
  <c r="BK729" i="2"/>
  <c r="J722" i="2"/>
  <c r="J714" i="2"/>
  <c r="J708" i="2"/>
  <c r="BK705" i="2"/>
  <c r="BK699" i="2"/>
  <c r="BK693" i="2"/>
  <c r="J687" i="2"/>
  <c r="BK683" i="2"/>
  <c r="J675" i="2"/>
  <c r="J665" i="2"/>
  <c r="BK661" i="2"/>
  <c r="BK657" i="2"/>
  <c r="BK655" i="2"/>
  <c r="J651" i="2"/>
  <c r="J645" i="2"/>
  <c r="BK640" i="2"/>
  <c r="BK637" i="2"/>
  <c r="J633" i="2"/>
  <c r="J630" i="2"/>
  <c r="BK628" i="2"/>
  <c r="J624" i="2"/>
  <c r="J619" i="2"/>
  <c r="J613" i="2"/>
  <c r="BK610" i="2"/>
  <c r="J606" i="2"/>
  <c r="J602" i="2"/>
  <c r="J597" i="2"/>
  <c r="J592" i="2"/>
  <c r="J590" i="2"/>
  <c r="BK588" i="2"/>
  <c r="BK587" i="2"/>
  <c r="BK585" i="2"/>
  <c r="BK581" i="2"/>
  <c r="BK579" i="2"/>
  <c r="J569" i="2"/>
  <c r="BK566" i="2"/>
  <c r="J561" i="2"/>
  <c r="J555" i="2"/>
  <c r="J521" i="2"/>
  <c r="J515" i="2"/>
  <c r="J505" i="2"/>
  <c r="BK501" i="2"/>
  <c r="BK498" i="2"/>
  <c r="BK491" i="2"/>
  <c r="J485" i="2"/>
  <c r="BK479" i="2"/>
  <c r="J473" i="2"/>
  <c r="J464" i="2"/>
  <c r="J458" i="2"/>
  <c r="BK455" i="2"/>
  <c r="J449" i="2"/>
  <c r="BK445" i="2"/>
  <c r="J439" i="2"/>
  <c r="BK430" i="2"/>
  <c r="J422" i="2"/>
  <c r="J416" i="2"/>
  <c r="J413" i="2"/>
  <c r="J405" i="2"/>
  <c r="BK397" i="2"/>
  <c r="BK389" i="2"/>
  <c r="BK380" i="2"/>
  <c r="J375" i="2"/>
  <c r="BK372" i="2"/>
  <c r="J367" i="2"/>
  <c r="BK362" i="2"/>
  <c r="J358" i="2"/>
  <c r="BK353" i="2"/>
  <c r="J346" i="2"/>
  <c r="J340" i="2"/>
  <c r="BK339" i="2"/>
  <c r="J335" i="2"/>
  <c r="J329" i="2"/>
  <c r="J323" i="2"/>
  <c r="J314" i="2"/>
  <c r="J312" i="2"/>
  <c r="J306" i="2"/>
  <c r="BK303" i="2"/>
  <c r="J297" i="2"/>
  <c r="BK291" i="2"/>
  <c r="J281" i="2"/>
  <c r="BK277" i="2"/>
  <c r="BK272" i="2"/>
  <c r="J269" i="2"/>
  <c r="BK263" i="2"/>
  <c r="J257" i="2"/>
  <c r="BK251" i="2"/>
  <c r="J239" i="2"/>
  <c r="J233" i="2"/>
  <c r="BK230" i="2"/>
  <c r="J224" i="2"/>
  <c r="J217" i="2"/>
  <c r="J210" i="2"/>
  <c r="BK201" i="2"/>
  <c r="BK194" i="2"/>
  <c r="J188" i="2"/>
  <c r="J184" i="2"/>
  <c r="J180" i="2"/>
  <c r="BK174" i="2"/>
  <c r="J168" i="2"/>
  <c r="BK157" i="2"/>
  <c r="AS94" i="1"/>
  <c r="J306" i="3"/>
  <c r="J304" i="3"/>
  <c r="J300" i="3"/>
  <c r="J294" i="3"/>
  <c r="J286" i="3"/>
  <c r="J284" i="3"/>
  <c r="J278" i="3"/>
  <c r="BK272" i="3"/>
  <c r="BK269" i="3"/>
  <c r="J266" i="3"/>
  <c r="BK260" i="3"/>
  <c r="J255" i="3"/>
  <c r="J250" i="3"/>
  <c r="J244" i="3"/>
  <c r="J240" i="3"/>
  <c r="J239" i="3"/>
  <c r="BK234" i="3"/>
  <c r="J225" i="3"/>
  <c r="J221" i="3"/>
  <c r="BK212" i="3"/>
  <c r="BK210" i="3"/>
  <c r="J210" i="3"/>
  <c r="J207" i="3"/>
  <c r="BK199" i="3"/>
  <c r="J194" i="3"/>
  <c r="J190" i="3"/>
  <c r="J186" i="3"/>
  <c r="BK184" i="3"/>
  <c r="BK180" i="3"/>
  <c r="BK174" i="3"/>
  <c r="J165" i="3"/>
  <c r="BK159" i="3"/>
  <c r="J155" i="3"/>
  <c r="J153" i="3"/>
  <c r="BK151" i="3"/>
  <c r="J149" i="3"/>
  <c r="J140" i="3"/>
  <c r="J136" i="3"/>
  <c r="J130" i="3"/>
  <c r="J320" i="3"/>
  <c r="J316" i="3"/>
  <c r="J310" i="3"/>
  <c r="J309" i="3"/>
  <c r="BK301" i="3"/>
  <c r="BK297" i="3"/>
  <c r="BK291" i="3"/>
  <c r="BK286" i="3"/>
  <c r="BK284" i="3"/>
  <c r="J281" i="3"/>
  <c r="J275" i="3"/>
  <c r="BK266" i="3"/>
  <c r="J263" i="3"/>
  <c r="BK256" i="3"/>
  <c r="J252" i="3"/>
  <c r="BK247" i="3"/>
  <c r="BK244" i="3"/>
  <c r="BK239" i="3"/>
  <c r="J234" i="3"/>
  <c r="J228" i="3"/>
  <c r="J222" i="3"/>
  <c r="J218" i="3"/>
  <c r="J212" i="3"/>
  <c r="J211" i="3"/>
  <c r="J202" i="3"/>
  <c r="J196" i="3"/>
  <c r="BK191" i="3"/>
  <c r="BK189" i="3"/>
  <c r="J184" i="3"/>
  <c r="J180" i="3"/>
  <c r="J177" i="3"/>
  <c r="BK168" i="3"/>
  <c r="BK162" i="3"/>
  <c r="J156" i="3"/>
  <c r="J154" i="3"/>
  <c r="J151" i="3"/>
  <c r="BK146" i="3"/>
  <c r="BK140" i="3"/>
  <c r="BK136" i="3"/>
  <c r="BK130" i="3"/>
  <c r="J143" i="4"/>
  <c r="J137" i="4"/>
  <c r="BK131" i="4"/>
  <c r="J128" i="4"/>
  <c r="J122" i="4"/>
  <c r="BK143" i="4"/>
  <c r="BK137" i="4"/>
  <c r="J131" i="4"/>
  <c r="BK128" i="4"/>
  <c r="BK122" i="4"/>
  <c r="J143" i="5"/>
  <c r="BK141" i="5"/>
  <c r="J138" i="5"/>
  <c r="BK136" i="5"/>
  <c r="J134" i="5"/>
  <c r="J132" i="5"/>
  <c r="J131" i="5"/>
  <c r="BK126" i="5"/>
  <c r="BK122" i="5"/>
  <c r="BK144" i="5"/>
  <c r="BK142" i="5"/>
  <c r="J141" i="5"/>
  <c r="BK139" i="5"/>
  <c r="BK138" i="5"/>
  <c r="J136" i="5"/>
  <c r="BK134" i="5"/>
  <c r="BK132" i="5"/>
  <c r="BK124" i="6"/>
  <c r="J122" i="6"/>
  <c r="BK1012" i="2"/>
  <c r="BK1009" i="2"/>
  <c r="BK1007" i="2"/>
  <c r="BK1002" i="2"/>
  <c r="BK996" i="2"/>
  <c r="BK990" i="2"/>
  <c r="J985" i="2"/>
  <c r="J978" i="2"/>
  <c r="J971" i="2"/>
  <c r="BK968" i="2"/>
  <c r="J963" i="2"/>
  <c r="BK952" i="2"/>
  <c r="J946" i="2"/>
  <c r="BK940" i="2"/>
  <c r="J934" i="2"/>
  <c r="J928" i="2"/>
  <c r="BK923" i="2"/>
  <c r="BK917" i="2"/>
  <c r="J911" i="2"/>
  <c r="BK909" i="2"/>
  <c r="BK907" i="2"/>
  <c r="BK901" i="2"/>
  <c r="BK898" i="2"/>
  <c r="BK892" i="2"/>
  <c r="J886" i="2"/>
  <c r="J880" i="2"/>
  <c r="BK874" i="2"/>
  <c r="BK868" i="2"/>
  <c r="J862" i="2"/>
  <c r="J860" i="2"/>
  <c r="J854" i="2"/>
  <c r="J848" i="2"/>
  <c r="BK842" i="2"/>
  <c r="J836" i="2"/>
  <c r="BK830" i="2"/>
  <c r="BK824" i="2"/>
  <c r="J818" i="2"/>
  <c r="J812" i="2"/>
  <c r="BK808" i="2"/>
  <c r="J802" i="2"/>
  <c r="BK796" i="2"/>
  <c r="BK792" i="2"/>
  <c r="J789" i="2"/>
  <c r="J787" i="2"/>
  <c r="BK783" i="2"/>
  <c r="J777" i="2"/>
  <c r="J772" i="2"/>
  <c r="J766" i="2"/>
  <c r="BK762" i="2"/>
  <c r="BK756" i="2"/>
  <c r="J750" i="2"/>
  <c r="BK748" i="2"/>
  <c r="J742" i="2"/>
  <c r="J739" i="2"/>
  <c r="J735" i="2"/>
  <c r="J729" i="2"/>
  <c r="BK722" i="2"/>
  <c r="BK717" i="2"/>
  <c r="BK711" i="2"/>
  <c r="J705" i="2"/>
  <c r="J699" i="2"/>
  <c r="J693" i="2"/>
  <c r="BK687" i="2"/>
  <c r="J683" i="2"/>
  <c r="J679" i="2"/>
  <c r="BK675" i="2"/>
  <c r="J672" i="2"/>
  <c r="J669" i="2"/>
  <c r="J668" i="2"/>
  <c r="BK662" i="2"/>
  <c r="J658" i="2"/>
  <c r="J656" i="2"/>
  <c r="J652" i="2"/>
  <c r="BK650" i="2"/>
  <c r="BK645" i="2"/>
  <c r="J640" i="2"/>
  <c r="J636" i="2"/>
  <c r="BK630" i="2"/>
  <c r="J628" i="2"/>
  <c r="BK624" i="2"/>
  <c r="J622" i="2"/>
  <c r="BK616" i="2"/>
  <c r="J610" i="2"/>
  <c r="BK605" i="2"/>
  <c r="BK600" i="2"/>
  <c r="BK594" i="2"/>
  <c r="BK592" i="2"/>
  <c r="BK590" i="2"/>
  <c r="J588" i="2"/>
  <c r="J587" i="2"/>
  <c r="J582" i="2"/>
  <c r="J580" i="2"/>
  <c r="BK576" i="2"/>
  <c r="J572" i="2"/>
  <c r="J566" i="2"/>
  <c r="BK561" i="2"/>
  <c r="BK555" i="2"/>
  <c r="BK549" i="2"/>
  <c r="J546" i="2"/>
  <c r="BK543" i="2"/>
  <c r="BK541" i="2"/>
  <c r="BK536" i="2"/>
  <c r="BK533" i="2"/>
  <c r="BK530" i="2"/>
  <c r="J527" i="2"/>
  <c r="J524" i="2"/>
  <c r="BK521" i="2"/>
  <c r="BK515" i="2"/>
  <c r="BK505" i="2"/>
  <c r="J501" i="2"/>
  <c r="J494" i="2"/>
  <c r="J488" i="2"/>
  <c r="J482" i="2"/>
  <c r="BK476" i="2"/>
  <c r="BK470" i="2"/>
  <c r="BK464" i="2"/>
  <c r="BK458" i="2"/>
  <c r="J452" i="2"/>
  <c r="J445" i="2"/>
  <c r="BK439" i="2"/>
  <c r="J433" i="2"/>
  <c r="J427" i="2"/>
  <c r="BK419" i="2"/>
  <c r="BK413" i="2"/>
  <c r="BK405" i="2"/>
  <c r="J397" i="2"/>
  <c r="J389" i="2"/>
  <c r="J383" i="2"/>
  <c r="J376" i="2"/>
  <c r="J372" i="2"/>
  <c r="BK367" i="2"/>
  <c r="J362" i="2"/>
  <c r="BK358" i="2"/>
  <c r="J356" i="2"/>
  <c r="J350" i="2"/>
  <c r="BK343" i="2"/>
  <c r="J339" i="2"/>
  <c r="BK335" i="2"/>
  <c r="BK329" i="2"/>
  <c r="BK323" i="2"/>
  <c r="BK317" i="2"/>
  <c r="BK313" i="2"/>
  <c r="BK311" i="2"/>
  <c r="J303" i="2"/>
  <c r="BK297" i="2"/>
  <c r="J291" i="2"/>
  <c r="BK284" i="2"/>
  <c r="BK278" i="2"/>
  <c r="J276" i="2"/>
  <c r="BK269" i="2"/>
  <c r="J263" i="2"/>
  <c r="BK257" i="2"/>
  <c r="J251" i="2"/>
  <c r="J245" i="2"/>
  <c r="BK239" i="2"/>
  <c r="BK233" i="2"/>
  <c r="J227" i="2"/>
  <c r="BK217" i="2"/>
  <c r="J214" i="2"/>
  <c r="BK210" i="2"/>
  <c r="BK207" i="2"/>
  <c r="BK204" i="2"/>
  <c r="J201" i="2"/>
  <c r="J194" i="2"/>
  <c r="BK188" i="2"/>
  <c r="BK181" i="2"/>
  <c r="J177" i="2"/>
  <c r="BK171" i="2"/>
  <c r="J165" i="2"/>
  <c r="BK160" i="2"/>
  <c r="J1002" i="2"/>
  <c r="J996" i="2"/>
  <c r="J990" i="2"/>
  <c r="BK985" i="2"/>
  <c r="BK979" i="2"/>
  <c r="BK977" i="2"/>
  <c r="J973" i="2"/>
  <c r="BK965" i="2"/>
  <c r="BK960" i="2"/>
  <c r="BK957" i="2"/>
  <c r="J952" i="2"/>
  <c r="BK946" i="2"/>
  <c r="BK943" i="2"/>
  <c r="BK934" i="2"/>
  <c r="BK928" i="2"/>
  <c r="J923" i="2"/>
  <c r="J914" i="2"/>
  <c r="BK911" i="2"/>
  <c r="BK910" i="2"/>
  <c r="J907" i="2"/>
  <c r="J901" i="2"/>
  <c r="J898" i="2"/>
  <c r="J892" i="2"/>
  <c r="BK886" i="2"/>
  <c r="BK880" i="2"/>
  <c r="BK877" i="2"/>
  <c r="J868" i="2"/>
  <c r="BK862" i="2"/>
  <c r="BK860" i="2"/>
  <c r="BK854" i="2"/>
  <c r="J851" i="2"/>
  <c r="BK845" i="2"/>
  <c r="BK836" i="2"/>
  <c r="J830" i="2"/>
  <c r="J824" i="2"/>
  <c r="BK818" i="2"/>
  <c r="BK812" i="2"/>
  <c r="BK809" i="2"/>
  <c r="J808" i="2"/>
  <c r="J799" i="2"/>
  <c r="J795" i="2"/>
  <c r="BK790" i="2"/>
  <c r="BK788" i="2"/>
  <c r="BK786" i="2"/>
  <c r="BK780" i="2"/>
  <c r="BK775" i="2"/>
  <c r="J769" i="2"/>
  <c r="J759" i="2"/>
  <c r="BK753" i="2"/>
  <c r="BK750" i="2"/>
  <c r="J748" i="2"/>
  <c r="BK742" i="2"/>
  <c r="J738" i="2"/>
  <c r="J732" i="2"/>
  <c r="J725" i="2"/>
  <c r="BK720" i="2"/>
  <c r="J717" i="2"/>
  <c r="J711" i="2"/>
  <c r="J702" i="2"/>
  <c r="BK696" i="2"/>
  <c r="J690" i="2"/>
  <c r="J685" i="2"/>
  <c r="BK681" i="2"/>
  <c r="BK679" i="2"/>
  <c r="J676" i="2"/>
  <c r="J662" i="2"/>
  <c r="BK658" i="2"/>
  <c r="BK656" i="2"/>
  <c r="BK652" i="2"/>
  <c r="J650" i="2"/>
  <c r="J647" i="2"/>
  <c r="BK643" i="2"/>
  <c r="BK636" i="2"/>
  <c r="J629" i="2"/>
  <c r="J625" i="2"/>
  <c r="BK623" i="2"/>
  <c r="BK622" i="2"/>
  <c r="J616" i="2"/>
  <c r="BK607" i="2"/>
  <c r="J605" i="2"/>
  <c r="J600" i="2"/>
  <c r="J594" i="2"/>
  <c r="J593" i="2"/>
  <c r="BK591" i="2"/>
  <c r="J589" i="2"/>
  <c r="BK586" i="2"/>
  <c r="BK582" i="2"/>
  <c r="BK580" i="2"/>
  <c r="J576" i="2"/>
  <c r="J573" i="2"/>
  <c r="BK572" i="2"/>
  <c r="J564" i="2"/>
  <c r="J556" i="2"/>
  <c r="J552" i="2"/>
  <c r="BK518" i="2"/>
  <c r="J512" i="2"/>
  <c r="BK508" i="2"/>
  <c r="J504" i="2"/>
  <c r="BK494" i="2"/>
  <c r="BK488" i="2"/>
  <c r="BK482" i="2"/>
  <c r="J476" i="2"/>
  <c r="J470" i="2"/>
  <c r="J467" i="2"/>
  <c r="J461" i="2"/>
  <c r="BK452" i="2"/>
  <c r="J442" i="2"/>
  <c r="J436" i="2"/>
  <c r="BK433" i="2"/>
  <c r="BK427" i="2"/>
  <c r="J419" i="2"/>
  <c r="BK409" i="2"/>
  <c r="BK400" i="2"/>
  <c r="BK393" i="2"/>
  <c r="BK386" i="2"/>
  <c r="BK383" i="2"/>
  <c r="BK376" i="2"/>
  <c r="BK369" i="2"/>
  <c r="BK364" i="2"/>
  <c r="BK361" i="2"/>
  <c r="BK357" i="2"/>
  <c r="BK356" i="2"/>
  <c r="BK350" i="2"/>
  <c r="J343" i="2"/>
  <c r="J336" i="2"/>
  <c r="BK332" i="2"/>
  <c r="J326" i="2"/>
  <c r="J320" i="2"/>
  <c r="J317" i="2"/>
  <c r="J313" i="2"/>
  <c r="J311" i="2"/>
  <c r="J300" i="2"/>
  <c r="J294" i="2"/>
  <c r="BK288" i="2"/>
  <c r="J284" i="2"/>
  <c r="J278" i="2"/>
  <c r="BK276" i="2"/>
  <c r="J266" i="2"/>
  <c r="BK260" i="2"/>
  <c r="BK254" i="2"/>
  <c r="J248" i="2"/>
  <c r="BK245" i="2"/>
  <c r="BK242" i="2"/>
  <c r="BK236" i="2"/>
  <c r="BK227" i="2"/>
  <c r="BK220" i="2"/>
  <c r="BK214" i="2"/>
  <c r="J207" i="2"/>
  <c r="J204" i="2"/>
  <c r="J197" i="2"/>
  <c r="BK191" i="2"/>
  <c r="J181" i="2"/>
  <c r="BK177" i="2"/>
  <c r="J171" i="2"/>
  <c r="BK165" i="2"/>
  <c r="J160" i="2"/>
  <c r="BK154" i="2"/>
  <c r="J321" i="3"/>
  <c r="BK320" i="3"/>
  <c r="J317" i="3"/>
  <c r="BK316" i="3"/>
  <c r="BK313" i="3"/>
  <c r="BK310" i="3"/>
  <c r="BK309" i="3"/>
  <c r="J301" i="3"/>
  <c r="J297" i="3"/>
  <c r="J291" i="3"/>
  <c r="BK289" i="3"/>
  <c r="J285" i="3"/>
  <c r="BK281" i="3"/>
  <c r="BK275" i="3"/>
  <c r="BK264" i="3"/>
  <c r="BK263" i="3"/>
  <c r="J256" i="3"/>
  <c r="BK252" i="3"/>
  <c r="J247" i="3"/>
  <c r="J243" i="3"/>
  <c r="J236" i="3"/>
  <c r="J231" i="3"/>
  <c r="BK228" i="3"/>
  <c r="BK222" i="3"/>
  <c r="BK218" i="3"/>
  <c r="BK215" i="3"/>
  <c r="BK211" i="3"/>
  <c r="BK207" i="3"/>
  <c r="BK205" i="3"/>
  <c r="BK202" i="3"/>
  <c r="BK196" i="3"/>
  <c r="J191" i="3"/>
  <c r="J189" i="3"/>
  <c r="BK183" i="3"/>
  <c r="BK177" i="3"/>
  <c r="BK171" i="3"/>
  <c r="J168" i="3"/>
  <c r="J162" i="3"/>
  <c r="BK156" i="3"/>
  <c r="BK154" i="3"/>
  <c r="J146" i="3"/>
  <c r="J143" i="3"/>
  <c r="J139" i="3"/>
  <c r="BK133" i="3"/>
  <c r="BK321" i="3"/>
  <c r="BK317" i="3"/>
  <c r="J313" i="3"/>
  <c r="BK306" i="3"/>
  <c r="BK304" i="3"/>
  <c r="BK300" i="3"/>
  <c r="BK294" i="3"/>
  <c r="J289" i="3"/>
  <c r="BK285" i="3"/>
  <c r="BK278" i="3"/>
  <c r="J272" i="3"/>
  <c r="J269" i="3"/>
  <c r="J264" i="3"/>
  <c r="J260" i="3"/>
  <c r="BK255" i="3"/>
  <c r="BK250" i="3"/>
  <c r="BK243" i="3"/>
  <c r="BK240" i="3"/>
  <c r="BK236" i="3"/>
  <c r="BK231" i="3"/>
  <c r="BK225" i="3"/>
  <c r="BK221" i="3"/>
  <c r="J215" i="3"/>
  <c r="J205" i="3"/>
  <c r="J199" i="3"/>
  <c r="BK194" i="3"/>
  <c r="BK190" i="3"/>
  <c r="BK186" i="3"/>
  <c r="J183" i="3"/>
  <c r="J174" i="3"/>
  <c r="J171" i="3"/>
  <c r="BK165" i="3"/>
  <c r="J159" i="3"/>
  <c r="BK155" i="3"/>
  <c r="BK153" i="3"/>
  <c r="BK149" i="3"/>
  <c r="BK143" i="3"/>
  <c r="BK139" i="3"/>
  <c r="J133" i="3"/>
  <c r="BK146" i="4"/>
  <c r="J140" i="4"/>
  <c r="J134" i="4"/>
  <c r="J129" i="4"/>
  <c r="BK125" i="4"/>
  <c r="J146" i="4"/>
  <c r="BK140" i="4"/>
  <c r="BK134" i="4"/>
  <c r="BK129" i="4"/>
  <c r="J125" i="4"/>
  <c r="BK145" i="5"/>
  <c r="J144" i="5"/>
  <c r="J142" i="5"/>
  <c r="J139" i="5"/>
  <c r="BK137" i="5"/>
  <c r="BK135" i="5"/>
  <c r="J133" i="5"/>
  <c r="J130" i="5"/>
  <c r="BK127" i="5"/>
  <c r="J123" i="5"/>
  <c r="J145" i="5"/>
  <c r="BK143" i="5"/>
  <c r="J137" i="5"/>
  <c r="J135" i="5"/>
  <c r="BK133" i="5"/>
  <c r="BK131" i="5"/>
  <c r="BK130" i="5"/>
  <c r="J127" i="5"/>
  <c r="J126" i="5"/>
  <c r="BK123" i="5"/>
  <c r="J122" i="5"/>
  <c r="BK122" i="6"/>
  <c r="J124" i="6"/>
  <c r="R120" i="6" l="1"/>
  <c r="R119" i="6" s="1"/>
  <c r="BK153" i="2"/>
  <c r="J153" i="2" s="1"/>
  <c r="J98" i="2" s="1"/>
  <c r="R153" i="2"/>
  <c r="BK187" i="2"/>
  <c r="J187" i="2" s="1"/>
  <c r="J99" i="2" s="1"/>
  <c r="R187" i="2"/>
  <c r="BK213" i="2"/>
  <c r="J213" i="2" s="1"/>
  <c r="J100" i="2" s="1"/>
  <c r="R213" i="2"/>
  <c r="BK287" i="2"/>
  <c r="J287" i="2" s="1"/>
  <c r="J101" i="2" s="1"/>
  <c r="T287" i="2"/>
  <c r="P349" i="2"/>
  <c r="T349" i="2"/>
  <c r="P363" i="2"/>
  <c r="T363" i="2"/>
  <c r="P368" i="2"/>
  <c r="T368" i="2"/>
  <c r="P396" i="2"/>
  <c r="R396" i="2"/>
  <c r="BK426" i="2"/>
  <c r="J426" i="2" s="1"/>
  <c r="J106" i="2" s="1"/>
  <c r="R426" i="2"/>
  <c r="BK448" i="2"/>
  <c r="J448" i="2" s="1"/>
  <c r="J107" i="2" s="1"/>
  <c r="R448" i="2"/>
  <c r="BK497" i="2"/>
  <c r="J497" i="2" s="1"/>
  <c r="J108" i="2" s="1"/>
  <c r="R497" i="2"/>
  <c r="BK514" i="2"/>
  <c r="J514" i="2" s="1"/>
  <c r="J111" i="2" s="1"/>
  <c r="R514" i="2"/>
  <c r="BK542" i="2"/>
  <c r="J542" i="2" s="1"/>
  <c r="J112" i="2" s="1"/>
  <c r="R542" i="2"/>
  <c r="BK565" i="2"/>
  <c r="J565" i="2" s="1"/>
  <c r="J113" i="2" s="1"/>
  <c r="T565" i="2"/>
  <c r="P601" i="2"/>
  <c r="R601" i="2"/>
  <c r="BK646" i="2"/>
  <c r="J646" i="2" s="1"/>
  <c r="J116" i="2" s="1"/>
  <c r="T646" i="2"/>
  <c r="P686" i="2"/>
  <c r="T686" i="2"/>
  <c r="P721" i="2"/>
  <c r="T721" i="2"/>
  <c r="P741" i="2"/>
  <c r="T741" i="2"/>
  <c r="P776" i="2"/>
  <c r="T776" i="2"/>
  <c r="P791" i="2"/>
  <c r="T791" i="2"/>
  <c r="P900" i="2"/>
  <c r="T900" i="2"/>
  <c r="P924" i="2"/>
  <c r="R924" i="2"/>
  <c r="BK953" i="2"/>
  <c r="J953" i="2" s="1"/>
  <c r="J127" i="2" s="1"/>
  <c r="R953" i="2"/>
  <c r="BK964" i="2"/>
  <c r="J964" i="2" s="1"/>
  <c r="J128" i="2" s="1"/>
  <c r="R964" i="2"/>
  <c r="BK972" i="2"/>
  <c r="J972" i="2" s="1"/>
  <c r="J129" i="2" s="1"/>
  <c r="R972" i="2"/>
  <c r="BK989" i="2"/>
  <c r="J989" i="2" s="1"/>
  <c r="J130" i="2" s="1"/>
  <c r="T989" i="2"/>
  <c r="P1008" i="2"/>
  <c r="T1008" i="2"/>
  <c r="BK129" i="3"/>
  <c r="J129" i="3" s="1"/>
  <c r="J98" i="3" s="1"/>
  <c r="R129" i="3"/>
  <c r="BK150" i="3"/>
  <c r="J150" i="3" s="1"/>
  <c r="J99" i="3" s="1"/>
  <c r="R150" i="3"/>
  <c r="BK185" i="3"/>
  <c r="J185" i="3" s="1"/>
  <c r="J100" i="3" s="1"/>
  <c r="R185" i="3"/>
  <c r="BK206" i="3"/>
  <c r="J206" i="3" s="1"/>
  <c r="J101" i="3" s="1"/>
  <c r="R206" i="3"/>
  <c r="P235" i="3"/>
  <c r="T235" i="3"/>
  <c r="P251" i="3"/>
  <c r="T251" i="3"/>
  <c r="P259" i="3"/>
  <c r="T259" i="3"/>
  <c r="P265" i="3"/>
  <c r="R265" i="3"/>
  <c r="BK290" i="3"/>
  <c r="J290" i="3" s="1"/>
  <c r="J106" i="3" s="1"/>
  <c r="R290" i="3"/>
  <c r="BK305" i="3"/>
  <c r="J305" i="3" s="1"/>
  <c r="J107" i="3" s="1"/>
  <c r="R305" i="3"/>
  <c r="BK121" i="4"/>
  <c r="J121" i="4" s="1"/>
  <c r="J98" i="4" s="1"/>
  <c r="R121" i="4"/>
  <c r="BK130" i="4"/>
  <c r="J130" i="4" s="1"/>
  <c r="J99" i="4" s="1"/>
  <c r="R130" i="4"/>
  <c r="BK121" i="5"/>
  <c r="J121" i="5" s="1"/>
  <c r="J98" i="5" s="1"/>
  <c r="R121" i="5"/>
  <c r="BK140" i="5"/>
  <c r="J140" i="5" s="1"/>
  <c r="J99" i="5" s="1"/>
  <c r="T140" i="5"/>
  <c r="P153" i="2"/>
  <c r="T153" i="2"/>
  <c r="P187" i="2"/>
  <c r="T187" i="2"/>
  <c r="P213" i="2"/>
  <c r="T213" i="2"/>
  <c r="P287" i="2"/>
  <c r="R287" i="2"/>
  <c r="BK349" i="2"/>
  <c r="J349" i="2" s="1"/>
  <c r="J102" i="2" s="1"/>
  <c r="R349" i="2"/>
  <c r="BK363" i="2"/>
  <c r="J363" i="2" s="1"/>
  <c r="J103" i="2" s="1"/>
  <c r="R363" i="2"/>
  <c r="BK368" i="2"/>
  <c r="J368" i="2" s="1"/>
  <c r="J104" i="2" s="1"/>
  <c r="R368" i="2"/>
  <c r="BK396" i="2"/>
  <c r="J396" i="2" s="1"/>
  <c r="J105" i="2" s="1"/>
  <c r="T396" i="2"/>
  <c r="P426" i="2"/>
  <c r="T426" i="2"/>
  <c r="P448" i="2"/>
  <c r="T448" i="2"/>
  <c r="P497" i="2"/>
  <c r="T497" i="2"/>
  <c r="P514" i="2"/>
  <c r="T514" i="2"/>
  <c r="P542" i="2"/>
  <c r="T542" i="2"/>
  <c r="P565" i="2"/>
  <c r="R565" i="2"/>
  <c r="BK601" i="2"/>
  <c r="J601" i="2" s="1"/>
  <c r="J114" i="2" s="1"/>
  <c r="T601" i="2"/>
  <c r="P646" i="2"/>
  <c r="R646" i="2"/>
  <c r="BK686" i="2"/>
  <c r="J686" i="2" s="1"/>
  <c r="J120" i="2" s="1"/>
  <c r="R686" i="2"/>
  <c r="BK721" i="2"/>
  <c r="J721" i="2" s="1"/>
  <c r="J121" i="2" s="1"/>
  <c r="R721" i="2"/>
  <c r="BK741" i="2"/>
  <c r="J741" i="2" s="1"/>
  <c r="J122" i="2" s="1"/>
  <c r="R741" i="2"/>
  <c r="BK776" i="2"/>
  <c r="J776" i="2" s="1"/>
  <c r="J123" i="2" s="1"/>
  <c r="R776" i="2"/>
  <c r="BK791" i="2"/>
  <c r="J791" i="2" s="1"/>
  <c r="J124" i="2" s="1"/>
  <c r="R791" i="2"/>
  <c r="BK900" i="2"/>
  <c r="J900" i="2" s="1"/>
  <c r="J125" i="2"/>
  <c r="R900" i="2"/>
  <c r="BK924" i="2"/>
  <c r="J924" i="2" s="1"/>
  <c r="J126" i="2" s="1"/>
  <c r="T924" i="2"/>
  <c r="P953" i="2"/>
  <c r="T953" i="2"/>
  <c r="P964" i="2"/>
  <c r="T964" i="2"/>
  <c r="P972" i="2"/>
  <c r="T972" i="2"/>
  <c r="P989" i="2"/>
  <c r="R989" i="2"/>
  <c r="BK1008" i="2"/>
  <c r="J1008" i="2" s="1"/>
  <c r="J131" i="2"/>
  <c r="R1008" i="2"/>
  <c r="P129" i="3"/>
  <c r="T129" i="3"/>
  <c r="P150" i="3"/>
  <c r="T150" i="3"/>
  <c r="P185" i="3"/>
  <c r="T185" i="3"/>
  <c r="P206" i="3"/>
  <c r="T206" i="3"/>
  <c r="BK235" i="3"/>
  <c r="J235" i="3" s="1"/>
  <c r="J102" i="3" s="1"/>
  <c r="R235" i="3"/>
  <c r="BK251" i="3"/>
  <c r="J251" i="3" s="1"/>
  <c r="J103" i="3"/>
  <c r="R251" i="3"/>
  <c r="BK259" i="3"/>
  <c r="J259" i="3" s="1"/>
  <c r="J104" i="3" s="1"/>
  <c r="R259" i="3"/>
  <c r="BK265" i="3"/>
  <c r="J265" i="3" s="1"/>
  <c r="J105" i="3"/>
  <c r="T265" i="3"/>
  <c r="P290" i="3"/>
  <c r="T290" i="3"/>
  <c r="P305" i="3"/>
  <c r="T305" i="3"/>
  <c r="P121" i="4"/>
  <c r="T121" i="4"/>
  <c r="P130" i="4"/>
  <c r="T130" i="4"/>
  <c r="P121" i="5"/>
  <c r="T121" i="5"/>
  <c r="T120" i="5"/>
  <c r="T119" i="5" s="1"/>
  <c r="P140" i="5"/>
  <c r="R140" i="5"/>
  <c r="BK511" i="2"/>
  <c r="J511" i="2" s="1"/>
  <c r="J109" i="2"/>
  <c r="BK644" i="2"/>
  <c r="J644" i="2"/>
  <c r="J115" i="2" s="1"/>
  <c r="BK680" i="2"/>
  <c r="J680" i="2" s="1"/>
  <c r="J117" i="2"/>
  <c r="BK682" i="2"/>
  <c r="J682" i="2"/>
  <c r="J118" i="2" s="1"/>
  <c r="BK684" i="2"/>
  <c r="J684" i="2" s="1"/>
  <c r="J119" i="2"/>
  <c r="BK121" i="6"/>
  <c r="J121" i="6"/>
  <c r="J98" i="6" s="1"/>
  <c r="BK123" i="6"/>
  <c r="J123" i="6" s="1"/>
  <c r="J99" i="6"/>
  <c r="E85" i="6"/>
  <c r="F91" i="6"/>
  <c r="F92" i="6"/>
  <c r="BE122" i="6"/>
  <c r="BE124" i="6"/>
  <c r="J89" i="6"/>
  <c r="J91" i="6"/>
  <c r="J92" i="6"/>
  <c r="J89" i="5"/>
  <c r="F91" i="5"/>
  <c r="J92" i="5"/>
  <c r="J115" i="5"/>
  <c r="BE123" i="5"/>
  <c r="BE126" i="5"/>
  <c r="BE127" i="5"/>
  <c r="BE130" i="5"/>
  <c r="BE131" i="5"/>
  <c r="BE132" i="5"/>
  <c r="BE134" i="5"/>
  <c r="BE136" i="5"/>
  <c r="BE137" i="5"/>
  <c r="BE138" i="5"/>
  <c r="BE139" i="5"/>
  <c r="BE141" i="5"/>
  <c r="BE142" i="5"/>
  <c r="BE143" i="5"/>
  <c r="BE144" i="5"/>
  <c r="BE145" i="5"/>
  <c r="E85" i="5"/>
  <c r="F92" i="5"/>
  <c r="BE122" i="5"/>
  <c r="BE133" i="5"/>
  <c r="BE135" i="5"/>
  <c r="E85" i="4"/>
  <c r="J89" i="4"/>
  <c r="J91" i="4"/>
  <c r="F92" i="4"/>
  <c r="BE122" i="4"/>
  <c r="BE128" i="4"/>
  <c r="BE129" i="4"/>
  <c r="BE131" i="4"/>
  <c r="BE137" i="4"/>
  <c r="F91" i="4"/>
  <c r="J92" i="4"/>
  <c r="BE125" i="4"/>
  <c r="BE134" i="4"/>
  <c r="BE140" i="4"/>
  <c r="BE143" i="4"/>
  <c r="BE146" i="4"/>
  <c r="J89" i="3"/>
  <c r="J91" i="3"/>
  <c r="J92" i="3"/>
  <c r="F123" i="3"/>
  <c r="F124" i="3"/>
  <c r="BE130" i="3"/>
  <c r="BE133" i="3"/>
  <c r="BE136" i="3"/>
  <c r="BE139" i="3"/>
  <c r="BE140" i="3"/>
  <c r="BE143" i="3"/>
  <c r="BE146" i="3"/>
  <c r="BE149" i="3"/>
  <c r="BE151" i="3"/>
  <c r="BE153" i="3"/>
  <c r="BE154" i="3"/>
  <c r="BE155" i="3"/>
  <c r="BE156" i="3"/>
  <c r="BE162" i="3"/>
  <c r="BE165" i="3"/>
  <c r="BE168" i="3"/>
  <c r="BE174" i="3"/>
  <c r="BE177" i="3"/>
  <c r="BE183" i="3"/>
  <c r="BE184" i="3"/>
  <c r="BE186" i="3"/>
  <c r="BE190" i="3"/>
  <c r="BE191" i="3"/>
  <c r="BE194" i="3"/>
  <c r="BE199" i="3"/>
  <c r="BE211" i="3"/>
  <c r="BE212" i="3"/>
  <c r="BE215" i="3"/>
  <c r="BE218" i="3"/>
  <c r="BE221" i="3"/>
  <c r="BE222" i="3"/>
  <c r="BE225" i="3"/>
  <c r="BE228" i="3"/>
  <c r="BE234" i="3"/>
  <c r="BE236" i="3"/>
  <c r="BE239" i="3"/>
  <c r="BE240" i="3"/>
  <c r="BE244" i="3"/>
  <c r="BE247" i="3"/>
  <c r="BE250" i="3"/>
  <c r="BE252" i="3"/>
  <c r="BE255" i="3"/>
  <c r="BE260" i="3"/>
  <c r="BE263" i="3"/>
  <c r="BE264" i="3"/>
  <c r="BE269" i="3"/>
  <c r="BE272" i="3"/>
  <c r="BE281" i="3"/>
  <c r="BE284" i="3"/>
  <c r="BE285" i="3"/>
  <c r="BE289" i="3"/>
  <c r="BE291" i="3"/>
  <c r="BE294" i="3"/>
  <c r="BE297" i="3"/>
  <c r="BE300" i="3"/>
  <c r="BE301" i="3"/>
  <c r="BE304" i="3"/>
  <c r="BE309" i="3"/>
  <c r="BE310" i="3"/>
  <c r="BE313" i="3"/>
  <c r="BE316" i="3"/>
  <c r="BE317" i="3"/>
  <c r="BE320" i="3"/>
  <c r="BE321" i="3"/>
  <c r="E85" i="3"/>
  <c r="BE159" i="3"/>
  <c r="BE171" i="3"/>
  <c r="BE180" i="3"/>
  <c r="BE189" i="3"/>
  <c r="BE196" i="3"/>
  <c r="BE202" i="3"/>
  <c r="BE205" i="3"/>
  <c r="BE207" i="3"/>
  <c r="BE210" i="3"/>
  <c r="BE231" i="3"/>
  <c r="BE243" i="3"/>
  <c r="BE256" i="3"/>
  <c r="BE266" i="3"/>
  <c r="BE275" i="3"/>
  <c r="BE278" i="3"/>
  <c r="BE286" i="3"/>
  <c r="BE306" i="3"/>
  <c r="J89" i="2"/>
  <c r="J91" i="2"/>
  <c r="J92" i="2"/>
  <c r="BE154" i="2"/>
  <c r="BE160" i="2"/>
  <c r="BE171" i="2"/>
  <c r="BE174" i="2"/>
  <c r="BE184" i="2"/>
  <c r="BE194" i="2"/>
  <c r="BE214" i="2"/>
  <c r="BE217" i="2"/>
  <c r="BE224" i="2"/>
  <c r="BE227" i="2"/>
  <c r="BE233" i="2"/>
  <c r="BE236" i="2"/>
  <c r="BE242" i="2"/>
  <c r="BE245" i="2"/>
  <c r="BE254" i="2"/>
  <c r="BE263" i="2"/>
  <c r="BE272" i="2"/>
  <c r="BE276" i="2"/>
  <c r="BE278" i="2"/>
  <c r="BE288" i="2"/>
  <c r="BE291" i="2"/>
  <c r="BE300" i="2"/>
  <c r="BE320" i="2"/>
  <c r="BE326" i="2"/>
  <c r="BE329" i="2"/>
  <c r="BE336" i="2"/>
  <c r="BE339" i="2"/>
  <c r="BE350" i="2"/>
  <c r="BE353" i="2"/>
  <c r="BE357" i="2"/>
  <c r="BE358" i="2"/>
  <c r="BE364" i="2"/>
  <c r="BE372" i="2"/>
  <c r="BE375" i="2"/>
  <c r="BE376" i="2"/>
  <c r="BE380" i="2"/>
  <c r="BE383" i="2"/>
  <c r="BE386" i="2"/>
  <c r="BE393" i="2"/>
  <c r="BE397" i="2"/>
  <c r="BE405" i="2"/>
  <c r="BE416" i="2"/>
  <c r="BE419" i="2"/>
  <c r="BE427" i="2"/>
  <c r="BE430" i="2"/>
  <c r="BE445" i="2"/>
  <c r="BE449" i="2"/>
  <c r="BE452" i="2"/>
  <c r="BE458" i="2"/>
  <c r="BE461" i="2"/>
  <c r="BE476" i="2"/>
  <c r="BE479" i="2"/>
  <c r="BE488" i="2"/>
  <c r="BE491" i="2"/>
  <c r="BE498" i="2"/>
  <c r="BE501" i="2"/>
  <c r="BE508" i="2"/>
  <c r="BE512" i="2"/>
  <c r="BE521" i="2"/>
  <c r="BE552" i="2"/>
  <c r="BE569" i="2"/>
  <c r="BE572" i="2"/>
  <c r="BE576" i="2"/>
  <c r="BE579" i="2"/>
  <c r="BE580" i="2"/>
  <c r="BE581" i="2"/>
  <c r="BE582" i="2"/>
  <c r="BE585" i="2"/>
  <c r="BE586" i="2"/>
  <c r="BE587" i="2"/>
  <c r="BE588" i="2"/>
  <c r="BE590" i="2"/>
  <c r="BE594" i="2"/>
  <c r="BE600" i="2"/>
  <c r="BE607" i="2"/>
  <c r="BE619" i="2"/>
  <c r="BE622" i="2"/>
  <c r="BE625" i="2"/>
  <c r="BE633" i="2"/>
  <c r="BE636" i="2"/>
  <c r="BE637" i="2"/>
  <c r="BE640" i="2"/>
  <c r="BE643" i="2"/>
  <c r="BE645" i="2"/>
  <c r="BE651" i="2"/>
  <c r="BE652" i="2"/>
  <c r="BE655" i="2"/>
  <c r="BE656" i="2"/>
  <c r="BE657" i="2"/>
  <c r="BE658" i="2"/>
  <c r="BE661" i="2"/>
  <c r="BE662" i="2"/>
  <c r="BE665" i="2"/>
  <c r="BE668" i="2"/>
  <c r="BE672" i="2"/>
  <c r="BE679" i="2"/>
  <c r="BE683" i="2"/>
  <c r="BE685" i="2"/>
  <c r="BE693" i="2"/>
  <c r="BE696" i="2"/>
  <c r="BE699" i="2"/>
  <c r="BE702" i="2"/>
  <c r="BE720" i="2"/>
  <c r="BE725" i="2"/>
  <c r="BE732" i="2"/>
  <c r="BE739" i="2"/>
  <c r="BE740" i="2"/>
  <c r="BE742" i="2"/>
  <c r="BE749" i="2"/>
  <c r="BE750" i="2"/>
  <c r="BE759" i="2"/>
  <c r="BE763" i="2"/>
  <c r="BE769" i="2"/>
  <c r="BE772" i="2"/>
  <c r="BE775" i="2"/>
  <c r="BE777" i="2"/>
  <c r="BE780" i="2"/>
  <c r="BE783" i="2"/>
  <c r="BE786" i="2"/>
  <c r="BE787" i="2"/>
  <c r="BE788" i="2"/>
  <c r="BE790" i="2"/>
  <c r="BE799" i="2"/>
  <c r="BE808" i="2"/>
  <c r="BE809" i="2"/>
  <c r="BE812" i="2"/>
  <c r="BE815" i="2"/>
  <c r="BE818" i="2"/>
  <c r="BE830" i="2"/>
  <c r="BE836" i="2"/>
  <c r="BE842" i="2"/>
  <c r="BE845" i="2"/>
  <c r="BE848" i="2"/>
  <c r="BE851" i="2"/>
  <c r="BE854" i="2"/>
  <c r="BE857" i="2"/>
  <c r="BE861" i="2"/>
  <c r="BE862" i="2"/>
  <c r="BE865" i="2"/>
  <c r="BE871" i="2"/>
  <c r="BE874" i="2"/>
  <c r="BE877" i="2"/>
  <c r="BE880" i="2"/>
  <c r="BE883" i="2"/>
  <c r="BE899" i="2"/>
  <c r="BE908" i="2"/>
  <c r="BE910" i="2"/>
  <c r="BE917" i="2"/>
  <c r="BE925" i="2"/>
  <c r="BE931" i="2"/>
  <c r="BE937" i="2"/>
  <c r="BE940" i="2"/>
  <c r="BE946" i="2"/>
  <c r="BE954" i="2"/>
  <c r="BE960" i="2"/>
  <c r="BE963" i="2"/>
  <c r="BE968" i="2"/>
  <c r="BE971" i="2"/>
  <c r="BE978" i="2"/>
  <c r="BE979" i="2"/>
  <c r="BE988" i="2"/>
  <c r="BE990" i="2"/>
  <c r="BE996" i="2"/>
  <c r="E85" i="2"/>
  <c r="F91" i="2"/>
  <c r="F92" i="2"/>
  <c r="BE157" i="2"/>
  <c r="BE165" i="2"/>
  <c r="BE168" i="2"/>
  <c r="BE177" i="2"/>
  <c r="BE180" i="2"/>
  <c r="BE181" i="2"/>
  <c r="BE188" i="2"/>
  <c r="BE191" i="2"/>
  <c r="BE197" i="2"/>
  <c r="BE201" i="2"/>
  <c r="BE204" i="2"/>
  <c r="BE207" i="2"/>
  <c r="BE210" i="2"/>
  <c r="BE220" i="2"/>
  <c r="BE230" i="2"/>
  <c r="BE239" i="2"/>
  <c r="BE248" i="2"/>
  <c r="BE251" i="2"/>
  <c r="BE257" i="2"/>
  <c r="BE260" i="2"/>
  <c r="BE266" i="2"/>
  <c r="BE269" i="2"/>
  <c r="BE277" i="2"/>
  <c r="BE281" i="2"/>
  <c r="BE284" i="2"/>
  <c r="BE294" i="2"/>
  <c r="BE297" i="2"/>
  <c r="BE303" i="2"/>
  <c r="BE306" i="2"/>
  <c r="BE311" i="2"/>
  <c r="BE312" i="2"/>
  <c r="BE313" i="2"/>
  <c r="BE314" i="2"/>
  <c r="BE317" i="2"/>
  <c r="BE323" i="2"/>
  <c r="BE332" i="2"/>
  <c r="BE335" i="2"/>
  <c r="BE340" i="2"/>
  <c r="BE343" i="2"/>
  <c r="BE346" i="2"/>
  <c r="BE356" i="2"/>
  <c r="BE361" i="2"/>
  <c r="BE362" i="2"/>
  <c r="BE367" i="2"/>
  <c r="BE369" i="2"/>
  <c r="BE389" i="2"/>
  <c r="BE400" i="2"/>
  <c r="BE409" i="2"/>
  <c r="BE413" i="2"/>
  <c r="BE422" i="2"/>
  <c r="BE433" i="2"/>
  <c r="BE436" i="2"/>
  <c r="BE439" i="2"/>
  <c r="BE442" i="2"/>
  <c r="BE455" i="2"/>
  <c r="BE464" i="2"/>
  <c r="BE467" i="2"/>
  <c r="BE470" i="2"/>
  <c r="BE473" i="2"/>
  <c r="BE482" i="2"/>
  <c r="BE485" i="2"/>
  <c r="BE494" i="2"/>
  <c r="BE504" i="2"/>
  <c r="BE505" i="2"/>
  <c r="BE515" i="2"/>
  <c r="BE518" i="2"/>
  <c r="BE524" i="2"/>
  <c r="BE527" i="2"/>
  <c r="BE530" i="2"/>
  <c r="BE533" i="2"/>
  <c r="BE536" i="2"/>
  <c r="BE541" i="2"/>
  <c r="BE543" i="2"/>
  <c r="BE546" i="2"/>
  <c r="BE549" i="2"/>
  <c r="BE555" i="2"/>
  <c r="BE556" i="2"/>
  <c r="BE561" i="2"/>
  <c r="BE564" i="2"/>
  <c r="BE566" i="2"/>
  <c r="BE573" i="2"/>
  <c r="BE589" i="2"/>
  <c r="BE591" i="2"/>
  <c r="BE592" i="2"/>
  <c r="BE593" i="2"/>
  <c r="BE597" i="2"/>
  <c r="BE602" i="2"/>
  <c r="BE605" i="2"/>
  <c r="BE606" i="2"/>
  <c r="BE610" i="2"/>
  <c r="BE613" i="2"/>
  <c r="BE616" i="2"/>
  <c r="BE623" i="2"/>
  <c r="BE624" i="2"/>
  <c r="BE628" i="2"/>
  <c r="BE629" i="2"/>
  <c r="BE630" i="2"/>
  <c r="BE647" i="2"/>
  <c r="BE650" i="2"/>
  <c r="BE669" i="2"/>
  <c r="BE675" i="2"/>
  <c r="BE676" i="2"/>
  <c r="BE681" i="2"/>
  <c r="BE687" i="2"/>
  <c r="BE690" i="2"/>
  <c r="BE705" i="2"/>
  <c r="BE708" i="2"/>
  <c r="BE711" i="2"/>
  <c r="BE714" i="2"/>
  <c r="BE717" i="2"/>
  <c r="BE722" i="2"/>
  <c r="BE729" i="2"/>
  <c r="BE735" i="2"/>
  <c r="BE738" i="2"/>
  <c r="BE745" i="2"/>
  <c r="BE748" i="2"/>
  <c r="BE753" i="2"/>
  <c r="BE756" i="2"/>
  <c r="BE762" i="2"/>
  <c r="BE766" i="2"/>
  <c r="BE789" i="2"/>
  <c r="BE792" i="2"/>
  <c r="BE795" i="2"/>
  <c r="BE796" i="2"/>
  <c r="BE802" i="2"/>
  <c r="BE805" i="2"/>
  <c r="BE821" i="2"/>
  <c r="BE824" i="2"/>
  <c r="BE827" i="2"/>
  <c r="BE833" i="2"/>
  <c r="BE839" i="2"/>
  <c r="BE860" i="2"/>
  <c r="BE868" i="2"/>
  <c r="BE886" i="2"/>
  <c r="BE889" i="2"/>
  <c r="BE892" i="2"/>
  <c r="BE895" i="2"/>
  <c r="BE898" i="2"/>
  <c r="BE901" i="2"/>
  <c r="BE904" i="2"/>
  <c r="BE907" i="2"/>
  <c r="BE909" i="2"/>
  <c r="BE911" i="2"/>
  <c r="BE914" i="2"/>
  <c r="BE920" i="2"/>
  <c r="BE923" i="2"/>
  <c r="BE928" i="2"/>
  <c r="BE934" i="2"/>
  <c r="BE943" i="2"/>
  <c r="BE949" i="2"/>
  <c r="BE952" i="2"/>
  <c r="BE957" i="2"/>
  <c r="BE965" i="2"/>
  <c r="BE973" i="2"/>
  <c r="BE977" i="2"/>
  <c r="BE982" i="2"/>
  <c r="BE985" i="2"/>
  <c r="BE993" i="2"/>
  <c r="BE999" i="2"/>
  <c r="BE1002" i="2"/>
  <c r="BE1007" i="2"/>
  <c r="BE1009" i="2"/>
  <c r="BE1012" i="2"/>
  <c r="F34" i="2"/>
  <c r="BA95" i="1"/>
  <c r="J34" i="2"/>
  <c r="AW95" i="1"/>
  <c r="F37" i="2"/>
  <c r="BD95" i="1"/>
  <c r="F35" i="2"/>
  <c r="BB95" i="1"/>
  <c r="F36" i="2"/>
  <c r="BC95" i="1"/>
  <c r="F34" i="3"/>
  <c r="BA96" i="1"/>
  <c r="F37" i="3"/>
  <c r="BD96" i="1"/>
  <c r="F35" i="3"/>
  <c r="BB96" i="1"/>
  <c r="J34" i="3"/>
  <c r="AW96" i="1"/>
  <c r="F36" i="3"/>
  <c r="BC96" i="1"/>
  <c r="F34" i="4"/>
  <c r="BA97" i="1"/>
  <c r="F37" i="4"/>
  <c r="BD97" i="1"/>
  <c r="J34" i="4"/>
  <c r="AW97" i="1"/>
  <c r="F35" i="4"/>
  <c r="BB97" i="1"/>
  <c r="F36" i="4"/>
  <c r="BC97" i="1"/>
  <c r="F34" i="5"/>
  <c r="BA98" i="1"/>
  <c r="F37" i="5"/>
  <c r="BD98" i="1"/>
  <c r="F36" i="5"/>
  <c r="BC98" i="1"/>
  <c r="F35" i="5"/>
  <c r="BB98" i="1"/>
  <c r="J34" i="5"/>
  <c r="AW98" i="1"/>
  <c r="J34" i="6"/>
  <c r="AW99" i="1"/>
  <c r="F34" i="6"/>
  <c r="BA99" i="1"/>
  <c r="F35" i="6"/>
  <c r="BB99" i="1"/>
  <c r="F36" i="6"/>
  <c r="BC99" i="1"/>
  <c r="F37" i="6"/>
  <c r="BD99" i="1"/>
  <c r="P120" i="5" l="1"/>
  <c r="P119" i="5"/>
  <c r="AU98" i="1" s="1"/>
  <c r="T120" i="4"/>
  <c r="T119" i="4" s="1"/>
  <c r="P120" i="4"/>
  <c r="P119" i="4" s="1"/>
  <c r="AU97" i="1" s="1"/>
  <c r="T128" i="3"/>
  <c r="T127" i="3"/>
  <c r="P128" i="3"/>
  <c r="P127" i="3"/>
  <c r="AU96" i="1" s="1"/>
  <c r="T513" i="2"/>
  <c r="P513" i="2"/>
  <c r="T152" i="2"/>
  <c r="T151" i="2" s="1"/>
  <c r="P152" i="2"/>
  <c r="P151" i="2" s="1"/>
  <c r="AU95" i="1" s="1"/>
  <c r="R120" i="5"/>
  <c r="R119" i="5"/>
  <c r="R120" i="4"/>
  <c r="R119" i="4"/>
  <c r="R128" i="3"/>
  <c r="R127" i="3"/>
  <c r="R513" i="2"/>
  <c r="R152" i="2"/>
  <c r="R151" i="2" s="1"/>
  <c r="BK120" i="4"/>
  <c r="J120" i="4" s="1"/>
  <c r="J97" i="4" s="1"/>
  <c r="BK120" i="6"/>
  <c r="J120" i="6"/>
  <c r="J97" i="6" s="1"/>
  <c r="BK152" i="2"/>
  <c r="J152" i="2" s="1"/>
  <c r="J97" i="2" s="1"/>
  <c r="BK513" i="2"/>
  <c r="J513" i="2"/>
  <c r="J110" i="2" s="1"/>
  <c r="BK128" i="3"/>
  <c r="J128" i="3" s="1"/>
  <c r="J97" i="3" s="1"/>
  <c r="BK120" i="5"/>
  <c r="J120" i="5"/>
  <c r="J97" i="5" s="1"/>
  <c r="F33" i="2"/>
  <c r="AZ95" i="1" s="1"/>
  <c r="J33" i="2"/>
  <c r="AV95" i="1" s="1"/>
  <c r="AT95" i="1" s="1"/>
  <c r="F33" i="3"/>
  <c r="AZ96" i="1"/>
  <c r="J33" i="3"/>
  <c r="AV96" i="1"/>
  <c r="AT96" i="1" s="1"/>
  <c r="F33" i="4"/>
  <c r="AZ97" i="1" s="1"/>
  <c r="J33" i="4"/>
  <c r="AV97" i="1" s="1"/>
  <c r="AT97" i="1" s="1"/>
  <c r="F33" i="5"/>
  <c r="AZ98" i="1"/>
  <c r="J33" i="5"/>
  <c r="AV98" i="1"/>
  <c r="AT98" i="1" s="1"/>
  <c r="J33" i="6"/>
  <c r="AV99" i="1" s="1"/>
  <c r="AT99" i="1" s="1"/>
  <c r="BD94" i="1"/>
  <c r="W33" i="1"/>
  <c r="BC94" i="1"/>
  <c r="W32" i="1"/>
  <c r="BB94" i="1"/>
  <c r="AX94" i="1"/>
  <c r="F33" i="6"/>
  <c r="AZ99" i="1"/>
  <c r="BA94" i="1"/>
  <c r="W30" i="1"/>
  <c r="BK151" i="2" l="1"/>
  <c r="J151" i="2"/>
  <c r="J96" i="2" s="1"/>
  <c r="BK127" i="3"/>
  <c r="J127" i="3" s="1"/>
  <c r="J96" i="3" s="1"/>
  <c r="BK119" i="4"/>
  <c r="J119" i="4"/>
  <c r="J96" i="4" s="1"/>
  <c r="BK119" i="5"/>
  <c r="J119" i="5" s="1"/>
  <c r="J96" i="5" s="1"/>
  <c r="BK119" i="6"/>
  <c r="J119" i="6"/>
  <c r="J96" i="6" s="1"/>
  <c r="AU94" i="1"/>
  <c r="W31" i="1"/>
  <c r="AY94" i="1"/>
  <c r="AZ94" i="1"/>
  <c r="W29" i="1"/>
  <c r="AW94" i="1"/>
  <c r="AK30" i="1"/>
  <c r="J30" i="2" l="1"/>
  <c r="AG95" i="1"/>
  <c r="J30" i="4"/>
  <c r="AG97" i="1"/>
  <c r="J30" i="6"/>
  <c r="AG99" i="1"/>
  <c r="J30" i="3"/>
  <c r="AG96" i="1"/>
  <c r="J30" i="5"/>
  <c r="AG98" i="1"/>
  <c r="AV94" i="1"/>
  <c r="AK29" i="1"/>
  <c r="J39" i="4" l="1"/>
  <c r="J39" i="5"/>
  <c r="J39" i="2"/>
  <c r="J39" i="6"/>
  <c r="J39" i="3"/>
  <c r="AN95" i="1"/>
  <c r="AN96" i="1"/>
  <c r="AN97" i="1"/>
  <c r="AN98" i="1"/>
  <c r="AN99" i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<sst xmlns="http://schemas.openxmlformats.org/spreadsheetml/2006/main" count="12810" uniqueCount="1935">
  <si>
    <t>Export Komplet</t>
  </si>
  <si>
    <t/>
  </si>
  <si>
    <t>2.0</t>
  </si>
  <si>
    <t>ZAMOK</t>
  </si>
  <si>
    <t>False</t>
  </si>
  <si>
    <t>{dcd374b7-12eb-44d6-8bc3-cca0f4541797}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</si>
  <si>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</si>
  <si>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</si>
  <si>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</si>
  <si>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</si>
  <si>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</si>
  <si>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</si>
  <si>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</si>
  <si>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</si>
  <si>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x3ccc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</si>
  <si>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</si>
  <si>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</si>
  <si>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Hasičská zbrojnice Štěpánovice</t>
  </si>
  <si>
    <t>KSO:</t>
  </si>
  <si>
    <t>CC-CZ:</t>
  </si>
  <si>
    <t>Místo:</t>
  </si>
  <si>
    <t xml:space="preserve"> </t>
  </si>
  <si>
    <t>Datum:</t>
  </si>
  <si>
    <t>21. 5. 2023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</si>
  <si>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</si>
  <si>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</si>
  <si>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</si>
  <si>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</si>
  <si>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</si>
  <si>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</si>
  <si>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</si>
  <si>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</si>
  <si>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</si>
  <si>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</si>
  <si>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</si>
  <si>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</si>
  <si>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</si>
  <si>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</si>
  <si>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</si>
  <si>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</si>
  <si>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</si>
  <si>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</si>
  <si>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</si>
  <si>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</si>
  <si>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</si>
  <si>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</si>
  <si>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</si>
  <si>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</si>
  <si>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</si>
  <si>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</si>
  <si>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</si>
  <si>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</si>
  <si>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</si>
  <si>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</si>
  <si>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</si>
  <si>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</si>
  <si>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</si>
  <si>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</si>
  <si>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</si>
  <si>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</si>
  <si>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</si>
  <si>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</si>
  <si>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</si>
  <si>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</si>
  <si>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</si>
  <si>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</si>
  <si>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</si>
  <si>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</si>
  <si>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</si>
  <si>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</si>
  <si>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</si>
  <si>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</si>
  <si>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</si>
  <si>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</si>
  <si>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</si>
  <si>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</si>
  <si>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</si>
  <si>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</si>
  <si>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410001</t>
  </si>
  <si>
    <t>Hasičská zbrojnice</t>
  </si>
  <si>
    <t>STA</t>
  </si>
  <si>
    <t>1</t>
  </si>
  <si>
    <t>{95e1363d-ab98-484a-9451-526c7a1c3756}</t>
  </si>
  <si>
    <t>2</t>
  </si>
  <si>
    <t>410002</t>
  </si>
  <si>
    <t>Parkoviště a venkovní úpravy</t>
  </si>
  <si>
    <t>{a86360f8-543b-4cd3-9219-6bb1a8bc09e2}</t>
  </si>
  <si>
    <t>410003</t>
  </si>
  <si>
    <t>Demolice</t>
  </si>
  <si>
    <t>{d4706fe5-c84d-4950-a5df-31c42ea10b41}</t>
  </si>
  <si>
    <t>410004</t>
  </si>
  <si>
    <t>Přeložka plynovodní přípojky</t>
  </si>
  <si>
    <t>{44ee81b1-e52f-4c70-81ac-7e913661445e}</t>
  </si>
  <si>
    <t>410005</t>
  </si>
  <si>
    <t>Ostatní a vedlejší náklady</t>
  </si>
  <si>
    <t>{7c413bff-e6c7-4f52-8917-82b119f03c6e}</t>
  </si>
  <si>
    <t>KRYCÍ LIST SOUPISU PRACÍ</t>
  </si>
  <si>
    <t>Objekt:</t>
  </si>
  <si>
    <t>410001 - Hasičská zbrojnice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</si>
  <si>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</si>
  <si>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</si>
  <si>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</si>
  <si>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</si>
  <si>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</si>
  <si>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</si>
  <si>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</si>
  <si>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</si>
  <si>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</si>
  <si>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</si>
  <si>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</si>
  <si>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</si>
  <si>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</si>
  <si>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</si>
  <si>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</si>
  <si>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</si>
  <si>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</si>
  <si>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998 - Přesun hmot</t>
  </si>
  <si>
    <t>PSV -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</si>
  <si>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</si>
  <si>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</si>
  <si>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</si>
  <si>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</si>
  <si>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</si>
  <si>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</si>
  <si>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</si>
  <si>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743 - Elektromontáže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</si>
  <si>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</si>
  <si>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</si>
  <si>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</si>
  <si>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</si>
  <si>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</si>
  <si>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</si>
  <si>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</si>
  <si>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</si>
  <si>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</si>
  <si>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</si>
  <si>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</si>
  <si>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</si>
  <si>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</si>
  <si>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</si>
  <si>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</si>
  <si>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</si>
  <si>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</si>
  <si>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</si>
  <si>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</si>
  <si>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</si>
  <si>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</si>
  <si>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</si>
  <si>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</si>
  <si>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</si>
  <si>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</si>
  <si>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</si>
  <si>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</si>
  <si>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</si>
  <si>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</si>
  <si>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</si>
  <si>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122251103</t>
  </si>
  <si>
    <t>Odkopávky a prokopávky nezapažené v hornině třídy těžitelnosti I skupiny 3 objem do 100 m3 strojně</t>
  </si>
  <si>
    <t>m3</t>
  </si>
  <si>
    <t>4</t>
  </si>
  <si>
    <t>-902948867</t>
  </si>
  <si>
    <t>VV</t>
  </si>
  <si>
    <t>(17,2*13,1+1,7*5,26)*0,15</t>
  </si>
  <si>
    <t>Součet</t>
  </si>
  <si>
    <t>131251103</t>
  </si>
  <si>
    <t>Hloubení jam nezapažených v hornině třídy těžitelnosti I skupiny 3 objem do 100 m3 strojně</t>
  </si>
  <si>
    <t>2046041215</t>
  </si>
  <si>
    <t>1,5*1,5*1,4+9,213</t>
  </si>
  <si>
    <t>3</t>
  </si>
  <si>
    <t>132251103</t>
  </si>
  <si>
    <t>Hloubení rýh nezapažených š do 800 mm v hornině třídy těžitelnosti I skupiny 3 objem do 100 m3 strojně</t>
  </si>
  <si>
    <t>110127004</t>
  </si>
  <si>
    <t>(17,2+11,5)*2*0,8*1,1</t>
  </si>
  <si>
    <t>(1,7*2+3,66)*0,8*1,1</t>
  </si>
  <si>
    <t>(4,5*2+5,76)*0,5*0,76</t>
  </si>
  <si>
    <t>132251253</t>
  </si>
  <si>
    <t>Hloubení rýh nezapažených š do 2000 mm v hornině třídy těžitelnosti I skupiny 3 objem do 100 m3 strojně</t>
  </si>
  <si>
    <t>553329334</t>
  </si>
  <si>
    <t>(40+29)*0,8*1,05+1,51</t>
  </si>
  <si>
    <t>5</t>
  </si>
  <si>
    <t>133251101</t>
  </si>
  <si>
    <t>Hloubení šachet nezapažených v hornině třídy těžitelnosti I skupiny 3 objem do 20 m3</t>
  </si>
  <si>
    <t>-566911776</t>
  </si>
  <si>
    <t>2,5*2,5*1,878</t>
  </si>
  <si>
    <t>6</t>
  </si>
  <si>
    <t>174101101</t>
  </si>
  <si>
    <t>Zásyp jam, šachet rýh nebo kolem objektů sypaninou se zhutněním</t>
  </si>
  <si>
    <t>22</t>
  </si>
  <si>
    <t>69*0,8*0,562</t>
  </si>
  <si>
    <t>7</t>
  </si>
  <si>
    <t>174101103</t>
  </si>
  <si>
    <t>Zásyp zářezů pro podzemní vedení sypaninou se zhutněním</t>
  </si>
  <si>
    <t>24</t>
  </si>
  <si>
    <t>12,4+24,6+10</t>
  </si>
  <si>
    <t>8</t>
  </si>
  <si>
    <t>162751114</t>
  </si>
  <si>
    <t>Vodorovné přemístění přes 6 000 do 7000 m výkopku/sypaniny z horniny třídy těžitelnosti I skupiny 1 až 3</t>
  </si>
  <si>
    <t>1999948821</t>
  </si>
  <si>
    <t>35,139+12,363+62,334+59,47+11,735-31,022-47</t>
  </si>
  <si>
    <t>9</t>
  </si>
  <si>
    <t>171251201</t>
  </si>
  <si>
    <t>Uložení sypaniny na skládky nebo meziskládky</t>
  </si>
  <si>
    <t>1740527122</t>
  </si>
  <si>
    <t>10</t>
  </si>
  <si>
    <t>171201231</t>
  </si>
  <si>
    <t>Poplatek za uložení zeminy a kamení na recyklační skládce (skládkovné) kód odpadu 17 05 04</t>
  </si>
  <si>
    <t>t</t>
  </si>
  <si>
    <t>-366922077</t>
  </si>
  <si>
    <t>103,019*1,8</t>
  </si>
  <si>
    <t>11</t>
  </si>
  <si>
    <t>181951112</t>
  </si>
  <si>
    <t>Úprava pláně v hornině třídy těžitelnosti I skupiny 1 až 3 se zhutněním strojně</t>
  </si>
  <si>
    <t>m2</t>
  </si>
  <si>
    <t>-1097224982</t>
  </si>
  <si>
    <t>17,2*13,1+1,7*5,26+7,238</t>
  </si>
  <si>
    <t>Zakládání</t>
  </si>
  <si>
    <t>12</t>
  </si>
  <si>
    <t>271532212</t>
  </si>
  <si>
    <t>Podsyp pod základové konstrukce se zhutněním z hrubého kameniva frakce 16 až 32 mm</t>
  </si>
  <si>
    <t>42</t>
  </si>
  <si>
    <t>13,25*17,35*0,1236</t>
  </si>
  <si>
    <t>13</t>
  </si>
  <si>
    <t>273321411</t>
  </si>
  <si>
    <t>Základové desky ze ŽB bez zvýšených nároků na prostředí tř. C 20/25</t>
  </si>
  <si>
    <t>-389532614</t>
  </si>
  <si>
    <t>13,25*17,35*0,15</t>
  </si>
  <si>
    <t>14</t>
  </si>
  <si>
    <t>273362021</t>
  </si>
  <si>
    <t>Výztuž základových desek svařovanými sítěmi Kari</t>
  </si>
  <si>
    <t>46</t>
  </si>
  <si>
    <t>13,25*17,35*0,005*1,1</t>
  </si>
  <si>
    <t>274321411</t>
  </si>
  <si>
    <t>Základové pasy ze ŽB bez zvýšených nároků na prostředí tř. C 20/25</t>
  </si>
  <si>
    <t>112413964</t>
  </si>
  <si>
    <t>(13,25+15,8)*2*0,8*0,25</t>
  </si>
  <si>
    <t>28*0,8*0,25</t>
  </si>
  <si>
    <t>16</t>
  </si>
  <si>
    <t>275313711</t>
  </si>
  <si>
    <t>Základové patky z betonu tř. C 20/25</t>
  </si>
  <si>
    <t>168759199</t>
  </si>
  <si>
    <t>1,2*1,2*1</t>
  </si>
  <si>
    <t>17</t>
  </si>
  <si>
    <t>279113144</t>
  </si>
  <si>
    <t>Základová zeď tl přes 250 do 300 mm z tvárnic ztraceného bednění včetně výplně z betonu tř. C 20/25</t>
  </si>
  <si>
    <t>1422685265</t>
  </si>
  <si>
    <t>24,3*0,75</t>
  </si>
  <si>
    <t>18</t>
  </si>
  <si>
    <t>279113146</t>
  </si>
  <si>
    <t>Základová zeď tl přes 400 do 500 mm z tvárnic ztraceného bednění včetně výplně z betonu tř. C 20/25</t>
  </si>
  <si>
    <t>-776802753</t>
  </si>
  <si>
    <t>(13,25+15,8)*2*1+28*1</t>
  </si>
  <si>
    <t>19</t>
  </si>
  <si>
    <t>279361821</t>
  </si>
  <si>
    <t>Výztuž základových zdí nosných betonářskou ocelí 10 505</t>
  </si>
  <si>
    <t>54</t>
  </si>
  <si>
    <t>(18,225*0,3+86,1*0,5)*0,03</t>
  </si>
  <si>
    <t>Svislé a kompletní konstrukce</t>
  </si>
  <si>
    <t>20</t>
  </si>
  <si>
    <t>311273951</t>
  </si>
  <si>
    <t>Založeni pórobetonového zdiva na zakládací maltu tloušťky 200 mm</t>
  </si>
  <si>
    <t>m</t>
  </si>
  <si>
    <t>-1959639439</t>
  </si>
  <si>
    <t>8,8+2,6</t>
  </si>
  <si>
    <t>311273955</t>
  </si>
  <si>
    <t>Založeni pórobetonového zdiva na zakládací maltu tloušťky 300 mm</t>
  </si>
  <si>
    <t>-861103392</t>
  </si>
  <si>
    <t>16,3+5,6+1,4*2+3,8+12,2+4,5</t>
  </si>
  <si>
    <t>311273959</t>
  </si>
  <si>
    <t>Založeni pórobetonového zdiva na zakládací maltu tloušťky 450 mm</t>
  </si>
  <si>
    <t>1824291364</t>
  </si>
  <si>
    <t>17,2+12,2*2+8,8+2</t>
  </si>
  <si>
    <t>(17,2+12,2)*2+6,4</t>
  </si>
  <si>
    <t>23</t>
  </si>
  <si>
    <t>311272031</t>
  </si>
  <si>
    <t>Zdivo z pórobetonových tvárnic hladkých přes P2 do P4 přes 450 do 600 kg/m3 na tenkovrstvou maltu tl 200 mm</t>
  </si>
  <si>
    <t>1611674922</t>
  </si>
  <si>
    <t>"viz.výměra zdivo od firmy Xella" 42,36+19,69*2+1,64</t>
  </si>
  <si>
    <t>311272221</t>
  </si>
  <si>
    <t>Zdivo z pórobetonových tvárnic na pero a drážku do P2 do 450 kg/m3 na tenkovrstvou maltu tl 300 mm</t>
  </si>
  <si>
    <t>370448727</t>
  </si>
  <si>
    <t>"viz.výměra zdivo od firmy Xella" 15,06+53,43+17,45+48,83+11,04</t>
  </si>
  <si>
    <t>25</t>
  </si>
  <si>
    <t>311273121</t>
  </si>
  <si>
    <t>Zdivo tepelněizolační z pórobetových tvárnic do P2 do 400 kg/m3 U přes 0,18 do 0,22, tl zdiva 450 mm</t>
  </si>
  <si>
    <t>-844512776</t>
  </si>
  <si>
    <t>"viz.výměra zdivo od firmy Xella" 50,32+72,56+11,06+122,39+21,99</t>
  </si>
  <si>
    <t>26</t>
  </si>
  <si>
    <t>342272205</t>
  </si>
  <si>
    <t>Příčka z pórobetonových hladkých tvárnic na tenkovrstvou maltu tl 50 mm</t>
  </si>
  <si>
    <t>-303665343</t>
  </si>
  <si>
    <t>"obezdívka konstrukcí a stoupaček" 0,4*2,7*3+1,2*1,2*6</t>
  </si>
  <si>
    <t>27</t>
  </si>
  <si>
    <t>342272215</t>
  </si>
  <si>
    <t>Příčka z pórobetonových hladkých tvárnic na tenkovrstvou maltu tl 75 mm</t>
  </si>
  <si>
    <t>1028469495</t>
  </si>
  <si>
    <t>"viz.výměra zdivo od firmy Xella" 24,61+17,9</t>
  </si>
  <si>
    <t>28</t>
  </si>
  <si>
    <t>342272245</t>
  </si>
  <si>
    <t>Příčka z pórobetonových hladkých tvárnic na tenkovrstvou maltu tl 150 mm</t>
  </si>
  <si>
    <t>-1528226136</t>
  </si>
  <si>
    <t>"viz.výměra zdivo od firmy Xella" 39,53+64,73</t>
  </si>
  <si>
    <t>29</t>
  </si>
  <si>
    <t>342291121</t>
  </si>
  <si>
    <t>Ukotvení příček k cihelným konstrukcím plochými kotvami</t>
  </si>
  <si>
    <t>1851954979</t>
  </si>
  <si>
    <t>3,2*9</t>
  </si>
  <si>
    <t>30</t>
  </si>
  <si>
    <t>317142412</t>
  </si>
  <si>
    <t>Překlad nenosný pórobetonový š 75 mm v do 250 mm na tenkovrstvou maltu dl přes 1000 do 1250 mm</t>
  </si>
  <si>
    <t>kus</t>
  </si>
  <si>
    <t>350366289</t>
  </si>
  <si>
    <t>31</t>
  </si>
  <si>
    <t>317142442</t>
  </si>
  <si>
    <t>Překlad nenosný pórobetonový š 150 mm v do 250 mm na tenkovrstvou maltu dl přes 1000 do 1250 mm</t>
  </si>
  <si>
    <t>-736227288</t>
  </si>
  <si>
    <t>32</t>
  </si>
  <si>
    <t>317143431</t>
  </si>
  <si>
    <t>Překlad nosný z pórobetonu ve zdech tl 200 mm dl do 1300 mm</t>
  </si>
  <si>
    <t>1717505132</t>
  </si>
  <si>
    <t>33</t>
  </si>
  <si>
    <t>317143432</t>
  </si>
  <si>
    <t>Překlad nosný z pórobetonu ve zdech tl 200 mm dl přes 1300 do 1500 mm</t>
  </si>
  <si>
    <t>1241238704</t>
  </si>
  <si>
    <t>34</t>
  </si>
  <si>
    <t>317143433</t>
  </si>
  <si>
    <t>Překlad nosný z pórobetonu ve zdech tl 200 mm dl přes 1500 do 1800 mm</t>
  </si>
  <si>
    <t>669311042</t>
  </si>
  <si>
    <t>35</t>
  </si>
  <si>
    <t>317143434</t>
  </si>
  <si>
    <t>Překlad nosný z pórobetonu ve zdech tl 200 mm dl přes 1800 do 2000 mm</t>
  </si>
  <si>
    <t>804226389</t>
  </si>
  <si>
    <t>36</t>
  </si>
  <si>
    <t>317143451</t>
  </si>
  <si>
    <t>Překlad nosný z pórobetonu ve zdech tl 300 mm dl do 1300 mm</t>
  </si>
  <si>
    <t>-289195159</t>
  </si>
  <si>
    <t>37</t>
  </si>
  <si>
    <t>317143454</t>
  </si>
  <si>
    <t>Překlad nosný z pórobetonu ve zdech tl 300 mm dl přes 1800 do 2100 mm</t>
  </si>
  <si>
    <t>-748729370</t>
  </si>
  <si>
    <t>38</t>
  </si>
  <si>
    <t>317143455</t>
  </si>
  <si>
    <t>Překlad nosný z pórobetonu ve zdech tl 300 mm dl přes 2100 do 2400 mm</t>
  </si>
  <si>
    <t>393939570</t>
  </si>
  <si>
    <t>39</t>
  </si>
  <si>
    <t>317941123</t>
  </si>
  <si>
    <t>Osazování ocelových válcovaných nosníků na zdivu I, IE, U, UE nebo L do č 22</t>
  </si>
  <si>
    <t>92</t>
  </si>
  <si>
    <t>"U180" 4,13*2*0,022</t>
  </si>
  <si>
    <t>"IPE220" (8,1*3+3,8*2)*0,0262</t>
  </si>
  <si>
    <t>40</t>
  </si>
  <si>
    <t>M</t>
  </si>
  <si>
    <t>13010754</t>
  </si>
  <si>
    <t>ocel profilová jakost S235JR (11 375) průřez IPE 220</t>
  </si>
  <si>
    <t>-1226071407</t>
  </si>
  <si>
    <t>41</t>
  </si>
  <si>
    <t>13010824</t>
  </si>
  <si>
    <t>ocel profilová jakost S235JR (11 375) průřez U (UPN) 180</t>
  </si>
  <si>
    <t>2096828707</t>
  </si>
  <si>
    <t>341941005</t>
  </si>
  <si>
    <t>Nosné nebo spojovací svary tl do 18 mm ocelových doplňkových konstrukcí při montáži dílců</t>
  </si>
  <si>
    <t>106</t>
  </si>
  <si>
    <t>14+16+10,6</t>
  </si>
  <si>
    <t>43</t>
  </si>
  <si>
    <t>346244382</t>
  </si>
  <si>
    <t>Plentování jednostranné v přes 200 do 300 mm válcovaných nosníků cihlami</t>
  </si>
  <si>
    <t>-1234288219</t>
  </si>
  <si>
    <t>12,76+5,88</t>
  </si>
  <si>
    <t>44</t>
  </si>
  <si>
    <t>317998123</t>
  </si>
  <si>
    <t>Tepelná izolace mezi překlady jakékoliv výšky z EPS tl 80 mm</t>
  </si>
  <si>
    <t>-1776767424</t>
  </si>
  <si>
    <t>121,2*0,7</t>
  </si>
  <si>
    <t>Vodorovné konstrukce</t>
  </si>
  <si>
    <t>45</t>
  </si>
  <si>
    <t>411121121</t>
  </si>
  <si>
    <t>Montáž prefabrikovaných ŽB stropů ze stropních panelů š 1200 mm dl do 3800 mm</t>
  </si>
  <si>
    <t>-1977365386</t>
  </si>
  <si>
    <t>"výkres č.2-001 a 2-002  skladba panelů nad 1.NP a 2.NP" 8</t>
  </si>
  <si>
    <t>411121125</t>
  </si>
  <si>
    <t>Montáž prefabrikovaných ŽB stropů ze stropních panelů š 1200 mm dl přes 3800 do 7000 mm</t>
  </si>
  <si>
    <t>-702484957</t>
  </si>
  <si>
    <t>"výkres č.2-001 a 2-002  skladba panelů nad 1.NP a 2.NP" 16</t>
  </si>
  <si>
    <t>47</t>
  </si>
  <si>
    <t>411121127</t>
  </si>
  <si>
    <t>Montáž prefabrikovaných ŽB stropů ze stropních panelů š 1200 mm dl přes 7000 mm</t>
  </si>
  <si>
    <t>178398692</t>
  </si>
  <si>
    <t>"výkres č.2-001 a 2-002  skladba panelů nad 1.NP a 2.NP" 19</t>
  </si>
  <si>
    <t>48</t>
  </si>
  <si>
    <t>59346843R</t>
  </si>
  <si>
    <t>panel stropní předpjatý š 1190mm v 160mm, počet lan 9 + 2 včetně výztuže a zálivky spar panelů</t>
  </si>
  <si>
    <t>1992895562</t>
  </si>
  <si>
    <t>0,9+3,15+5,25*2+5,7+34,2+5,7*2+1,85*4+4,55*2+5,25</t>
  </si>
  <si>
    <t>49</t>
  </si>
  <si>
    <t>59346871R</t>
  </si>
  <si>
    <t>panel stropní předpjatý š 1190mm v 200mm, počet lan 7 + 2 včetně výztuže a zálivky spar panelů</t>
  </si>
  <si>
    <t>634462529</t>
  </si>
  <si>
    <t>2,15+3,45+5,9*2+7,5*2+7,5*6</t>
  </si>
  <si>
    <t>50</t>
  </si>
  <si>
    <t>59346862R</t>
  </si>
  <si>
    <t>panel stropní předpjatý š 1190mm v 250mm, počet lan 8 + 2 včetně výztuže a zálivky spar panelů</t>
  </si>
  <si>
    <t>1052850094</t>
  </si>
  <si>
    <t>9,2*2+9,2*9</t>
  </si>
  <si>
    <t>51</t>
  </si>
  <si>
    <t>413941125</t>
  </si>
  <si>
    <t>Osazování ocelových válcovaných nosníků stropů I, IE, U, UE nebo L č. 24 a výše nebo výšky přes 220 mm</t>
  </si>
  <si>
    <t>-190577935</t>
  </si>
  <si>
    <t>"IPE270" 9,2*2*0,0361</t>
  </si>
  <si>
    <t>"IPE220" 3,2*2*0,0262</t>
  </si>
  <si>
    <t>"UPE220" 7,1*2*0,0272</t>
  </si>
  <si>
    <t>52</t>
  </si>
  <si>
    <t>13010758</t>
  </si>
  <si>
    <t>ocel profilová jakost S235JR (11 375) průřez IPE 270</t>
  </si>
  <si>
    <t>-802398813</t>
  </si>
  <si>
    <t>53</t>
  </si>
  <si>
    <t>782144569</t>
  </si>
  <si>
    <t>13010940</t>
  </si>
  <si>
    <t>ocel profilová jakost S235JR (11 375) průřez UPE 220</t>
  </si>
  <si>
    <t>-441442281</t>
  </si>
  <si>
    <t>55</t>
  </si>
  <si>
    <t>417321515</t>
  </si>
  <si>
    <t>Ztužující pásy a věnce ze ŽB tř. C 25/30</t>
  </si>
  <si>
    <t>-1278195960</t>
  </si>
  <si>
    <t>(13,1+16,3)*2*0,25*0,37*2+18,1*0,3*0,25+20,3*0,3*0,25</t>
  </si>
  <si>
    <t>56</t>
  </si>
  <si>
    <t>417351115</t>
  </si>
  <si>
    <t>Zřízení bednění ztužujících věnců</t>
  </si>
  <si>
    <t>136</t>
  </si>
  <si>
    <t>58,8+19,2</t>
  </si>
  <si>
    <t>57</t>
  </si>
  <si>
    <t>417351116</t>
  </si>
  <si>
    <t>Odstranění bednění ztužujících věnců</t>
  </si>
  <si>
    <t>138</t>
  </si>
  <si>
    <t>58</t>
  </si>
  <si>
    <t>417361821</t>
  </si>
  <si>
    <t>Výztuž ztužujících pásů a věnců betonářskou ocelí 10 505</t>
  </si>
  <si>
    <t>140</t>
  </si>
  <si>
    <t>13,758*0,12</t>
  </si>
  <si>
    <t>59</t>
  </si>
  <si>
    <t>430321414</t>
  </si>
  <si>
    <t>Schodišťová konstrukce a rampa ze ŽB tř. C 25/30</t>
  </si>
  <si>
    <t>146</t>
  </si>
  <si>
    <t>2,41+1,71</t>
  </si>
  <si>
    <t>60</t>
  </si>
  <si>
    <t>430361821</t>
  </si>
  <si>
    <t>Výztuž schodišťové konstrukce a rampy betonářskou ocelí 10 505</t>
  </si>
  <si>
    <t>148</t>
  </si>
  <si>
    <t>4,12*0,08</t>
  </si>
  <si>
    <t>61</t>
  </si>
  <si>
    <t>431351121</t>
  </si>
  <si>
    <t>Zřízení bednění podest schodišť a ramp přímočarých v do 4 m</t>
  </si>
  <si>
    <t>150</t>
  </si>
  <si>
    <t>4,3</t>
  </si>
  <si>
    <t>62</t>
  </si>
  <si>
    <t>431351122</t>
  </si>
  <si>
    <t>Odstranění bednění podest schodišť a ramp přímočarých v do 4 m</t>
  </si>
  <si>
    <t>152</t>
  </si>
  <si>
    <t>63</t>
  </si>
  <si>
    <t>433351131</t>
  </si>
  <si>
    <t>Zřízení bednění schodnic přímočarých schodišť v do 4 m</t>
  </si>
  <si>
    <t>154</t>
  </si>
  <si>
    <t>16,9</t>
  </si>
  <si>
    <t>64</t>
  </si>
  <si>
    <t>433351132</t>
  </si>
  <si>
    <t>Odstranění bednění schodnic přímočarých schodišť v do 4 m</t>
  </si>
  <si>
    <t>156</t>
  </si>
  <si>
    <t>65</t>
  </si>
  <si>
    <t>434121415</t>
  </si>
  <si>
    <t>Osazení ŽB schodišťových stupňů broušených nebo leštěných na schodnice</t>
  </si>
  <si>
    <t>158</t>
  </si>
  <si>
    <t>6+8+8+2</t>
  </si>
  <si>
    <t>66</t>
  </si>
  <si>
    <t>593737920</t>
  </si>
  <si>
    <t>stupeň schodišťový betonový 1200/170/280 mm</t>
  </si>
  <si>
    <t>160</t>
  </si>
  <si>
    <t>67</t>
  </si>
  <si>
    <t>457311115</t>
  </si>
  <si>
    <t>Vyrovnávací nebo spádový beton C 16/20</t>
  </si>
  <si>
    <t>162</t>
  </si>
  <si>
    <t>0,685+0,429</t>
  </si>
  <si>
    <t>Trubní vedení</t>
  </si>
  <si>
    <t>68</t>
  </si>
  <si>
    <t>451573111</t>
  </si>
  <si>
    <t>Lože pod potrubí otevřený výkop ze štěrkopísku</t>
  </si>
  <si>
    <t>164</t>
  </si>
  <si>
    <t>20,2*0,8*0,3</t>
  </si>
  <si>
    <t>69</t>
  </si>
  <si>
    <t>871315211</t>
  </si>
  <si>
    <t>Kanalizační potrubí z tvrdého PVC-systém KG tuhost třídy SN4 DN150</t>
  </si>
  <si>
    <t>166</t>
  </si>
  <si>
    <t>6+14,2</t>
  </si>
  <si>
    <t>70</t>
  </si>
  <si>
    <t>877310320</t>
  </si>
  <si>
    <t>Montáž odboček na potrubí z PP trub hladkých plnostěnných DN 150</t>
  </si>
  <si>
    <t>168</t>
  </si>
  <si>
    <t>71</t>
  </si>
  <si>
    <t>28611392</t>
  </si>
  <si>
    <t>odbočka kanalizační PVC s hrdlem 160/160/45°</t>
  </si>
  <si>
    <t>-2122689287</t>
  </si>
  <si>
    <t>72</t>
  </si>
  <si>
    <t>891163111</t>
  </si>
  <si>
    <t>Montáž vodovodního ventilu hlavního pro přípojky DN 25</t>
  </si>
  <si>
    <t>172</t>
  </si>
  <si>
    <t>1*4</t>
  </si>
  <si>
    <t>73</t>
  </si>
  <si>
    <t>891173111</t>
  </si>
  <si>
    <t>Montáž vodovodního ventilu hlavního pro přípojky DN 32</t>
  </si>
  <si>
    <t>174</t>
  </si>
  <si>
    <t>74</t>
  </si>
  <si>
    <t>CO-NC2</t>
  </si>
  <si>
    <t>Napojení na stáv.kanalizaci</t>
  </si>
  <si>
    <t>kpl</t>
  </si>
  <si>
    <t>176</t>
  </si>
  <si>
    <t>Ostatní konstrukce a práce</t>
  </si>
  <si>
    <t>75</t>
  </si>
  <si>
    <t>952901111</t>
  </si>
  <si>
    <t>Vyčištění budov bytové a občanské výstavby při výšce podlaží do 4 m</t>
  </si>
  <si>
    <t>48513165</t>
  </si>
  <si>
    <t>321,14+105,01</t>
  </si>
  <si>
    <t>76</t>
  </si>
  <si>
    <t>CO-NC8</t>
  </si>
  <si>
    <t>Požadavky dle požární zprávy ( PHP, bezpečnostní tabulky atd.)</t>
  </si>
  <si>
    <t>-1328454319</t>
  </si>
  <si>
    <t>Úprava povrchů vnitřních</t>
  </si>
  <si>
    <t>77</t>
  </si>
  <si>
    <t>619991011</t>
  </si>
  <si>
    <t>Obalení konstrukcí a prvků fólií přilepenou lepící páskou</t>
  </si>
  <si>
    <t>740380620</t>
  </si>
  <si>
    <t>51,51+2,64+7,36</t>
  </si>
  <si>
    <t>78</t>
  </si>
  <si>
    <t>611142001</t>
  </si>
  <si>
    <t>Potažení vnitřních stropů sklovláknitým pletivem vtlačeným do tenkovrstvé hmoty</t>
  </si>
  <si>
    <t>2052933556</t>
  </si>
  <si>
    <t>2,45+9,1+9,41+6,53+5,76+7+7,24+2,66+2,59+101,62+9,23+10,06</t>
  </si>
  <si>
    <t>79</t>
  </si>
  <si>
    <t>611311131</t>
  </si>
  <si>
    <t>Potažení vnitřních rovných stropů vápenným štukem tloušťky do 3 mm</t>
  </si>
  <si>
    <t>-414511453</t>
  </si>
  <si>
    <t>80</t>
  </si>
  <si>
    <t>612321141</t>
  </si>
  <si>
    <t>Vápenocementová omítka štuková dvouvrstvá vnitřních stěn nanášená ručně</t>
  </si>
  <si>
    <t>-1392282238</t>
  </si>
  <si>
    <t>(83,38+145,81+42,51+104,26)*2+278,32</t>
  </si>
  <si>
    <t>"odečet plocha obkladu" -110,69</t>
  </si>
  <si>
    <t>81</t>
  </si>
  <si>
    <t>622143004</t>
  </si>
  <si>
    <t>Montáž omítkových samolepících začišťovacích profilů pro spojení s okenním rámem</t>
  </si>
  <si>
    <t>973474518</t>
  </si>
  <si>
    <t>5,1+5,2+2,6*3+13+2,7+9+6,75+4,5*2+9+4,7+13,5+18+2,6+7,8+4,8+40,05+18</t>
  </si>
  <si>
    <t>82</t>
  </si>
  <si>
    <t>59051486.1</t>
  </si>
  <si>
    <t>profil rohový PVC 15x15mm s výztužnou tkaninou š 100mm pro ETICS</t>
  </si>
  <si>
    <t>-892406048</t>
  </si>
  <si>
    <t>177*1,05</t>
  </si>
  <si>
    <t>83</t>
  </si>
  <si>
    <t>622143003</t>
  </si>
  <si>
    <t>Montáž omítkových plastových nebo pozinkovaných rohových profilů s tkaninou</t>
  </si>
  <si>
    <t>-1631118967</t>
  </si>
  <si>
    <t>5,1+5,2+2,6*3+13+2,7+9+6,75+4,5*2+9+4,7+13,5+18+2,6+7,8+4,8+40,05</t>
  </si>
  <si>
    <t>84</t>
  </si>
  <si>
    <t>28342205</t>
  </si>
  <si>
    <t>profil začišťovací PVC 6mm s výztužnou tkaninou pro ostění ETICS</t>
  </si>
  <si>
    <t>-892259389</t>
  </si>
  <si>
    <t>159*1,05</t>
  </si>
  <si>
    <t>166,95*1,05 'Přepočtené koeficientem množství</t>
  </si>
  <si>
    <t>85</t>
  </si>
  <si>
    <t>619995001</t>
  </si>
  <si>
    <t>Začištění omítek kolem oken, dveří, podlah nebo obkladů</t>
  </si>
  <si>
    <t>75546704</t>
  </si>
  <si>
    <t>"začištění keram.soklu" 51,3+11+6</t>
  </si>
  <si>
    <t>Úprava povrchů vnějších</t>
  </si>
  <si>
    <t>86</t>
  </si>
  <si>
    <t>629991011</t>
  </si>
  <si>
    <t>Zakrytí výplní otvorů a svislých ploch fólií přilepenou lepící páskou</t>
  </si>
  <si>
    <t>196</t>
  </si>
  <si>
    <t>87</t>
  </si>
  <si>
    <t>622321341</t>
  </si>
  <si>
    <t>Vápenocementová omítka štuková dvouvrstvá vnějších stěn nanášená strojně</t>
  </si>
  <si>
    <t>-315671747</t>
  </si>
  <si>
    <t>(17,2+13,1)*2*7,45+1,7*2*7,45</t>
  </si>
  <si>
    <t>"odečet otvorů" -61,51</t>
  </si>
  <si>
    <t>"ostění" 177*0,25</t>
  </si>
  <si>
    <t>88</t>
  </si>
  <si>
    <t>622151021</t>
  </si>
  <si>
    <t>Penetrační akrylátový nátěr vnějších mozaikových tenkovrstvých omítek stěn</t>
  </si>
  <si>
    <t>1390252517</t>
  </si>
  <si>
    <t>(13,1+17,2)*2*0,2+1,7*2*0,2+0,2*2*3</t>
  </si>
  <si>
    <t>"odečet otvorů" -(1,7+1,5+3,6+3+1,1)*0,2</t>
  </si>
  <si>
    <t>89</t>
  </si>
  <si>
    <t>622511112</t>
  </si>
  <si>
    <t>Tenkovrstvá akrylátová mozaiková střednězrnná omítka vnějších stěn</t>
  </si>
  <si>
    <t>2136736716</t>
  </si>
  <si>
    <t>90</t>
  </si>
  <si>
    <t>-1322684502</t>
  </si>
  <si>
    <t>91</t>
  </si>
  <si>
    <t>1038819859</t>
  </si>
  <si>
    <t>789409660</t>
  </si>
  <si>
    <t>5,1+5,2+2,6*3+13+2,7+9+6,75+4,5*2+9+4,7+13,5+18+2,6+7,8+4,8+40+41,05</t>
  </si>
  <si>
    <t>93</t>
  </si>
  <si>
    <t>-2006803978</t>
  </si>
  <si>
    <t>200*1,05</t>
  </si>
  <si>
    <t>210*1,05 'Přepočtené koeficientem množství</t>
  </si>
  <si>
    <t>Podlahy a podlahové konstrukce</t>
  </si>
  <si>
    <t>94</t>
  </si>
  <si>
    <t>631311114</t>
  </si>
  <si>
    <t>Mazanina tl do 80 mm z betonu prostého tř. C 16/20</t>
  </si>
  <si>
    <t>198</t>
  </si>
  <si>
    <t>14,82+2,711</t>
  </si>
  <si>
    <t>95</t>
  </si>
  <si>
    <t>631311124</t>
  </si>
  <si>
    <t>Mazanina tl do 120 mm z betonu prostého tř. C 16/20</t>
  </si>
  <si>
    <t>202</t>
  </si>
  <si>
    <t>0,072+9,38</t>
  </si>
  <si>
    <t>96</t>
  </si>
  <si>
    <t>631341114</t>
  </si>
  <si>
    <t>Mazanina tl přes 50 do 80 mm z betonu lehkého keramického LC 20/22</t>
  </si>
  <si>
    <t>-814335245</t>
  </si>
  <si>
    <t>2,11+2,85</t>
  </si>
  <si>
    <t>97</t>
  </si>
  <si>
    <t>631362021</t>
  </si>
  <si>
    <t>Výztuž mazanin svařovanými sítěmi Kari</t>
  </si>
  <si>
    <t>208</t>
  </si>
  <si>
    <t>0,72</t>
  </si>
  <si>
    <t>98</t>
  </si>
  <si>
    <t>632451022</t>
  </si>
  <si>
    <t>Vyrovnávací potěr tl do 30 mm z MC 15 provedený v pásu</t>
  </si>
  <si>
    <t>210</t>
  </si>
  <si>
    <t>4,23+6,21+6,46</t>
  </si>
  <si>
    <t>99</t>
  </si>
  <si>
    <t>CO-NC</t>
  </si>
  <si>
    <t>Drátkobeton tl.150 mm</t>
  </si>
  <si>
    <t>212</t>
  </si>
  <si>
    <t>"plocha garáže" 82,65</t>
  </si>
  <si>
    <t>100</t>
  </si>
  <si>
    <t>632481213</t>
  </si>
  <si>
    <t>Separační vrstva z PE fólie</t>
  </si>
  <si>
    <t>214</t>
  </si>
  <si>
    <t>321,14+105,01+168,23</t>
  </si>
  <si>
    <t>Osazování výplní otvorů</t>
  </si>
  <si>
    <t>101</t>
  </si>
  <si>
    <t>642942611</t>
  </si>
  <si>
    <t>Osazování zárubní nebo rámů dveřních kovových do 2,5 m2 na montážní pěnu</t>
  </si>
  <si>
    <t>216</t>
  </si>
  <si>
    <t>1+1+2+1+2+3</t>
  </si>
  <si>
    <t>102</t>
  </si>
  <si>
    <t>55331481</t>
  </si>
  <si>
    <t>zárubeň jednokřídlá ocelová pro zdění tl stěny 75-100mm rozměru 700/1970, 2100mm</t>
  </si>
  <si>
    <t>-509572905</t>
  </si>
  <si>
    <t>103</t>
  </si>
  <si>
    <t>55331480</t>
  </si>
  <si>
    <t>zárubeň jednokřídlá ocelová pro zdění tl stěny 75-100mm rozměru 600/1970, 2100mm</t>
  </si>
  <si>
    <t>636131906</t>
  </si>
  <si>
    <t>104</t>
  </si>
  <si>
    <t>55331483</t>
  </si>
  <si>
    <t>zárubeň jednokřídlá ocelová pro zdění tl stěny 75-100mm rozměru 900/1970, 2100mm</t>
  </si>
  <si>
    <t>779225984</t>
  </si>
  <si>
    <t>105</t>
  </si>
  <si>
    <t>55331486</t>
  </si>
  <si>
    <t>zárubeň jednokřídlá ocelová pro zdění tl stěny 110-150mm rozměru 700/1970, 2100mm</t>
  </si>
  <si>
    <t>790908114</t>
  </si>
  <si>
    <t>55331799R</t>
  </si>
  <si>
    <t>zárubeň s nadsvětlíkem ocelová tl stěny 150mm velikost otvoru 800-900/2700mm výška dveří 1970mm</t>
  </si>
  <si>
    <t>1894049787</t>
  </si>
  <si>
    <t>1+1</t>
  </si>
  <si>
    <t>107</t>
  </si>
  <si>
    <t>55331796</t>
  </si>
  <si>
    <t>zárubeň s nadsvětlíkem tl stěny 75mm velikost otvoru 800-900/2700mm výška dveří 1970mm</t>
  </si>
  <si>
    <t>1478650235</t>
  </si>
  <si>
    <t>2+1</t>
  </si>
  <si>
    <t>108</t>
  </si>
  <si>
    <t>642942721</t>
  </si>
  <si>
    <t>Osazování zárubní nebo rámů dveřních kovových do 4 m2 na montážní pěnu</t>
  </si>
  <si>
    <t>-1464577266</t>
  </si>
  <si>
    <t>109</t>
  </si>
  <si>
    <t>55331744</t>
  </si>
  <si>
    <t>zárubeň dvoukřídlá ocelová pro zdění tl stěny 75-100mm rozměru 1450/1970, 2100mm</t>
  </si>
  <si>
    <t>-598227611</t>
  </si>
  <si>
    <t>110</t>
  </si>
  <si>
    <t>642945111</t>
  </si>
  <si>
    <t>Osazování protipožárních nebo protiplynových zárubní dveří jednokřídlových do 2,5 m2</t>
  </si>
  <si>
    <t>411456784</t>
  </si>
  <si>
    <t>3+1+1+3</t>
  </si>
  <si>
    <t>111</t>
  </si>
  <si>
    <t>55331557</t>
  </si>
  <si>
    <t>zárubeň jednokřídlá ocelová pro zdění s protipožární úpravou tl stěny 75-100mm rozměru 800/1970, 2100mm</t>
  </si>
  <si>
    <t>1379387095</t>
  </si>
  <si>
    <t>112</t>
  </si>
  <si>
    <t>55331558</t>
  </si>
  <si>
    <t>zárubeň jednokřídlá ocelová pro zdění s protipožární úpravou tl stěny 75-100mm rozměru 900/1970, 2100mm</t>
  </si>
  <si>
    <t>1466124700</t>
  </si>
  <si>
    <t>113</t>
  </si>
  <si>
    <t>55331559</t>
  </si>
  <si>
    <t>zárubeň jednokřídlá ocelová pro zdění s protipožární úpravou tl stěny 75-100mm rozměru 1100/1970, 2100mm</t>
  </si>
  <si>
    <t>-451898667</t>
  </si>
  <si>
    <t>114</t>
  </si>
  <si>
    <t>55331562</t>
  </si>
  <si>
    <t>zárubeň jednokřídlá ocelová pro zdění s protipožární úpravou tl stěny 110-150mm rozměru 800/1970, 2100mm</t>
  </si>
  <si>
    <t>-543812720</t>
  </si>
  <si>
    <t>115</t>
  </si>
  <si>
    <t>642945112</t>
  </si>
  <si>
    <t>Osazování protipožárních nebo protiplynových zárubní dveří dvoukřídlových přes 2,5 do 6,5 m2</t>
  </si>
  <si>
    <t>1080209823</t>
  </si>
  <si>
    <t>116</t>
  </si>
  <si>
    <t>55331759</t>
  </si>
  <si>
    <t>zárubeň dvoukřídlá ocelová pro zdění s protipožární úpravou tl stěny 75-100mm rozměru 1450/1970, 2100mm</t>
  </si>
  <si>
    <t>-750701211</t>
  </si>
  <si>
    <t>Lešení a stavební výtahy</t>
  </si>
  <si>
    <t>117</t>
  </si>
  <si>
    <t>941111131</t>
  </si>
  <si>
    <t>Montáž lešení řadového trubkového lehkého s podlahami zatížení do 200 kg/m2 š do 1,5 m v do 10 m</t>
  </si>
  <si>
    <t>230</t>
  </si>
  <si>
    <t>(19,2+13,1)*2*7,8+1,7*2*7,8</t>
  </si>
  <si>
    <t>118</t>
  </si>
  <si>
    <t>941111231</t>
  </si>
  <si>
    <t>Příplatek k lešení řadovému trubkovému lehkému s podlahami š 1,5 m v 10 m za první a ZKD den použití</t>
  </si>
  <si>
    <t>232</t>
  </si>
  <si>
    <t>530,4*60</t>
  </si>
  <si>
    <t>119</t>
  </si>
  <si>
    <t>941111831</t>
  </si>
  <si>
    <t>Demontáž lešení řadového trubkového lehkého s podlahami zatížení do 200 kg/m2 š do 1,5 m v do 10 m</t>
  </si>
  <si>
    <t>234</t>
  </si>
  <si>
    <t>120</t>
  </si>
  <si>
    <t>949101111</t>
  </si>
  <si>
    <t>Lešení pomocné pro objekty pozemních staveb s lešeňovou podlahou v do 1,9 m zatížení do 150 kg/m2</t>
  </si>
  <si>
    <t>236</t>
  </si>
  <si>
    <t>71,07+158,39+106,73+89,96-105,01</t>
  </si>
  <si>
    <t>121</t>
  </si>
  <si>
    <t>949101112</t>
  </si>
  <si>
    <t>Lešení pomocné pro objekty pozemních staveb s lešeňovou podlahou v do 3,5 m zatížení do 150 kg/m2</t>
  </si>
  <si>
    <t>238</t>
  </si>
  <si>
    <t>82,65+13,13+9,23</t>
  </si>
  <si>
    <t>998</t>
  </si>
  <si>
    <t>Přesun hmot</t>
  </si>
  <si>
    <t>122</t>
  </si>
  <si>
    <t>998011002</t>
  </si>
  <si>
    <t>Přesun hmot pro budovy zděné v do 12 m</t>
  </si>
  <si>
    <t>240</t>
  </si>
  <si>
    <t>PSV</t>
  </si>
  <si>
    <t>711</t>
  </si>
  <si>
    <t>Izolace proti vodě, vlhkosti a plynům</t>
  </si>
  <si>
    <t>123</t>
  </si>
  <si>
    <t>711111001</t>
  </si>
  <si>
    <t>Provedení izolace proti zemní vlhkosti vodorovné za studena nátěrem penetračním</t>
  </si>
  <si>
    <t>242</t>
  </si>
  <si>
    <t>17,2*13,1+5,26*1,638</t>
  </si>
  <si>
    <t>124</t>
  </si>
  <si>
    <t>711112001</t>
  </si>
  <si>
    <t>Provedení izolace proti zemní vlhkosti svislé za studena nátěrem penetračním</t>
  </si>
  <si>
    <t>244</t>
  </si>
  <si>
    <t>(17,2+13,1)*2*0,6-0,16</t>
  </si>
  <si>
    <t>125</t>
  </si>
  <si>
    <t>11163150</t>
  </si>
  <si>
    <t>lak penetrační asfaltový</t>
  </si>
  <si>
    <t>-1504660282</t>
  </si>
  <si>
    <t>(233,936+36,2)*0,0005</t>
  </si>
  <si>
    <t>126</t>
  </si>
  <si>
    <t>711141559</t>
  </si>
  <si>
    <t>Provedení izolace proti zemní vlhkosti pásy přitavením vodorovné NAIP</t>
  </si>
  <si>
    <t>248</t>
  </si>
  <si>
    <t>233,937</t>
  </si>
  <si>
    <t>127</t>
  </si>
  <si>
    <t>711142559</t>
  </si>
  <si>
    <t>Provedení izolace proti zemní vlhkosti pásy přitavením svislé NAIP</t>
  </si>
  <si>
    <t>250</t>
  </si>
  <si>
    <t>36,2</t>
  </si>
  <si>
    <t>128</t>
  </si>
  <si>
    <t>62853004</t>
  </si>
  <si>
    <t>pás asfaltový natavitelný modifikovaný SBS s vložkou ze skleněné tkaniny a spalitelnou PE fólií nebo jemnozrnným minerálním posypem na horním povrchu tl 4,0mm</t>
  </si>
  <si>
    <t>592689858</t>
  </si>
  <si>
    <t>(233,937+36,2)*1,152</t>
  </si>
  <si>
    <t>129</t>
  </si>
  <si>
    <t>711113117</t>
  </si>
  <si>
    <t>Izolace proti vlhkosti vodorovná za studena těsnicí stěrkou jednosložkovou na bázi cementu</t>
  </si>
  <si>
    <t>1885487980</t>
  </si>
  <si>
    <t>1,23*1,84</t>
  </si>
  <si>
    <t>130</t>
  </si>
  <si>
    <t>711113127</t>
  </si>
  <si>
    <t>Izolace proti vlhkosti svislá za studena těsnicí stěrkou jednosložkovou na bázi cementu</t>
  </si>
  <si>
    <t>-683845609</t>
  </si>
  <si>
    <t>(2,3+1,16)*2*0,1</t>
  </si>
  <si>
    <t>(2,16+1,8)*2*0,1</t>
  </si>
  <si>
    <t>(1,23+1,84)*2*2</t>
  </si>
  <si>
    <t>131</t>
  </si>
  <si>
    <t>998711102</t>
  </si>
  <si>
    <t>Přesun hmot tonážní pro izolace proti vodě, vlhkosti a plynům v objektech výšky do 12 m</t>
  </si>
  <si>
    <t>256</t>
  </si>
  <si>
    <t>713</t>
  </si>
  <si>
    <t>Izolace tepelné</t>
  </si>
  <si>
    <t>132</t>
  </si>
  <si>
    <t>713111122</t>
  </si>
  <si>
    <t>Montáž izolace tepelné spodem stropů s přibitím rohoží, pásů, dílců, desek</t>
  </si>
  <si>
    <t>258</t>
  </si>
  <si>
    <t>16,3*12,2+1,85*5</t>
  </si>
  <si>
    <t>133</t>
  </si>
  <si>
    <t>63141195</t>
  </si>
  <si>
    <t>deska tepelně izolační minerální do šikmých střech a stěn λ=0,035-0,038 tl 200mm</t>
  </si>
  <si>
    <t>441227493</t>
  </si>
  <si>
    <t>208,11*1,03</t>
  </si>
  <si>
    <t>134</t>
  </si>
  <si>
    <t>713121111</t>
  </si>
  <si>
    <t>Montáž izolace tepelné podlah volně kladenými rohožemi, pásy, dílci, deskami 1 vrstva</t>
  </si>
  <si>
    <t>262</t>
  </si>
  <si>
    <t>67,83+163,59+106,73+89,96+10,69</t>
  </si>
  <si>
    <t>135</t>
  </si>
  <si>
    <t>28372306</t>
  </si>
  <si>
    <t>deska EPS 100 pro konstrukce s běžným zatížením λ=0,037 tl 60mm</t>
  </si>
  <si>
    <t>72782907</t>
  </si>
  <si>
    <t>438,8/2*1,017</t>
  </si>
  <si>
    <t>28372310</t>
  </si>
  <si>
    <t>deska EPS 100 pro konstrukce s běžným zatížením λ=0,037 tl 90mm</t>
  </si>
  <si>
    <t>2069143583</t>
  </si>
  <si>
    <t>137</t>
  </si>
  <si>
    <t>713131141</t>
  </si>
  <si>
    <t>Montáž izolace tepelné stěn a základů lepením celoplošně rohoží, pásů, dílců, desek</t>
  </si>
  <si>
    <t>268</t>
  </si>
  <si>
    <t>(17,2+13,1)*2*0,65</t>
  </si>
  <si>
    <t>1,7*2*0,65</t>
  </si>
  <si>
    <t>1,642</t>
  </si>
  <si>
    <t>28376456</t>
  </si>
  <si>
    <t>deska z polystyrénu XPS, hrana polodrážková a hladký povrch 500kPa tl 80mm</t>
  </si>
  <si>
    <t>1811524402</t>
  </si>
  <si>
    <t>43,242*1,02</t>
  </si>
  <si>
    <t>139</t>
  </si>
  <si>
    <t>998713102</t>
  </si>
  <si>
    <t>Přesun hmot tonážní pro izolace tepelné v objektech v do 12 m</t>
  </si>
  <si>
    <t>272</t>
  </si>
  <si>
    <t>721</t>
  </si>
  <si>
    <t>Zdravotechnika - vnitřní kanalizace</t>
  </si>
  <si>
    <t>721173401</t>
  </si>
  <si>
    <t>Potrubí kanalizační z PVC SN 4 svodné DN 100</t>
  </si>
  <si>
    <t>274</t>
  </si>
  <si>
    <t>13+5+8+5</t>
  </si>
  <si>
    <t>141</t>
  </si>
  <si>
    <t>721173402</t>
  </si>
  <si>
    <t>Potrubí kanalizační z PVC SN 4 svodné DN 125</t>
  </si>
  <si>
    <t>276</t>
  </si>
  <si>
    <t>4+3</t>
  </si>
  <si>
    <t>142</t>
  </si>
  <si>
    <t>721173403</t>
  </si>
  <si>
    <t>Potrubí kanalizační z PVC SN 4 svodné DN 150</t>
  </si>
  <si>
    <t>278</t>
  </si>
  <si>
    <t>143</t>
  </si>
  <si>
    <t>721174042</t>
  </si>
  <si>
    <t>Potrubí kanalizační z PP připojovací systém HT DN 40</t>
  </si>
  <si>
    <t>280</t>
  </si>
  <si>
    <t>2+3+4</t>
  </si>
  <si>
    <t>144</t>
  </si>
  <si>
    <t>721174043</t>
  </si>
  <si>
    <t>Potrubí kanalizační z PP připojovací systém HT DN 50</t>
  </si>
  <si>
    <t>282</t>
  </si>
  <si>
    <t>3*2</t>
  </si>
  <si>
    <t>145</t>
  </si>
  <si>
    <t>721174044</t>
  </si>
  <si>
    <t>Potrubí kanalizační z PP připojovací systém HT DN 70</t>
  </si>
  <si>
    <t>284</t>
  </si>
  <si>
    <t>28611604</t>
  </si>
  <si>
    <t>čistící kus kanalizační PVC DN 100</t>
  </si>
  <si>
    <t>1334404738</t>
  </si>
  <si>
    <t>147</t>
  </si>
  <si>
    <t>28611608</t>
  </si>
  <si>
    <t>čistící kus kanalizační PVC DN 150</t>
  </si>
  <si>
    <t>-1983801009</t>
  </si>
  <si>
    <t>721212124</t>
  </si>
  <si>
    <t>Odtokový sprchový žlab délky 850 mm s krycím roštem a zápachovou uzávěrkou</t>
  </si>
  <si>
    <t>142375820</t>
  </si>
  <si>
    <t>1*2</t>
  </si>
  <si>
    <t>149</t>
  </si>
  <si>
    <t>721273153</t>
  </si>
  <si>
    <t>Hlavice ventilační polypropylen PP DN 110</t>
  </si>
  <si>
    <t>288</t>
  </si>
  <si>
    <t>894211111</t>
  </si>
  <si>
    <t>Šachty kanalizační kruhové z prostého betonu na potrubí DN 200 dno beton tř. C 25/30</t>
  </si>
  <si>
    <t>290</t>
  </si>
  <si>
    <t>151</t>
  </si>
  <si>
    <t>59224187</t>
  </si>
  <si>
    <t>prstenec šachtový vyrovnávací betonový tl.100mm</t>
  </si>
  <si>
    <t>-1265593843</t>
  </si>
  <si>
    <t>59224067</t>
  </si>
  <si>
    <t>skruž betonová 1000x500x120 mm</t>
  </si>
  <si>
    <t>-1434186376</t>
  </si>
  <si>
    <t>153</t>
  </si>
  <si>
    <t>59224065</t>
  </si>
  <si>
    <t>skruž betonová 1000x250x120 mm</t>
  </si>
  <si>
    <t>1282612685</t>
  </si>
  <si>
    <t>59224167</t>
  </si>
  <si>
    <t>skruž betonová přechodová 625/1000x600x120 mm</t>
  </si>
  <si>
    <t>298</t>
  </si>
  <si>
    <t>155</t>
  </si>
  <si>
    <t>899104112</t>
  </si>
  <si>
    <t>Osazení poklopů litinových nebo ocelových včetně rámů pro třídu zatížení D400, E600</t>
  </si>
  <si>
    <t>567401185</t>
  </si>
  <si>
    <t>28661935</t>
  </si>
  <si>
    <t>poklop šachtový litinový DN 600 pro třídu zatížení D400</t>
  </si>
  <si>
    <t>570073133</t>
  </si>
  <si>
    <t>157</t>
  </si>
  <si>
    <t>304</t>
  </si>
  <si>
    <t>721290111</t>
  </si>
  <si>
    <t>Zkouška těsnosti potrubí kanalizace vodou do DN 125</t>
  </si>
  <si>
    <t>306</t>
  </si>
  <si>
    <t>31+7+9+6+2</t>
  </si>
  <si>
    <t>159</t>
  </si>
  <si>
    <t>721290112</t>
  </si>
  <si>
    <t>Zkouška těsnosti potrubí kanalizace vodou do DN 200</t>
  </si>
  <si>
    <t>308</t>
  </si>
  <si>
    <t>998721102</t>
  </si>
  <si>
    <t>Přesun hmot tonážní pro vnitřní kanalizace v objektech v do 12 m</t>
  </si>
  <si>
    <t>310</t>
  </si>
  <si>
    <t>722</t>
  </si>
  <si>
    <t>Zdravotechnika - vnitřní vodovod</t>
  </si>
  <si>
    <t>161</t>
  </si>
  <si>
    <t>871161141</t>
  </si>
  <si>
    <t>Montáž potrubí z PE100 SDR 11 otevřený výkop svařovaných na tupo D 32 x 3,0 mm</t>
  </si>
  <si>
    <t>657709727</t>
  </si>
  <si>
    <t>17+12</t>
  </si>
  <si>
    <t>28613109</t>
  </si>
  <si>
    <t>trubka vodovodní PE100 PN 16 SDR11 25x2,3mm</t>
  </si>
  <si>
    <t>325580155</t>
  </si>
  <si>
    <t>163</t>
  </si>
  <si>
    <t>28613110</t>
  </si>
  <si>
    <t>trubka vodovodní PE100 PN 16 SDR11 32x3,0mm</t>
  </si>
  <si>
    <t>-2004863657</t>
  </si>
  <si>
    <t>722174002</t>
  </si>
  <si>
    <t>Potrubí vodovodní plastové PPR svar polyfuze PN 16 D 20 x 2,8 mm</t>
  </si>
  <si>
    <t>320</t>
  </si>
  <si>
    <t>13+12+15+4</t>
  </si>
  <si>
    <t>165</t>
  </si>
  <si>
    <t>722174003</t>
  </si>
  <si>
    <t>Potrubí vodovodní plastové PPR svar polyfuze PN 16 D 25 x 3,5 mm</t>
  </si>
  <si>
    <t>322</t>
  </si>
  <si>
    <t>2+3+3</t>
  </si>
  <si>
    <t>722181111</t>
  </si>
  <si>
    <t>Ochrana vodovodního potrubí plstěnými pásy do DN 20 mm</t>
  </si>
  <si>
    <t>324</t>
  </si>
  <si>
    <t>167</t>
  </si>
  <si>
    <t>722181113</t>
  </si>
  <si>
    <t>Ochrana vodovodního potrubí plstěnými pásy do DN 25 mm</t>
  </si>
  <si>
    <t>326</t>
  </si>
  <si>
    <t>722231141</t>
  </si>
  <si>
    <t>Ventil závitový pojistný rohový G 1/2</t>
  </si>
  <si>
    <t>328</t>
  </si>
  <si>
    <t>1*13</t>
  </si>
  <si>
    <t>169</t>
  </si>
  <si>
    <t>722240122</t>
  </si>
  <si>
    <t>Kohout kulový plastový PPR DN 20</t>
  </si>
  <si>
    <t>330</t>
  </si>
  <si>
    <t>170</t>
  </si>
  <si>
    <t>722240123</t>
  </si>
  <si>
    <t>Kohout kulový plastový PPR DN 25</t>
  </si>
  <si>
    <t>332</t>
  </si>
  <si>
    <t>171</t>
  </si>
  <si>
    <t>722270101</t>
  </si>
  <si>
    <t>Sestava vodoměrová závitová G 3/4</t>
  </si>
  <si>
    <t>soubor</t>
  </si>
  <si>
    <t>334</t>
  </si>
  <si>
    <t>452311131</t>
  </si>
  <si>
    <t>Podkladní desky z betonu prostého tř. C 12/15 otevřený výkop</t>
  </si>
  <si>
    <t>336</t>
  </si>
  <si>
    <t>0,21+0,33</t>
  </si>
  <si>
    <t>173</t>
  </si>
  <si>
    <t>893811163</t>
  </si>
  <si>
    <t>Osazení vodoměrné šachty kruhové z PP samonosné pro běžné zatížení D do 1,2 m hl přes 1,4 do 1,6 m</t>
  </si>
  <si>
    <t>-1656879403</t>
  </si>
  <si>
    <t>CO-SP</t>
  </si>
  <si>
    <t>dodávka PVC vodoměr.šachty VŠ1 vč.poklopu a žebříku</t>
  </si>
  <si>
    <t>ks</t>
  </si>
  <si>
    <t>340</t>
  </si>
  <si>
    <t>175</t>
  </si>
  <si>
    <t>894201212</t>
  </si>
  <si>
    <t>Stěny šachet tl nad 200 mm z prostého betonu bez zvýšených nároků na prostředí tř. C 12/15</t>
  </si>
  <si>
    <t>1276650994</t>
  </si>
  <si>
    <t>1,61+1,56</t>
  </si>
  <si>
    <t>411121232</t>
  </si>
  <si>
    <t>Montáž prefabrikovaných ŽB stropů ze stropních desek dl do 1800 mm</t>
  </si>
  <si>
    <t>344</t>
  </si>
  <si>
    <t>4*1</t>
  </si>
  <si>
    <t>177</t>
  </si>
  <si>
    <t>59341022</t>
  </si>
  <si>
    <t>deska stropní plná PZD 1190x340x70mm</t>
  </si>
  <si>
    <t>2091328653</t>
  </si>
  <si>
    <t>178</t>
  </si>
  <si>
    <t>722290215</t>
  </si>
  <si>
    <t>Zkouška těsnosti vodovodního potrubí hrdlového nebo přírubového do DN 100</t>
  </si>
  <si>
    <t>348</t>
  </si>
  <si>
    <t>29+44+8</t>
  </si>
  <si>
    <t>179</t>
  </si>
  <si>
    <t>722290234</t>
  </si>
  <si>
    <t>Proplach a dezinfekce vodovodního potrubí do DN 80</t>
  </si>
  <si>
    <t>350</t>
  </si>
  <si>
    <t>180</t>
  </si>
  <si>
    <t>998722102</t>
  </si>
  <si>
    <t>Přesun hmot tonážní tonážní pro vnitřní vodovod v objektech v do 12 m</t>
  </si>
  <si>
    <t>352</t>
  </si>
  <si>
    <t>723</t>
  </si>
  <si>
    <t>Zdravotechnika - vnitřní plynovod</t>
  </si>
  <si>
    <t>181</t>
  </si>
  <si>
    <t>CO-NC5</t>
  </si>
  <si>
    <t>Rozvod vnitřního plynu - viz.příloha</t>
  </si>
  <si>
    <t>354</t>
  </si>
  <si>
    <t>725</t>
  </si>
  <si>
    <t>Zdravotechnika - zařizovací předměty</t>
  </si>
  <si>
    <t>182</t>
  </si>
  <si>
    <t>726111031</t>
  </si>
  <si>
    <t>Instalační předstěna pro klozet s ovládáním zepředu v 1080 mm závěsný do masivní zděné kce</t>
  </si>
  <si>
    <t>-868021834</t>
  </si>
  <si>
    <t>1+5</t>
  </si>
  <si>
    <t>183</t>
  </si>
  <si>
    <t>725112022R</t>
  </si>
  <si>
    <t>Klozet keramický závěsný na nosné stěny s hlubokým splachováním pro invalidy</t>
  </si>
  <si>
    <t>257540648</t>
  </si>
  <si>
    <t>184</t>
  </si>
  <si>
    <t>725112022</t>
  </si>
  <si>
    <t>Klozet keramický závěsný na nosné stěny s hlubokým splachováním odpad vodorovný</t>
  </si>
  <si>
    <t>260510920</t>
  </si>
  <si>
    <t>185</t>
  </si>
  <si>
    <t>725121001</t>
  </si>
  <si>
    <t xml:space="preserve">Splachovač automatický pisoáru </t>
  </si>
  <si>
    <t>-214292877</t>
  </si>
  <si>
    <t>186</t>
  </si>
  <si>
    <t>725121501</t>
  </si>
  <si>
    <t>Pisoárový záchodek keramický bez splachovací nádrže bez odsávání a otvoru pro ventil</t>
  </si>
  <si>
    <t>358</t>
  </si>
  <si>
    <t>187</t>
  </si>
  <si>
    <t>725211701</t>
  </si>
  <si>
    <t>Umývátko keramické bílé stěnové šířky 400 mm připevněné na stěnu šrouby</t>
  </si>
  <si>
    <t>1453448334</t>
  </si>
  <si>
    <t>188</t>
  </si>
  <si>
    <t>725211681</t>
  </si>
  <si>
    <t>Umyvadlo keramické bílé zdravotní šířky 640 mm připevněné na stěnu šrouby</t>
  </si>
  <si>
    <t>-226601043</t>
  </si>
  <si>
    <t>189</t>
  </si>
  <si>
    <t>725211603</t>
  </si>
  <si>
    <t>Umyvadlo keramické připevněné na stěnu šrouby bílé bez krytu na sifon 600 mm</t>
  </si>
  <si>
    <t>362</t>
  </si>
  <si>
    <t>190</t>
  </si>
  <si>
    <t>725311111</t>
  </si>
  <si>
    <t>Dřez jednoduchý keramický se zápachovou uzávěrkou 590x450 mm</t>
  </si>
  <si>
    <t>364</t>
  </si>
  <si>
    <t>191</t>
  </si>
  <si>
    <t>725331111</t>
  </si>
  <si>
    <t>Výlevka bez výtokových armatur keramická se sklopnou plastovou mřížkou 425 mm</t>
  </si>
  <si>
    <t>366</t>
  </si>
  <si>
    <t>192</t>
  </si>
  <si>
    <t>725539201</t>
  </si>
  <si>
    <t xml:space="preserve">Připojení ohřívačů zásobníkových závěsných tlakových </t>
  </si>
  <si>
    <t>-334214689</t>
  </si>
  <si>
    <t>7+1</t>
  </si>
  <si>
    <t>193</t>
  </si>
  <si>
    <t>725821311</t>
  </si>
  <si>
    <t>Baterie dřezové nástěnné pákové s otáčivým kulatým ústím a délkou ramínka 200 mm</t>
  </si>
  <si>
    <t>370</t>
  </si>
  <si>
    <t>194</t>
  </si>
  <si>
    <t>725822613</t>
  </si>
  <si>
    <t>Baterie umyvadlová stojánková páková s výpustí</t>
  </si>
  <si>
    <t>1248151834</t>
  </si>
  <si>
    <t>1+1+4</t>
  </si>
  <si>
    <t>195</t>
  </si>
  <si>
    <t>725291706R</t>
  </si>
  <si>
    <t>Doplňky zařízení koupelen a záchodů smaltované madlo sklopné dl.850 mm</t>
  </si>
  <si>
    <t>376</t>
  </si>
  <si>
    <t>725291708R</t>
  </si>
  <si>
    <t>Doplňky zařízení koupelen a záchodů smaltované madlo rovné dl 600 mm</t>
  </si>
  <si>
    <t>378</t>
  </si>
  <si>
    <t>197</t>
  </si>
  <si>
    <t>725841332</t>
  </si>
  <si>
    <t>Baterie sprchová podomítková s přepínačem a pohyblivým držákem</t>
  </si>
  <si>
    <t>374760262</t>
  </si>
  <si>
    <t>998725102</t>
  </si>
  <si>
    <t>Přesun hmot tonážní pro zařizovací předměty v objektech v do 12 m</t>
  </si>
  <si>
    <t>380</t>
  </si>
  <si>
    <t>733</t>
  </si>
  <si>
    <t>Ústřední vytápění - rozvodné potrubí</t>
  </si>
  <si>
    <t>199</t>
  </si>
  <si>
    <t>CO-NC6</t>
  </si>
  <si>
    <t>Rozvody ústředního vytápění - viz.příloha</t>
  </si>
  <si>
    <t>382</t>
  </si>
  <si>
    <t>743</t>
  </si>
  <si>
    <t>Elektromontáže</t>
  </si>
  <si>
    <t>200</t>
  </si>
  <si>
    <t>CO-NC3</t>
  </si>
  <si>
    <t>Rozvody elektroinstalace vč.hromosvodu - viz.příloha</t>
  </si>
  <si>
    <t>384</t>
  </si>
  <si>
    <t>751</t>
  </si>
  <si>
    <t>Vzduchotechnika</t>
  </si>
  <si>
    <t>201</t>
  </si>
  <si>
    <t>CO-NC10</t>
  </si>
  <si>
    <t>Rozvody vzduchotechniky vč.kompletace - viz.příloha</t>
  </si>
  <si>
    <t>675443122</t>
  </si>
  <si>
    <t>762</t>
  </si>
  <si>
    <t>Konstrukce tesařské</t>
  </si>
  <si>
    <t>762341210</t>
  </si>
  <si>
    <t>Montáž bednění střech rovných a šikmých sklonu do 60° z hrubých prken na sraz tl do 32 mm</t>
  </si>
  <si>
    <t>1118880670</t>
  </si>
  <si>
    <t>"plocha střechy" 268,3</t>
  </si>
  <si>
    <t>203</t>
  </si>
  <si>
    <t>60515111</t>
  </si>
  <si>
    <t>řezivo jehličnaté boční prkno 20-30mm</t>
  </si>
  <si>
    <t>1501589011</t>
  </si>
  <si>
    <t>268,3*0,025</t>
  </si>
  <si>
    <t>204</t>
  </si>
  <si>
    <t>762342214</t>
  </si>
  <si>
    <t>Montáž laťování na střechách jednoduchých sklonu do 60° osové vzdálenosti do 360 mm</t>
  </si>
  <si>
    <t>386</t>
  </si>
  <si>
    <t>205</t>
  </si>
  <si>
    <t>60514114</t>
  </si>
  <si>
    <t>řezivo jehličnaté lať impregnovaná dl 4 m</t>
  </si>
  <si>
    <t>164628460</t>
  </si>
  <si>
    <t>268,3*0,01107</t>
  </si>
  <si>
    <t>206</t>
  </si>
  <si>
    <t>762342511</t>
  </si>
  <si>
    <t>Montáž kontralatí na podklad bez tepelné izolace</t>
  </si>
  <si>
    <t>-212576005</t>
  </si>
  <si>
    <t>14,28*19-0,02</t>
  </si>
  <si>
    <t>207</t>
  </si>
  <si>
    <t>1999243260</t>
  </si>
  <si>
    <t>271,3*0,04*0,06</t>
  </si>
  <si>
    <t>762395000</t>
  </si>
  <si>
    <t>Spojovací prostředky pro montáž krovu, bednění, laťování, světlíky, klíny</t>
  </si>
  <si>
    <t>390</t>
  </si>
  <si>
    <t>6,708+2,97+0,651</t>
  </si>
  <si>
    <t>209</t>
  </si>
  <si>
    <t>762810023</t>
  </si>
  <si>
    <t>Podbití vazníků z desek OSB tl 15 mm na pero a drážku šroubovaných na trámy</t>
  </si>
  <si>
    <t>1859249732</t>
  </si>
  <si>
    <t>31,01+106,73+7,09+3,77</t>
  </si>
  <si>
    <t>762842221</t>
  </si>
  <si>
    <t xml:space="preserve">Montáž podbíjení střech šikmých vnějšího přesahu š přes 0,8 m </t>
  </si>
  <si>
    <t>536242368</t>
  </si>
  <si>
    <t>17,2*1,1*2+13,3*2*0,2</t>
  </si>
  <si>
    <t>211</t>
  </si>
  <si>
    <t>60511013</t>
  </si>
  <si>
    <t>fasádní desky cembrit</t>
  </si>
  <si>
    <t>-346511704</t>
  </si>
  <si>
    <t>43,16*1,05</t>
  </si>
  <si>
    <t>762895000</t>
  </si>
  <si>
    <t>Spojovací prostředky pro montáž záklopu, stropnice a podbíjení</t>
  </si>
  <si>
    <t>-1121038933</t>
  </si>
  <si>
    <t>148,6*0,015+0,346</t>
  </si>
  <si>
    <t>213</t>
  </si>
  <si>
    <t>998762102</t>
  </si>
  <si>
    <t>Přesun hmot tonážní pro kce tesařské v objektech v do 12 m</t>
  </si>
  <si>
    <t>392</t>
  </si>
  <si>
    <t>763</t>
  </si>
  <si>
    <t>Konstrukce suché výstavby</t>
  </si>
  <si>
    <t>763135101</t>
  </si>
  <si>
    <t>Montáž SDK kazetového podhledu z kazet 600x600 mm na zavěšenou viditelnou nosnou konstrukci</t>
  </si>
  <si>
    <t>-792718365</t>
  </si>
  <si>
    <t>106,73+31,01+9,99</t>
  </si>
  <si>
    <t>215</t>
  </si>
  <si>
    <t>59030570</t>
  </si>
  <si>
    <t>podhled kazetový bez děrování viditelný rastr tl 10mm 600x600mm</t>
  </si>
  <si>
    <t>-2124327370</t>
  </si>
  <si>
    <t>147,73*1,05</t>
  </si>
  <si>
    <t>155,117*1,05 'Přepočtené koeficientem množství</t>
  </si>
  <si>
    <t>763411115</t>
  </si>
  <si>
    <t>Sanitární příčky do mokrého prostředí, kompaktní desky tl 10 mm</t>
  </si>
  <si>
    <t>619554104</t>
  </si>
  <si>
    <t>14,4+2,8-7</t>
  </si>
  <si>
    <t>217</t>
  </si>
  <si>
    <t>763411125</t>
  </si>
  <si>
    <t>Dveře sanitárních příček, kompaktní desky tl 10 mm, š do 800 mm, v do 2000 mm</t>
  </si>
  <si>
    <t>-1611102656</t>
  </si>
  <si>
    <t>1*5</t>
  </si>
  <si>
    <t>218</t>
  </si>
  <si>
    <t>763732116</t>
  </si>
  <si>
    <t>Montáž dřevostaveb střešní konstrukce v do 10 m z příhradových vazníků konstrukční délky do 20 m</t>
  </si>
  <si>
    <t>396</t>
  </si>
  <si>
    <t>219</t>
  </si>
  <si>
    <t>CO-SP2</t>
  </si>
  <si>
    <t>příhradový vazník L14,3 m</t>
  </si>
  <si>
    <t>398</t>
  </si>
  <si>
    <t>220</t>
  </si>
  <si>
    <t>CO-NC7</t>
  </si>
  <si>
    <t>Autojeřáb 20t</t>
  </si>
  <si>
    <t>hod</t>
  </si>
  <si>
    <t>400</t>
  </si>
  <si>
    <t>221</t>
  </si>
  <si>
    <t>998763302</t>
  </si>
  <si>
    <t>Přesun hmot tonážní pro sádrokartonové konstrukce v objektech v do 12 m</t>
  </si>
  <si>
    <t>402</t>
  </si>
  <si>
    <t>764</t>
  </si>
  <si>
    <t>Konstrukce klempířské</t>
  </si>
  <si>
    <t>222</t>
  </si>
  <si>
    <t>764111641</t>
  </si>
  <si>
    <t>Krytina střechy rovné drážkováním ze svitků z Pz plechu s povrchovou úpravou do rš 670 mm sklonu do 30°</t>
  </si>
  <si>
    <t>-1307120064</t>
  </si>
  <si>
    <t>223</t>
  </si>
  <si>
    <t>765135001</t>
  </si>
  <si>
    <t xml:space="preserve">Montáž střešních doplňků </t>
  </si>
  <si>
    <t>227993108</t>
  </si>
  <si>
    <t>1+7</t>
  </si>
  <si>
    <t>224</t>
  </si>
  <si>
    <t>59161153</t>
  </si>
  <si>
    <t>Manžeta rozebíratelná</t>
  </si>
  <si>
    <t>-522087542</t>
  </si>
  <si>
    <t>225</t>
  </si>
  <si>
    <t>59164612</t>
  </si>
  <si>
    <t>odvětrávací komplet</t>
  </si>
  <si>
    <t>1094753712</t>
  </si>
  <si>
    <t>226</t>
  </si>
  <si>
    <t>764211605</t>
  </si>
  <si>
    <t>Oplechování větraného hřebene z oblých hřebenáčů s větracím pásem z Pz s povrch úpravou rš 400 mm</t>
  </si>
  <si>
    <t>-1618844287</t>
  </si>
  <si>
    <t>17,4</t>
  </si>
  <si>
    <t>227</t>
  </si>
  <si>
    <t>764212633</t>
  </si>
  <si>
    <t>Oplechování štítu závětrnou lištou z Pz s povrchovou úpravou rš 250 mm</t>
  </si>
  <si>
    <t>-723696446</t>
  </si>
  <si>
    <t>4,425*4</t>
  </si>
  <si>
    <t>228</t>
  </si>
  <si>
    <t>764212662</t>
  </si>
  <si>
    <t>Oplechování rovné okapové hrany z Pz s povrchovou úpravou rš 200 mm</t>
  </si>
  <si>
    <t>-998568851</t>
  </si>
  <si>
    <t>34,8+14,4</t>
  </si>
  <si>
    <t>229</t>
  </si>
  <si>
    <t>764213456</t>
  </si>
  <si>
    <t>Sněhový zachytávač krytiny z Pz plechu průběžný dvoutrubkový</t>
  </si>
  <si>
    <t>-2060399917</t>
  </si>
  <si>
    <t>764213652</t>
  </si>
  <si>
    <t>Střešní výlez pro krytinu skládanou nebo plechovou z Pz s povrchovou úpravou</t>
  </si>
  <si>
    <t>587858812</t>
  </si>
  <si>
    <t>231</t>
  </si>
  <si>
    <t>764216604</t>
  </si>
  <si>
    <t>Oplechování rovných parapetů mechanicky kotvené z Pz s povrchovou úpravou rš 330 mm</t>
  </si>
  <si>
    <t>393206221</t>
  </si>
  <si>
    <t>1,1*7+1,5*2+0,6*4+1,7+1,5*13+0,6*4+1,75*2</t>
  </si>
  <si>
    <t>764511602</t>
  </si>
  <si>
    <t>Žlab podokapní půlkruhový z Pz s povrchovou úpravou rš 330 mm</t>
  </si>
  <si>
    <t>85617648</t>
  </si>
  <si>
    <t>18,5*2+12,2</t>
  </si>
  <si>
    <t>233</t>
  </si>
  <si>
    <t>764511642</t>
  </si>
  <si>
    <t>Kotlík oválný (trychtýřový) pro podokapní žlaby z Pz s povrchovou úpravou 330/100 mm</t>
  </si>
  <si>
    <t>1580078610</t>
  </si>
  <si>
    <t>764518622</t>
  </si>
  <si>
    <t>Svody kruhové včetně objímek, kolen, odskoků z Pz s povrchovou úpravou průměru 100 mm</t>
  </si>
  <si>
    <t>-1223554667</t>
  </si>
  <si>
    <t>12+12,9</t>
  </si>
  <si>
    <t>235</t>
  </si>
  <si>
    <t>998764102</t>
  </si>
  <si>
    <t>Přesun hmot tonážní pro konstrukce klempířské v objektech v do 12 m</t>
  </si>
  <si>
    <t>418</t>
  </si>
  <si>
    <t>765</t>
  </si>
  <si>
    <t>Krytina skládaná</t>
  </si>
  <si>
    <t>765191011</t>
  </si>
  <si>
    <t>Montáž pojistné hydroizolační fólie kladené ve sklonu do 30° volně na krokve</t>
  </si>
  <si>
    <t>420</t>
  </si>
  <si>
    <t>237</t>
  </si>
  <si>
    <t>28329268</t>
  </si>
  <si>
    <t>fólie nekontaktní nízkodifuzně propustná PE mikroperforovaná pro doplňkovou hydroizolační vrstvu třípláštových střech (reakce na oheň - třída E) 140g/m2</t>
  </si>
  <si>
    <t>-1758254939</t>
  </si>
  <si>
    <t>268,3*1,05</t>
  </si>
  <si>
    <t>765123121</t>
  </si>
  <si>
    <t>Okapová hrana s ochrannou mřížkou</t>
  </si>
  <si>
    <t>426</t>
  </si>
  <si>
    <t>239</t>
  </si>
  <si>
    <t>765115352</t>
  </si>
  <si>
    <t xml:space="preserve">Montáž střešní stoupací plošiny délky do 800 mm </t>
  </si>
  <si>
    <t>448</t>
  </si>
  <si>
    <t>59244027</t>
  </si>
  <si>
    <t>plošina stoupací kovová š 250mm d 880mm</t>
  </si>
  <si>
    <t>1617434151</t>
  </si>
  <si>
    <t>241</t>
  </si>
  <si>
    <t>76514R1</t>
  </si>
  <si>
    <t>Zastřešení nad vchodem z polykarbonátových desek čirých do Al kce</t>
  </si>
  <si>
    <t>452</t>
  </si>
  <si>
    <t>76514R2</t>
  </si>
  <si>
    <t>Zastřešení nad vchodem do skladu z polykarbonátových desek čirých do Al kce</t>
  </si>
  <si>
    <t>454</t>
  </si>
  <si>
    <t>243</t>
  </si>
  <si>
    <t>998765102</t>
  </si>
  <si>
    <t>Přesun hmot tonážní pro krytiny skládané v objektech v do 12 m</t>
  </si>
  <si>
    <t>456</t>
  </si>
  <si>
    <t>766</t>
  </si>
  <si>
    <t>Konstrukce truhlářské</t>
  </si>
  <si>
    <t>766231113</t>
  </si>
  <si>
    <t>Montáž sklápěcích půdních schodů</t>
  </si>
  <si>
    <t>455993741</t>
  </si>
  <si>
    <t>245</t>
  </si>
  <si>
    <t>61233168</t>
  </si>
  <si>
    <t>schody půdní skládací protipožární dřevěné se zesílenou izolací, pro výšku max. 280cm, 12 schodnic El 30, 120x70cm</t>
  </si>
  <si>
    <t>-1847280860</t>
  </si>
  <si>
    <t>246</t>
  </si>
  <si>
    <t>766622132</t>
  </si>
  <si>
    <t>Montáž plastových oken plochy přes 1 m2 otevíravých výšky do 2,5 m s rámem do zdiva</t>
  </si>
  <si>
    <t>458</t>
  </si>
  <si>
    <t>10,61+40,9</t>
  </si>
  <si>
    <t>247</t>
  </si>
  <si>
    <t>61140049</t>
  </si>
  <si>
    <t>okno plastové otevíravé/sklopné dvojsklo do plochy 1m2</t>
  </si>
  <si>
    <t>-1231161465</t>
  </si>
  <si>
    <t>"viz tabulka otvorů" 0,6*4+0,86+0,825*6+0,6*4</t>
  </si>
  <si>
    <t>61140053</t>
  </si>
  <si>
    <t>okno plastové otevíravé/sklopné dvojsklo přes plochu 1m2 v 1,5-2,5m</t>
  </si>
  <si>
    <t>1880183218</t>
  </si>
  <si>
    <t>"viz tabulka otvorů" 2,89+2,25*13+4,375+1,76+2,625</t>
  </si>
  <si>
    <t>249</t>
  </si>
  <si>
    <t>766694116</t>
  </si>
  <si>
    <t>Montáž parapetních desek dřevěných nebo plastových š do 30 cm</t>
  </si>
  <si>
    <t>609577223</t>
  </si>
  <si>
    <t>61144402</t>
  </si>
  <si>
    <t>parapet plastový vnitřní komůrkový tl 20mm š 305mm</t>
  </si>
  <si>
    <t>1432357677</t>
  </si>
  <si>
    <t>251</t>
  </si>
  <si>
    <t>61144019</t>
  </si>
  <si>
    <t>koncovka k parapetu plastovému vnitřnímu 1 pár</t>
  </si>
  <si>
    <t>sada</t>
  </si>
  <si>
    <t>-204402580</t>
  </si>
  <si>
    <t>252</t>
  </si>
  <si>
    <t>766660001</t>
  </si>
  <si>
    <t>Montáž dveřních křídel otvíravých 1křídlových š do 0,8 m do ocelové zárubně</t>
  </si>
  <si>
    <t>476</t>
  </si>
  <si>
    <t>1+2+3</t>
  </si>
  <si>
    <t>253</t>
  </si>
  <si>
    <t>61162084</t>
  </si>
  <si>
    <t>dveře jednokřídlé dřevotřískové povrch laminátový plné 600x1970-2100mm</t>
  </si>
  <si>
    <t>1605673562</t>
  </si>
  <si>
    <t>254</t>
  </si>
  <si>
    <t>61162085</t>
  </si>
  <si>
    <t>dveře jednokřídlé dřevotřískové povrch laminátový plné 700x1970-2100mm</t>
  </si>
  <si>
    <t>1756887278</t>
  </si>
  <si>
    <t>255</t>
  </si>
  <si>
    <t>61162086</t>
  </si>
  <si>
    <t>dveře jednokřídlé dřevotřískové povrch laminátový plné 800x1970-2100mm</t>
  </si>
  <si>
    <t>333494719</t>
  </si>
  <si>
    <t>766660002</t>
  </si>
  <si>
    <t>Montáž dveřních křídel otvíravých jednokřídlových š přes 0,8 m do ocelové zárubně</t>
  </si>
  <si>
    <t>-1345109184</t>
  </si>
  <si>
    <t>257</t>
  </si>
  <si>
    <t>61162087</t>
  </si>
  <si>
    <t>dveře jednokřídlé dřevotřískové povrch laminátový plné 900x1970-2100mm</t>
  </si>
  <si>
    <t>-949012518</t>
  </si>
  <si>
    <t>766660011</t>
  </si>
  <si>
    <t>Montáž dveřních křídel otvíravých dvoukřídlových š do 1,45 m do ocelové zárubně</t>
  </si>
  <si>
    <t>1207510954</t>
  </si>
  <si>
    <t>259</t>
  </si>
  <si>
    <t>61162115</t>
  </si>
  <si>
    <t>dveře dvoukřídlé dřevotřískové povrch laminátový plné 1450x1970-2100mm</t>
  </si>
  <si>
    <t>1624012405</t>
  </si>
  <si>
    <t>260</t>
  </si>
  <si>
    <t>766660021</t>
  </si>
  <si>
    <t>Montáž dveřních křídel otvíravých 1křídlových š do 0,8 m požárních do ocelové zárubně</t>
  </si>
  <si>
    <t>484</t>
  </si>
  <si>
    <t>261</t>
  </si>
  <si>
    <t>61162098</t>
  </si>
  <si>
    <t>dveře jednokřídlé dřevotřískové protipožární EI (EW) 30 D3 povrch laminátový plné 800x1970-2100mm</t>
  </si>
  <si>
    <t>-114667716</t>
  </si>
  <si>
    <t>2+4</t>
  </si>
  <si>
    <t>766660022</t>
  </si>
  <si>
    <t>Montáž dveřních křídel otvíravých jednokřídlových š přes 0,8 m požárních do ocelové zárubně</t>
  </si>
  <si>
    <t>281677436</t>
  </si>
  <si>
    <t>263</t>
  </si>
  <si>
    <t>61165314</t>
  </si>
  <si>
    <t>dveře jednokřídlé dřevotřískové protipožární EI (EW) 30 D3 povrch laminátový plné 900x1970-2100mm</t>
  </si>
  <si>
    <t>-1550069343</t>
  </si>
  <si>
    <t>264</t>
  </si>
  <si>
    <t>61162101</t>
  </si>
  <si>
    <t>dveře jednokřídlé dřevotřískové protipožární EI (EW) 30 D3 povrch laminátový plné 1100x1970-2100mm</t>
  </si>
  <si>
    <t>1402338983</t>
  </si>
  <si>
    <t>265</t>
  </si>
  <si>
    <t>766660031</t>
  </si>
  <si>
    <t>Montáž dveřních křídel otvíravých 2křídlových požárních do ocelové zárubně</t>
  </si>
  <si>
    <t>490</t>
  </si>
  <si>
    <t>266</t>
  </si>
  <si>
    <t>61165322</t>
  </si>
  <si>
    <t>dveře dvoukřídlé dřevotřískové protipožární EI (EW) 30 D3 povrch laminátový plné 1450x1970-2100mm</t>
  </si>
  <si>
    <t>-1866699496</t>
  </si>
  <si>
    <t>267</t>
  </si>
  <si>
    <t>766660729</t>
  </si>
  <si>
    <t>Montáž dveřního interiérového kování - štítku s klikou</t>
  </si>
  <si>
    <t>1237356869</t>
  </si>
  <si>
    <t>6+4+1+6+2+2</t>
  </si>
  <si>
    <t>54914123</t>
  </si>
  <si>
    <t>kování rozetové klika/klika</t>
  </si>
  <si>
    <t>-744361924</t>
  </si>
  <si>
    <t>269</t>
  </si>
  <si>
    <t>766660411</t>
  </si>
  <si>
    <t>Montáž vchodových dveří jednokřídlových bez nadsvětlíku do zdiva</t>
  </si>
  <si>
    <t>-1028759513</t>
  </si>
  <si>
    <t>270</t>
  </si>
  <si>
    <t>61140500</t>
  </si>
  <si>
    <t>dveře jednokřídlé plastové bílé plné max rozměru otvoru 2,42m2 bezpečnostní třídy RC2</t>
  </si>
  <si>
    <t>-1441379901</t>
  </si>
  <si>
    <t>1,1*2,2</t>
  </si>
  <si>
    <t>271</t>
  </si>
  <si>
    <t>766660451</t>
  </si>
  <si>
    <t>Montáž vchodových dveří dvoukřídlových bez nadsvětlíku do zdiva</t>
  </si>
  <si>
    <t>-704561980</t>
  </si>
  <si>
    <t>61140511</t>
  </si>
  <si>
    <t>dveře dvoukřídlé plastové s dekorem prosklené max rozměru otvoru 4,84m2 bezpečnostní třídy RC2</t>
  </si>
  <si>
    <t>-1611370876</t>
  </si>
  <si>
    <t>1,5*2,3+1,7*2,5</t>
  </si>
  <si>
    <t>273</t>
  </si>
  <si>
    <t>766695212</t>
  </si>
  <si>
    <t>Montáž truhlářských prahů dveří 1křídlových šířky do 10 cm</t>
  </si>
  <si>
    <t>498</t>
  </si>
  <si>
    <t>1+2+9+5+1</t>
  </si>
  <si>
    <t>61187116</t>
  </si>
  <si>
    <t>práh dveřní dřevěný dubový tl 20mm dl 620mm š 100mm</t>
  </si>
  <si>
    <t>-606498087</t>
  </si>
  <si>
    <t>275</t>
  </si>
  <si>
    <t>61187136</t>
  </si>
  <si>
    <t>práh dveřní dřevěný dubový tl 20mm dl 720mm š 100mm</t>
  </si>
  <si>
    <t>-1877680692</t>
  </si>
  <si>
    <t>61187156</t>
  </si>
  <si>
    <t>práh dveřní dřevěný dubový tl 20mm dl 820mm š 100mm</t>
  </si>
  <si>
    <t>-624078639</t>
  </si>
  <si>
    <t>3+6</t>
  </si>
  <si>
    <t>277</t>
  </si>
  <si>
    <t>61187176</t>
  </si>
  <si>
    <t>práh dveřní dřevěný dubový tl 20mm dl 920mm š 100mm</t>
  </si>
  <si>
    <t>1452503860</t>
  </si>
  <si>
    <t>4+1</t>
  </si>
  <si>
    <t>61187216</t>
  </si>
  <si>
    <t>práh dveřní dřevěný dubový tl 20mm dl 1270mm š 100mm</t>
  </si>
  <si>
    <t>-187890038</t>
  </si>
  <si>
    <t>279</t>
  </si>
  <si>
    <t>766695232</t>
  </si>
  <si>
    <t>Montáž truhlářských prahů dveří 2křídlových šířky do 10 cm</t>
  </si>
  <si>
    <t>506</t>
  </si>
  <si>
    <t>61187256</t>
  </si>
  <si>
    <t>práh dveřní dřevěný dubový tl 20mm dl 1470mm š 100mm</t>
  </si>
  <si>
    <t>932475031</t>
  </si>
  <si>
    <t>1+2</t>
  </si>
  <si>
    <t>281</t>
  </si>
  <si>
    <t>766211400</t>
  </si>
  <si>
    <t>Montáž madel schodišťových dřevených dílčích z jednoho kusu š do 15 cm</t>
  </si>
  <si>
    <t>510</t>
  </si>
  <si>
    <t>6*2</t>
  </si>
  <si>
    <t>CO-SP4</t>
  </si>
  <si>
    <t>dodávka dřev.madel</t>
  </si>
  <si>
    <t>512</t>
  </si>
  <si>
    <t>283</t>
  </si>
  <si>
    <t>998766102</t>
  </si>
  <si>
    <t>Přesun hmot tonážní pro konstrukce truhlářské v objektech v do 12 m</t>
  </si>
  <si>
    <t>514</t>
  </si>
  <si>
    <t>767</t>
  </si>
  <si>
    <t>Konstrukce zámečnické</t>
  </si>
  <si>
    <t>767651113</t>
  </si>
  <si>
    <t>Montáž vrat sekčních zajížděcích pod strop plochy do 13 m2</t>
  </si>
  <si>
    <t>516</t>
  </si>
  <si>
    <t>285</t>
  </si>
  <si>
    <t>55345801</t>
  </si>
  <si>
    <t>vrata průmyslová sekční z ocelových lamel, zateplená PUR tl 42mm s integrovanými dveřmi</t>
  </si>
  <si>
    <t>-120282823</t>
  </si>
  <si>
    <t>3*3,55+3,6*3,55</t>
  </si>
  <si>
    <t>286</t>
  </si>
  <si>
    <t>767651126</t>
  </si>
  <si>
    <t>Montáž vrat garážových sekčních elektrického stropního pohonu</t>
  </si>
  <si>
    <t>520</t>
  </si>
  <si>
    <t>287</t>
  </si>
  <si>
    <t>55345878</t>
  </si>
  <si>
    <t>pohon garážových sekčních a výklopných vrat o síle 1000N max. 50 cyklů denně</t>
  </si>
  <si>
    <t>-31429037</t>
  </si>
  <si>
    <t>767651131</t>
  </si>
  <si>
    <t>Montáž vrat sekčních fotobuněk</t>
  </si>
  <si>
    <t>pár</t>
  </si>
  <si>
    <t>524</t>
  </si>
  <si>
    <t>289</t>
  </si>
  <si>
    <t>55345886</t>
  </si>
  <si>
    <t>příslušenství garážových vrat dálkové ovládání 4 kanály</t>
  </si>
  <si>
    <t>140554170</t>
  </si>
  <si>
    <t>767161111</t>
  </si>
  <si>
    <t>Montáž zábradlí rovného z trubek do zdi hmotnosti do 20 kg</t>
  </si>
  <si>
    <t>528</t>
  </si>
  <si>
    <t>291</t>
  </si>
  <si>
    <t>CO-SP6</t>
  </si>
  <si>
    <t>dodávka zábradlí pro madlo</t>
  </si>
  <si>
    <t>530</t>
  </si>
  <si>
    <t>292</t>
  </si>
  <si>
    <t>767220120</t>
  </si>
  <si>
    <t>Montáž zábradlí schodišťového hmotnosti do 25 kg z trubek do zdi</t>
  </si>
  <si>
    <t>532</t>
  </si>
  <si>
    <t>293</t>
  </si>
  <si>
    <t>CO-SP5</t>
  </si>
  <si>
    <t>dodávka zábradlí schodištového</t>
  </si>
  <si>
    <t>534</t>
  </si>
  <si>
    <t>294</t>
  </si>
  <si>
    <t>998767101</t>
  </si>
  <si>
    <t>Přesun hmot tonážní pro zámečnické konstrukce v objektech v do 6 m</t>
  </si>
  <si>
    <t>536</t>
  </si>
  <si>
    <t>771</t>
  </si>
  <si>
    <t>Podlahy z dlaždic</t>
  </si>
  <si>
    <t>295</t>
  </si>
  <si>
    <t>771121011</t>
  </si>
  <si>
    <t>Nátěr penetrační na podlahu</t>
  </si>
  <si>
    <t>-789873312</t>
  </si>
  <si>
    <t>4,44+5,71+2,45+9,98+4,36+4,97+4,08+2,66+1,01+3,78+7,09+3,45+13,42+39,41+14,79</t>
  </si>
  <si>
    <t>296</t>
  </si>
  <si>
    <t>771274123</t>
  </si>
  <si>
    <t>Montáž obkladů stupnic z dlaždic protiskluzných keramických flexibilní lepidlo š do 300 mm</t>
  </si>
  <si>
    <t>540</t>
  </si>
  <si>
    <t>1,4*20</t>
  </si>
  <si>
    <t>297</t>
  </si>
  <si>
    <t>771274242</t>
  </si>
  <si>
    <t>Montáž obkladů podstupnic z dlaždic protiskluzných keramických flexibilní lepidlo v do 200 mm</t>
  </si>
  <si>
    <t>542</t>
  </si>
  <si>
    <t>771474112</t>
  </si>
  <si>
    <t>Montáž soklíků z dlaždic keramických rovných flexibilní lepidlo v do 90 mm</t>
  </si>
  <si>
    <t>544</t>
  </si>
  <si>
    <t>14,7+15,4+10,7+10,5</t>
  </si>
  <si>
    <t>299</t>
  </si>
  <si>
    <t>771474113</t>
  </si>
  <si>
    <t>Montáž soklíků z dlaždic keramických rovných flexibilní lepidlo v do 120 mm</t>
  </si>
  <si>
    <t>546</t>
  </si>
  <si>
    <t>6+5</t>
  </si>
  <si>
    <t>300</t>
  </si>
  <si>
    <t>771474123</t>
  </si>
  <si>
    <t>Montáž soklíků z dlaždic keramických schodišťových šikmých flexibilní lepidlo v do 120 mm</t>
  </si>
  <si>
    <t>548</t>
  </si>
  <si>
    <t>301</t>
  </si>
  <si>
    <t>771574116</t>
  </si>
  <si>
    <t>Montáž podlah keramických režných hladkých lepených flexibilním lepidlem do 25 ks/m2</t>
  </si>
  <si>
    <t>550</t>
  </si>
  <si>
    <t>302</t>
  </si>
  <si>
    <t>59761605</t>
  </si>
  <si>
    <t>dlažba keramická hutná hladká do interiéru přes 22 do 25ks/m2</t>
  </si>
  <si>
    <t>-532191108</t>
  </si>
  <si>
    <t>121,6*1,1+51,3*0,07*1,1+0,18</t>
  </si>
  <si>
    <t>303</t>
  </si>
  <si>
    <t>597610810.1</t>
  </si>
  <si>
    <t>dlažba keramická schodnicová</t>
  </si>
  <si>
    <t>-621395794</t>
  </si>
  <si>
    <t>28*0,29*1,123</t>
  </si>
  <si>
    <t>998771102</t>
  </si>
  <si>
    <t>Přesun hmot tonážní pro podlahy z dlaždic v objektech v do 12 m</t>
  </si>
  <si>
    <t>556</t>
  </si>
  <si>
    <t>776</t>
  </si>
  <si>
    <t>Podlahy povlakové</t>
  </si>
  <si>
    <t>305</t>
  </si>
  <si>
    <t>776221111</t>
  </si>
  <si>
    <t>Lepení pásů z PVC standardním lepidlem</t>
  </si>
  <si>
    <t>-7739129</t>
  </si>
  <si>
    <t>9,35+106,73+9,05+31,01+7,55+33</t>
  </si>
  <si>
    <t>776421111R</t>
  </si>
  <si>
    <t>Montáž a dodávka obvodových lišt lepením</t>
  </si>
  <si>
    <t>1759405584</t>
  </si>
  <si>
    <t>10,4+3,6+17,8+11,55</t>
  </si>
  <si>
    <t>307</t>
  </si>
  <si>
    <t>284102410</t>
  </si>
  <si>
    <t>krytina podlahová PVC lino</t>
  </si>
  <si>
    <t>562</t>
  </si>
  <si>
    <t>196,69*1,0854</t>
  </si>
  <si>
    <t>998776102</t>
  </si>
  <si>
    <t>Přesun hmot tonážní pro podlahy povlakové v objektech v do 12 m</t>
  </si>
  <si>
    <t>564</t>
  </si>
  <si>
    <t>777</t>
  </si>
  <si>
    <t>Podlahy lité</t>
  </si>
  <si>
    <t>309</t>
  </si>
  <si>
    <t>777131103</t>
  </si>
  <si>
    <t>Penetrační epoxidový nátěr podlahy na vlhký nebo nenasákavý podklad</t>
  </si>
  <si>
    <t>1380812175</t>
  </si>
  <si>
    <t>6,43+82,65+13,13+9,23+4,64</t>
  </si>
  <si>
    <t>777511125</t>
  </si>
  <si>
    <t>Krycí epoxidová stěrka tloušťky přes 2 do 3 mm průmyslové lité podlahy</t>
  </si>
  <si>
    <t>-1278193872</t>
  </si>
  <si>
    <t>311</t>
  </si>
  <si>
    <t>998777102</t>
  </si>
  <si>
    <t>Přesun hmot tonážní pro podlahy lité v objektech v přes 6 do 12 m</t>
  </si>
  <si>
    <t>-2083165125</t>
  </si>
  <si>
    <t>781</t>
  </si>
  <si>
    <t>Dokončovací práce - obklady</t>
  </si>
  <si>
    <t>312</t>
  </si>
  <si>
    <t>781121011</t>
  </si>
  <si>
    <t>Nátěr penetrační na stěnu</t>
  </si>
  <si>
    <t>-599391156</t>
  </si>
  <si>
    <t>3,7*0,5+9,56*2,8+8,12*3+8,92*3+6,12*3+5,67*3+6,91*1,5+1,2*1</t>
  </si>
  <si>
    <t>"odečet otvorů" -(0,6*1*4+0,9*2,63+0,8*2,63*4+0,7*2*2)</t>
  </si>
  <si>
    <t>313</t>
  </si>
  <si>
    <t>781151031</t>
  </si>
  <si>
    <t>Celoplošné vyrovnání podkladu stěrkou tl 3 mm</t>
  </si>
  <si>
    <t>-2013768034</t>
  </si>
  <si>
    <t>314</t>
  </si>
  <si>
    <t>781474115</t>
  </si>
  <si>
    <t>Montáž obkladů vnitřních keramických hladkých do 25 ks/m2 lepených flexibilním lepidlem</t>
  </si>
  <si>
    <t>568</t>
  </si>
  <si>
    <t>315</t>
  </si>
  <si>
    <t>59761039</t>
  </si>
  <si>
    <t>obklad keramický hladký přes 22 do 25ks/m2</t>
  </si>
  <si>
    <t>-380676633</t>
  </si>
  <si>
    <t>110,69*1,1</t>
  </si>
  <si>
    <t>316</t>
  </si>
  <si>
    <t>781494111</t>
  </si>
  <si>
    <t>Plastové profily rohové lepené flexibilním lepidlem</t>
  </si>
  <si>
    <t>572</t>
  </si>
  <si>
    <t>3,2*4+2,8+1,5+9,6+14+4,3</t>
  </si>
  <si>
    <t>317</t>
  </si>
  <si>
    <t>781495115</t>
  </si>
  <si>
    <t>Spárování vnitřních obkladů silikonem</t>
  </si>
  <si>
    <t>-1012795767</t>
  </si>
  <si>
    <t>2,8*5+3*16+1,5*5</t>
  </si>
  <si>
    <t>318</t>
  </si>
  <si>
    <t>998781102</t>
  </si>
  <si>
    <t>Přesun hmot tonážní pro obklady keramické v objektech v do 12 m</t>
  </si>
  <si>
    <t>574</t>
  </si>
  <si>
    <t>783</t>
  </si>
  <si>
    <t>Dokončovací práce - nátěry</t>
  </si>
  <si>
    <t>319</t>
  </si>
  <si>
    <t>783314101</t>
  </si>
  <si>
    <t>Základní jednonásobný syntetický nátěr zámečnických konstrukcí</t>
  </si>
  <si>
    <t>-1446797780</t>
  </si>
  <si>
    <t>22,1+18,9+27,21</t>
  </si>
  <si>
    <t>783315101</t>
  </si>
  <si>
    <t>Mezinátěr jednonásobný syntetický standardní zámečnických konstrukcí</t>
  </si>
  <si>
    <t>-1963457048</t>
  </si>
  <si>
    <t>321</t>
  </si>
  <si>
    <t>783317101</t>
  </si>
  <si>
    <t>Krycí jednonásobný syntetický standardní nátěr zámečnických konstrukcí</t>
  </si>
  <si>
    <t>-2018652847</t>
  </si>
  <si>
    <t>783812930</t>
  </si>
  <si>
    <t>Opravy nátěrů olejových omítek stěn dvojnásobné a 1x email a 1x tmel</t>
  </si>
  <si>
    <t>578</t>
  </si>
  <si>
    <t>11,4+22,1+11,2</t>
  </si>
  <si>
    <t>323</t>
  </si>
  <si>
    <t>783823135</t>
  </si>
  <si>
    <t>Penetrační silikonový nátěr hladkých, tenkovrstvých zrnitých nebo štukových omítek</t>
  </si>
  <si>
    <t>-750633179</t>
  </si>
  <si>
    <t>783827425</t>
  </si>
  <si>
    <t>Krycí dvojnásobný silikonový nátěr omítek stupně členitosti 1 a 2</t>
  </si>
  <si>
    <t>-392532542</t>
  </si>
  <si>
    <t>784</t>
  </si>
  <si>
    <t>Dokončovací práce - malby a tapety</t>
  </si>
  <si>
    <t>325</t>
  </si>
  <si>
    <t>784181101</t>
  </si>
  <si>
    <t>Základní akrylátová jednonásobná penetrace podkladu v místnostech výšky do 3,80m</t>
  </si>
  <si>
    <t>582</t>
  </si>
  <si>
    <t>173,65+919,55</t>
  </si>
  <si>
    <t>784221101</t>
  </si>
  <si>
    <t>Dvojnásobné bílé malby  ze směsí za sucha dobře otěruvzdorných v místnostech do 3,80 m</t>
  </si>
  <si>
    <t>584</t>
  </si>
  <si>
    <t>410002 - Parkoviště a venkovní úpravy</t>
  </si>
  <si>
    <t xml:space="preserve">    2 - Komunikace</t>
  </si>
  <si>
    <t xml:space="preserve">    4 - Parkoviště - zatravňovací tvárnice</t>
  </si>
  <si>
    <t xml:space="preserve">    5 - Okapový chodník</t>
  </si>
  <si>
    <t xml:space="preserve">    6 - Zeleň</t>
  </si>
  <si>
    <t xml:space="preserve">    7 - Doplnění stávajících ploch po překopech</t>
  </si>
  <si>
    <t xml:space="preserve">    8 - Opěrná zídka a oplocení</t>
  </si>
  <si>
    <t xml:space="preserve">    9 - Dopravní značení</t>
  </si>
  <si>
    <t xml:space="preserve">    96 - Bourání konstrukcí</t>
  </si>
  <si>
    <t>-2007965922</t>
  </si>
  <si>
    <t>217,9*0,38+12,99*0,31+156,15*0,33+22,5*0,1+98,8*0,1</t>
  </si>
  <si>
    <t>-1856506453</t>
  </si>
  <si>
    <t>44,5*0,4*0,4786</t>
  </si>
  <si>
    <t>-192484586</t>
  </si>
  <si>
    <t>159,488+8,519</t>
  </si>
  <si>
    <t>897024653</t>
  </si>
  <si>
    <t>-682369145</t>
  </si>
  <si>
    <t>168,007*1,8</t>
  </si>
  <si>
    <t>285148829</t>
  </si>
  <si>
    <t>217,9+12,99+156,15+22,5+10,66</t>
  </si>
  <si>
    <t>112101121</t>
  </si>
  <si>
    <t>Kácení stromů jehličnatých D kmene do 300 mm</t>
  </si>
  <si>
    <t>112201112</t>
  </si>
  <si>
    <t>Odstranění pařezů D přes 0,2 do 0,3 m v rovině a svahu do 1:5 s odklizením do 20 m a zasypáním jámy</t>
  </si>
  <si>
    <t>931188344</t>
  </si>
  <si>
    <t>Komunikace</t>
  </si>
  <si>
    <t>564861111</t>
  </si>
  <si>
    <t>Podklad ze štěrkodrtě ŠD tl 200 mm</t>
  </si>
  <si>
    <t>"viz plocha převzata z AutoCad" 217,9</t>
  </si>
  <si>
    <t>564752112</t>
  </si>
  <si>
    <t>Podklad z vibrovaného štěrku VŠ tl 160 mm</t>
  </si>
  <si>
    <t>596212212</t>
  </si>
  <si>
    <t>Kladení zámkové dlažby pozemních komunikací tl 80 mm skupiny A pl do 300 m2</t>
  </si>
  <si>
    <t>59245010</t>
  </si>
  <si>
    <t>dlažba zámková profilová tl.80mm barevná</t>
  </si>
  <si>
    <t>-1644263138</t>
  </si>
  <si>
    <t>916131213</t>
  </si>
  <si>
    <t>Osazení silničního obrubníku betonového stojatého s boční opěrou do lože z betonu prostého</t>
  </si>
  <si>
    <t>10+7</t>
  </si>
  <si>
    <t>59217031</t>
  </si>
  <si>
    <t>obrubník betonový 1000x150x250mm, přírodní</t>
  </si>
  <si>
    <t>597906541</t>
  </si>
  <si>
    <t>17*1,01</t>
  </si>
  <si>
    <t>916231213</t>
  </si>
  <si>
    <t>Osazení chodníkového obrubníku betonového stojatého s boční opěrou do lože z betonu prostého</t>
  </si>
  <si>
    <t>9+8+10</t>
  </si>
  <si>
    <t>59217036</t>
  </si>
  <si>
    <t>obrubník betonový přírodní 500x80x250mm</t>
  </si>
  <si>
    <t>1345792185</t>
  </si>
  <si>
    <t>27*1,01</t>
  </si>
  <si>
    <t>339921132</t>
  </si>
  <si>
    <t>Osazování betonových palisád do betonového základu v řadě výšky prvku přes 0,5 do 1 m</t>
  </si>
  <si>
    <t>4,4</t>
  </si>
  <si>
    <t>59228409</t>
  </si>
  <si>
    <t>palisáda betonová vzhled dobové dlažební kameny přírodní 160x160x600mm</t>
  </si>
  <si>
    <t>-1943768790</t>
  </si>
  <si>
    <t>4,4*6,25</t>
  </si>
  <si>
    <t>339921133</t>
  </si>
  <si>
    <t>Osazování betonových palisád do betonového základu v řadě výšky prvku přes 1 do 1,5 m</t>
  </si>
  <si>
    <t>59228411</t>
  </si>
  <si>
    <t>palisáda betonová vzhled dobové dlažební kameny přírodní 160x160x1200mm</t>
  </si>
  <si>
    <t>-1684338860</t>
  </si>
  <si>
    <t>767161114</t>
  </si>
  <si>
    <t>Montáž zábradlí rovného z trubek do zdi hmotnosti do 30 kg</t>
  </si>
  <si>
    <t>4+2,3</t>
  </si>
  <si>
    <t>dodávka ocelového zábradlí</t>
  </si>
  <si>
    <t>998223011</t>
  </si>
  <si>
    <t>Přesun hmot pro pozemní komunikace s krytem dlážděným</t>
  </si>
  <si>
    <t>564851111</t>
  </si>
  <si>
    <t>Podklad ze štěrkodrtě ŠD tl 150 mm</t>
  </si>
  <si>
    <t>"viz plocha převzata z AutoCad" 12,99</t>
  </si>
  <si>
    <t>596212210</t>
  </si>
  <si>
    <t>Kladení zámkové dlažby pozemních komunikací tl 80 mm skupiny A pl do 50 m2</t>
  </si>
  <si>
    <t>-627940538</t>
  </si>
  <si>
    <t>12,99*1,01</t>
  </si>
  <si>
    <t>5,3</t>
  </si>
  <si>
    <t>1559927375</t>
  </si>
  <si>
    <t>5,3*1,01</t>
  </si>
  <si>
    <t>7,75</t>
  </si>
  <si>
    <t>-1391916642</t>
  </si>
  <si>
    <t>7,75*1,01</t>
  </si>
  <si>
    <t>Parkoviště - zatravňovací tvárnice</t>
  </si>
  <si>
    <t>564851113</t>
  </si>
  <si>
    <t>Podklad ze štěrkodrtě ŠD tl 170 mm</t>
  </si>
  <si>
    <t>"viz plocha převzata z AutoCad" 156,15</t>
  </si>
  <si>
    <t>593532113</t>
  </si>
  <si>
    <t>Kladení dlažby z plastových vegetačních dlaždic pozemních komunikací se zámkem tl 60 mm pl 300 m2</t>
  </si>
  <si>
    <t>56245142</t>
  </si>
  <si>
    <t>dlažba zatravňovací recyklovaný PE nosnost 300t/m2 500x500x40mm</t>
  </si>
  <si>
    <t>-359318047</t>
  </si>
  <si>
    <t>156,15*1,01</t>
  </si>
  <si>
    <t>180405114</t>
  </si>
  <si>
    <t>Založení trávníku ve vegetačních prefabrikátech výsevem směsi semene v rovině a ve svahu do 1:5</t>
  </si>
  <si>
    <t>10321100</t>
  </si>
  <si>
    <t>zahradní substrát pro výsadbu VL</t>
  </si>
  <si>
    <t>-1217519993</t>
  </si>
  <si>
    <t>156,15*0,02638</t>
  </si>
  <si>
    <t>005724100</t>
  </si>
  <si>
    <t>osivo směs travní parková</t>
  </si>
  <si>
    <t>kg</t>
  </si>
  <si>
    <t>11+14+18,7</t>
  </si>
  <si>
    <t>-577407456</t>
  </si>
  <si>
    <t>43,7*1,01</t>
  </si>
  <si>
    <t>14,7+20</t>
  </si>
  <si>
    <t>-40834062</t>
  </si>
  <si>
    <t>34,7*1,01</t>
  </si>
  <si>
    <t>Okapový chodník</t>
  </si>
  <si>
    <t>"viz plocha převzata z AutoCad" 22,5</t>
  </si>
  <si>
    <t>596811220</t>
  </si>
  <si>
    <t>Kladení betonové dlažby komunikací pro pěší do lože z kameniva vel do 0,25 m2 plochy do 50 m2</t>
  </si>
  <si>
    <t>59245601</t>
  </si>
  <si>
    <t>dlažba desková betonová 500x500x50mm přírodní</t>
  </si>
  <si>
    <t>-516731447</t>
  </si>
  <si>
    <t>22,5*1,01</t>
  </si>
  <si>
    <t>637121112</t>
  </si>
  <si>
    <t>Okapový chodník z kačírku tl 150 mm s udusáním</t>
  </si>
  <si>
    <t>12,06</t>
  </si>
  <si>
    <t>348557565</t>
  </si>
  <si>
    <t>12,06*1,01-0,06</t>
  </si>
  <si>
    <t>Zeleň</t>
  </si>
  <si>
    <t>181111111</t>
  </si>
  <si>
    <t>Plošná úprava terénu do 500 m2 zemina tř 1 až 4 nerovnosti do +/- 100 mm v rovinně a svahu do 1:5</t>
  </si>
  <si>
    <t>"viz plocha převzata z AutoCad" 98,8</t>
  </si>
  <si>
    <t>181411131</t>
  </si>
  <si>
    <t>Založení parkového trávníku výsevem plochy do 1000 m2 v rovině a ve svahu do 1:5</t>
  </si>
  <si>
    <t>98,8*0,03</t>
  </si>
  <si>
    <t>Doplnění stávajících ploch po překopech</t>
  </si>
  <si>
    <t>566901142</t>
  </si>
  <si>
    <t>Vyspravení podkladu po překopech ing sítí plochy do 15 m2 kamenivem hrubým drceným tl. 150 mm</t>
  </si>
  <si>
    <t>"viz plocha převzata z AutoCad" 36,5</t>
  </si>
  <si>
    <t>566401111</t>
  </si>
  <si>
    <t>Úprava krytu z kameniva drceného pro nový kryt s doplněním kameniva drceného do 0,08 m3/m2</t>
  </si>
  <si>
    <t>998225111</t>
  </si>
  <si>
    <t>Přesun hmot pro pozemní komunikace s krytem z kamene, monolitickým betonovým nebo živičným</t>
  </si>
  <si>
    <t>Opěrná zídka a oplocení</t>
  </si>
  <si>
    <t>274313611</t>
  </si>
  <si>
    <t>Základové pásy z betonu tř. C 16/20</t>
  </si>
  <si>
    <t>348272213</t>
  </si>
  <si>
    <t>Plotová zeď tl 195 mm z betonových tvarovek oboustranně štípaných přírodních na MC vč spárování</t>
  </si>
  <si>
    <t>44,5*0,9</t>
  </si>
  <si>
    <t>312311811</t>
  </si>
  <si>
    <t>Výplňový beton podezdívek tř. C 12/15</t>
  </si>
  <si>
    <t>40,05*0,2*0,6</t>
  </si>
  <si>
    <t>348361216</t>
  </si>
  <si>
    <t>Výztuž podezdívek z betonářské oceli 10 505</t>
  </si>
  <si>
    <t>0,094</t>
  </si>
  <si>
    <t>711161112</t>
  </si>
  <si>
    <t>Izolace proti zemní vlhkosti nopovou fólií vodorovná, nopek v 8,0 mm, tl do 0,6 mm</t>
  </si>
  <si>
    <t>-192294576</t>
  </si>
  <si>
    <t>44,5*1,4</t>
  </si>
  <si>
    <t>338171121</t>
  </si>
  <si>
    <t>Osazování sloupků a vzpěr plotových ocelových v 2,60 m se zalitím MC</t>
  </si>
  <si>
    <t>16+8</t>
  </si>
  <si>
    <t>55342263</t>
  </si>
  <si>
    <t>sloupek plotový koncový Pz a komaxitový 2500/48x1,5mm</t>
  </si>
  <si>
    <t>1027267141</t>
  </si>
  <si>
    <t>55342272</t>
  </si>
  <si>
    <t>vzpěra plotová 38x1,5mm včetně krytky s uchem 2000mm</t>
  </si>
  <si>
    <t>68127007</t>
  </si>
  <si>
    <t>348401130</t>
  </si>
  <si>
    <t>Osazení oplocení ze strojového pletiva s napínacími dráty výšky do 2,0 m do 15° sklonu svahu</t>
  </si>
  <si>
    <t>20+24,5</t>
  </si>
  <si>
    <t>31327504</t>
  </si>
  <si>
    <t>pletivo drátěné plastifikované se čtvercovými oky 50/2,2mm v 2000mm</t>
  </si>
  <si>
    <t>1426654533</t>
  </si>
  <si>
    <t>Dopravní značení</t>
  </si>
  <si>
    <t>914111111</t>
  </si>
  <si>
    <t>Montáž svislé dopravní značky do velikosti 1 m2 objímkami na sloupek nebo konzolu</t>
  </si>
  <si>
    <t>3*1</t>
  </si>
  <si>
    <t>40445625</t>
  </si>
  <si>
    <t>informativní značky provozní IP8, IP9, IP11-IP13 500x700mm</t>
  </si>
  <si>
    <t>1201345594</t>
  </si>
  <si>
    <t>1*3+1</t>
  </si>
  <si>
    <t>914511112</t>
  </si>
  <si>
    <t>Montáž sloupku dopravních značek délky do 3,5 m s betonovým základem a patkou</t>
  </si>
  <si>
    <t>1*3</t>
  </si>
  <si>
    <t>40445225</t>
  </si>
  <si>
    <t>sloupek pro dopravní značku Zn D 60mm v 3,5m</t>
  </si>
  <si>
    <t>-757293619</t>
  </si>
  <si>
    <t>915311111</t>
  </si>
  <si>
    <t>Předformátované vodorovné dopravní značení dopravní značky do 1 m2 - V10f</t>
  </si>
  <si>
    <t>Bourání konstrukcí</t>
  </si>
  <si>
    <t>113107162</t>
  </si>
  <si>
    <t>Odstranění podkladu pl přes 50 do 200 m2 z kameniva drceného tl 200 mm</t>
  </si>
  <si>
    <t>"viz plocha převzata z AutoCad" 123</t>
  </si>
  <si>
    <t>113107182</t>
  </si>
  <si>
    <t>Odstranění podkladu pl přes 50 do 200 m2 živičných tl 100 mm</t>
  </si>
  <si>
    <t>113202111</t>
  </si>
  <si>
    <t>Vytrhání obrub krajníků obrubníků stojatých</t>
  </si>
  <si>
    <t>10+10,5</t>
  </si>
  <si>
    <t>997221611</t>
  </si>
  <si>
    <t>Nakládání suti na dopravní prostředky pro vodorovnou dopravu</t>
  </si>
  <si>
    <t>33,108+22,263</t>
  </si>
  <si>
    <t>997221571</t>
  </si>
  <si>
    <t>Vodorovná doprava vybouraných hmot do 1 km</t>
  </si>
  <si>
    <t>997221579</t>
  </si>
  <si>
    <t>Příplatek ZKD 1 km u vodorovné dopravy vybouraných hmot</t>
  </si>
  <si>
    <t>55,371*6</t>
  </si>
  <si>
    <t>997221861</t>
  </si>
  <si>
    <t>Poplatek za uložení stavebního odpadu na recyklační skládce (skládkovné) z prostého betonu pod kódem 17 01 01</t>
  </si>
  <si>
    <t>398981295</t>
  </si>
  <si>
    <t>997221875</t>
  </si>
  <si>
    <t>Poplatek za uložení stavebního odpadu na recyklační skládce (skládkovné) asfaltového bez obsahu dehtu zatříděného do Katalogu odpadů pod kódem 17 03 02</t>
  </si>
  <si>
    <t>818534674</t>
  </si>
  <si>
    <t>410003 - Demolice</t>
  </si>
  <si>
    <t xml:space="preserve">    98 - Demolice</t>
  </si>
  <si>
    <t>Demontáž EI rozvodů a svítidel</t>
  </si>
  <si>
    <t>10+10+5</t>
  </si>
  <si>
    <t>CO-NC1</t>
  </si>
  <si>
    <t>Demontáž rozvodů ZTI</t>
  </si>
  <si>
    <t>5*2</t>
  </si>
  <si>
    <t>725110811</t>
  </si>
  <si>
    <t>Demontáž klozetů splachovací s nádrží</t>
  </si>
  <si>
    <t>725210821</t>
  </si>
  <si>
    <t>Demontáž umyvadel bez výtokových armatur</t>
  </si>
  <si>
    <t>981011416</t>
  </si>
  <si>
    <t>Demolice budov zděných na MC nebo z betonu podíl konstrukcí do 35 % postupným rozebíráním</t>
  </si>
  <si>
    <t>84,4*5</t>
  </si>
  <si>
    <t>981511113</t>
  </si>
  <si>
    <t>Demolice konstrukcí objektů z kamenného zdiva postupným rozebíráním - žumpa a šachta</t>
  </si>
  <si>
    <t>2*2*3,5</t>
  </si>
  <si>
    <t>979093111.1</t>
  </si>
  <si>
    <t>Uložení suti do zásypu se zhutněním</t>
  </si>
  <si>
    <t>832948198</t>
  </si>
  <si>
    <t>126,28</t>
  </si>
  <si>
    <t>997006512</t>
  </si>
  <si>
    <t>Vodorovné doprava suti s naložením a složením na skládku do 1 km</t>
  </si>
  <si>
    <t>320,34-126,28</t>
  </si>
  <si>
    <t>997006519</t>
  </si>
  <si>
    <t>Příplatek k vodorovnému přemístění suti na skládku ZKD 1 km přes 1 km</t>
  </si>
  <si>
    <t>194,06*6</t>
  </si>
  <si>
    <t>997013631</t>
  </si>
  <si>
    <t>Poplatek za uložení na skládce (skládkovné) stavebního odpadu směsného kód odpadu 17 09 04</t>
  </si>
  <si>
    <t>1822803489</t>
  </si>
  <si>
    <t>410004 - Přeložka plynovodní přípojky</t>
  </si>
  <si>
    <t xml:space="preserve">    700 - Plynovodní přípojka</t>
  </si>
  <si>
    <t xml:space="preserve">    701 - Ostatní</t>
  </si>
  <si>
    <t>700</t>
  </si>
  <si>
    <t>Plynovodní přípojka</t>
  </si>
  <si>
    <t>MD01</t>
  </si>
  <si>
    <t>Uzavření stávající plynovodní přípojky - stlačení potrubí PE d25</t>
  </si>
  <si>
    <t>666216442</t>
  </si>
  <si>
    <t>MD02</t>
  </si>
  <si>
    <t>Demontáž stávající plynovodní přípojky</t>
  </si>
  <si>
    <t>982467974</t>
  </si>
  <si>
    <t>MD03</t>
  </si>
  <si>
    <t>Demontáž stávající plynoměrné skříně vč. vystrojení</t>
  </si>
  <si>
    <t>556590854</t>
  </si>
  <si>
    <t>723170114</t>
  </si>
  <si>
    <t>Potrubí plynové plastové Pe 100, PN 0,4 MPa, D 32 x 3,0 mm spojované elektrotvarovkami</t>
  </si>
  <si>
    <t>-49344325</t>
  </si>
  <si>
    <t>723231164</t>
  </si>
  <si>
    <t>Kohout kulový přímý G 1" PN 42 do 185°C plnoprůtokový vnitřní závit těžká řada</t>
  </si>
  <si>
    <t>-1056502919</t>
  </si>
  <si>
    <t>M001</t>
  </si>
  <si>
    <t>PE elektroredukce dn25/dn32</t>
  </si>
  <si>
    <t>-517920029</t>
  </si>
  <si>
    <t>M002</t>
  </si>
  <si>
    <t>PE elektrospojka SDR11 dn25</t>
  </si>
  <si>
    <t>-1043357516</t>
  </si>
  <si>
    <t>M003</t>
  </si>
  <si>
    <t>PE elektrokoleno 90° SDR11 dn32</t>
  </si>
  <si>
    <t>348003637</t>
  </si>
  <si>
    <t>M004</t>
  </si>
  <si>
    <t>Plynoměrová skříň 500x500x250 mm pro instalaci do zdi</t>
  </si>
  <si>
    <t>329671758</t>
  </si>
  <si>
    <t>M005.1</t>
  </si>
  <si>
    <t>Geometrický plán</t>
  </si>
  <si>
    <t>939618750</t>
  </si>
  <si>
    <t>M005.2</t>
  </si>
  <si>
    <t>Geodetické zaměření</t>
  </si>
  <si>
    <t>126888007</t>
  </si>
  <si>
    <t>M006</t>
  </si>
  <si>
    <t>Fólie výstražná perforovaná "POZOR PLYN"</t>
  </si>
  <si>
    <t>-1647189404</t>
  </si>
  <si>
    <t>M007</t>
  </si>
  <si>
    <t>Signální vodič</t>
  </si>
  <si>
    <t>1842389660</t>
  </si>
  <si>
    <t>M008</t>
  </si>
  <si>
    <t>Elektro přechodka d32/DN25</t>
  </si>
  <si>
    <t>987318630</t>
  </si>
  <si>
    <t>701</t>
  </si>
  <si>
    <t>Ostatní</t>
  </si>
  <si>
    <t>M041</t>
  </si>
  <si>
    <t>-389674552</t>
  </si>
  <si>
    <t>M042</t>
  </si>
  <si>
    <t>Revize</t>
  </si>
  <si>
    <t>462798742</t>
  </si>
  <si>
    <t>M043</t>
  </si>
  <si>
    <t>Vytyčení stávajících sítí</t>
  </si>
  <si>
    <t>-245654524</t>
  </si>
  <si>
    <t>M044</t>
  </si>
  <si>
    <t>Tlaková zkouška</t>
  </si>
  <si>
    <t>-1618244594</t>
  </si>
  <si>
    <t>M045</t>
  </si>
  <si>
    <t>Doprava</t>
  </si>
  <si>
    <t>43590546</t>
  </si>
  <si>
    <t>410005 - Ostatní a vedlejší náklady</t>
  </si>
  <si>
    <t xml:space="preserve">    VRN3 - Zařízení staveniště</t>
  </si>
  <si>
    <t xml:space="preserve">    VRN4 - Inženýrská činnost</t>
  </si>
  <si>
    <t>VRN3</t>
  </si>
  <si>
    <t>Zařízení staveniště</t>
  </si>
  <si>
    <t>031002000</t>
  </si>
  <si>
    <t>VRN4</t>
  </si>
  <si>
    <t>Inženýrská činnost</t>
  </si>
  <si>
    <t>045002000</t>
  </si>
  <si>
    <t>Kompletační a koordinační činnost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</si>
</sst>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>
      <selection activeCell="X9" sqref="X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6" t="s">
        <v>14</v>
      </c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  <c r="AL5" s="277"/>
      <c r="AM5" s="277"/>
      <c r="AN5" s="277"/>
      <c r="AO5" s="277"/>
      <c r="AP5" s="21"/>
      <c r="AQ5" s="21"/>
      <c r="AR5" s="19"/>
      <c r="BE5" s="273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8" t="s">
        <v>17</v>
      </c>
      <c r="L6" s="277"/>
      <c r="M6" s="277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  <c r="AL6" s="277"/>
      <c r="AM6" s="277"/>
      <c r="AN6" s="277"/>
      <c r="AO6" s="277"/>
      <c r="AP6" s="21"/>
      <c r="AQ6" s="21"/>
      <c r="AR6" s="19"/>
      <c r="BE6" s="274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74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74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4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74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74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4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74"/>
      <c r="BS13" s="16" t="s">
        <v>6</v>
      </c>
    </row>
    <row r="14" spans="1:74" ht="12.75">
      <c r="B14" s="20"/>
      <c r="C14" s="21"/>
      <c r="D14" s="21"/>
      <c r="E14" s="279" t="s">
        <v>28</v>
      </c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74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4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74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74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4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74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74"/>
      <c r="BS20" s="16" t="s">
        <v>30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4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4"/>
    </row>
    <row r="23" spans="1:71" s="1" customFormat="1" ht="16.5" customHeight="1">
      <c r="B23" s="20"/>
      <c r="C23" s="21"/>
      <c r="D23" s="21"/>
      <c r="E23" s="281" t="s">
        <v>1</v>
      </c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V23" s="281"/>
      <c r="W23" s="281"/>
      <c r="X23" s="281"/>
      <c r="Y23" s="281"/>
      <c r="Z23" s="281"/>
      <c r="AA23" s="281"/>
      <c r="AB23" s="281"/>
      <c r="AC23" s="281"/>
      <c r="AD23" s="281"/>
      <c r="AE23" s="281"/>
      <c r="AF23" s="281"/>
      <c r="AG23" s="281"/>
      <c r="AH23" s="281"/>
      <c r="AI23" s="281"/>
      <c r="AJ23" s="281"/>
      <c r="AK23" s="281"/>
      <c r="AL23" s="281"/>
      <c r="AM23" s="281"/>
      <c r="AN23" s="281"/>
      <c r="AO23" s="21"/>
      <c r="AP23" s="21"/>
      <c r="AQ23" s="21"/>
      <c r="AR23" s="19"/>
      <c r="BE23" s="274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4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4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5">
        <f>ROUND(AG94,2)</f>
        <v>0</v>
      </c>
      <c r="AL26" s="266"/>
      <c r="AM26" s="266"/>
      <c r="AN26" s="266"/>
      <c r="AO26" s="266"/>
      <c r="AP26" s="35"/>
      <c r="AQ26" s="35"/>
      <c r="AR26" s="38"/>
      <c r="BE26" s="274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4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7" t="s">
        <v>34</v>
      </c>
      <c r="M28" s="267"/>
      <c r="N28" s="267"/>
      <c r="O28" s="267"/>
      <c r="P28" s="267"/>
      <c r="Q28" s="35"/>
      <c r="R28" s="35"/>
      <c r="S28" s="35"/>
      <c r="T28" s="35"/>
      <c r="U28" s="35"/>
      <c r="V28" s="35"/>
      <c r="W28" s="267" t="s">
        <v>35</v>
      </c>
      <c r="X28" s="267"/>
      <c r="Y28" s="267"/>
      <c r="Z28" s="267"/>
      <c r="AA28" s="267"/>
      <c r="AB28" s="267"/>
      <c r="AC28" s="267"/>
      <c r="AD28" s="267"/>
      <c r="AE28" s="267"/>
      <c r="AF28" s="35"/>
      <c r="AG28" s="35"/>
      <c r="AH28" s="35"/>
      <c r="AI28" s="35"/>
      <c r="AJ28" s="35"/>
      <c r="AK28" s="267" t="s">
        <v>36</v>
      </c>
      <c r="AL28" s="267"/>
      <c r="AM28" s="267"/>
      <c r="AN28" s="267"/>
      <c r="AO28" s="267"/>
      <c r="AP28" s="35"/>
      <c r="AQ28" s="35"/>
      <c r="AR28" s="38"/>
      <c r="BE28" s="274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61">
        <v>0.21</v>
      </c>
      <c r="M29" s="260"/>
      <c r="N29" s="260"/>
      <c r="O29" s="260"/>
      <c r="P29" s="260"/>
      <c r="Q29" s="40"/>
      <c r="R29" s="40"/>
      <c r="S29" s="40"/>
      <c r="T29" s="40"/>
      <c r="U29" s="40"/>
      <c r="V29" s="40"/>
      <c r="W29" s="259">
        <f>ROUND(AZ94, 2)</f>
        <v>0</v>
      </c>
      <c r="X29" s="260"/>
      <c r="Y29" s="260"/>
      <c r="Z29" s="260"/>
      <c r="AA29" s="260"/>
      <c r="AB29" s="260"/>
      <c r="AC29" s="260"/>
      <c r="AD29" s="260"/>
      <c r="AE29" s="260"/>
      <c r="AF29" s="40"/>
      <c r="AG29" s="40"/>
      <c r="AH29" s="40"/>
      <c r="AI29" s="40"/>
      <c r="AJ29" s="40"/>
      <c r="AK29" s="259">
        <f>ROUND(AV94, 2)</f>
        <v>0</v>
      </c>
      <c r="AL29" s="260"/>
      <c r="AM29" s="260"/>
      <c r="AN29" s="260"/>
      <c r="AO29" s="260"/>
      <c r="AP29" s="40"/>
      <c r="AQ29" s="40"/>
      <c r="AR29" s="41"/>
      <c r="BE29" s="275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61">
        <v>0.15</v>
      </c>
      <c r="M30" s="260"/>
      <c r="N30" s="260"/>
      <c r="O30" s="260"/>
      <c r="P30" s="260"/>
      <c r="Q30" s="40"/>
      <c r="R30" s="40"/>
      <c r="S30" s="40"/>
      <c r="T30" s="40"/>
      <c r="U30" s="40"/>
      <c r="V30" s="40"/>
      <c r="W30" s="259">
        <f>ROUND(BA94, 2)</f>
        <v>0</v>
      </c>
      <c r="X30" s="260"/>
      <c r="Y30" s="260"/>
      <c r="Z30" s="260"/>
      <c r="AA30" s="260"/>
      <c r="AB30" s="260"/>
      <c r="AC30" s="260"/>
      <c r="AD30" s="260"/>
      <c r="AE30" s="260"/>
      <c r="AF30" s="40"/>
      <c r="AG30" s="40"/>
      <c r="AH30" s="40"/>
      <c r="AI30" s="40"/>
      <c r="AJ30" s="40"/>
      <c r="AK30" s="259">
        <f>ROUND(AW94, 2)</f>
        <v>0</v>
      </c>
      <c r="AL30" s="260"/>
      <c r="AM30" s="260"/>
      <c r="AN30" s="260"/>
      <c r="AO30" s="260"/>
      <c r="AP30" s="40"/>
      <c r="AQ30" s="40"/>
      <c r="AR30" s="41"/>
      <c r="BE30" s="275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261">
        <v>0.21</v>
      </c>
      <c r="M31" s="260"/>
      <c r="N31" s="260"/>
      <c r="O31" s="260"/>
      <c r="P31" s="260"/>
      <c r="Q31" s="40"/>
      <c r="R31" s="40"/>
      <c r="S31" s="40"/>
      <c r="T31" s="40"/>
      <c r="U31" s="40"/>
      <c r="V31" s="40"/>
      <c r="W31" s="259">
        <f>ROUND(BB94, 2)</f>
        <v>0</v>
      </c>
      <c r="X31" s="260"/>
      <c r="Y31" s="260"/>
      <c r="Z31" s="260"/>
      <c r="AA31" s="260"/>
      <c r="AB31" s="260"/>
      <c r="AC31" s="260"/>
      <c r="AD31" s="260"/>
      <c r="AE31" s="260"/>
      <c r="AF31" s="40"/>
      <c r="AG31" s="40"/>
      <c r="AH31" s="40"/>
      <c r="AI31" s="40"/>
      <c r="AJ31" s="40"/>
      <c r="AK31" s="259">
        <v>0</v>
      </c>
      <c r="AL31" s="260"/>
      <c r="AM31" s="260"/>
      <c r="AN31" s="260"/>
      <c r="AO31" s="260"/>
      <c r="AP31" s="40"/>
      <c r="AQ31" s="40"/>
      <c r="AR31" s="41"/>
      <c r="BE31" s="275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61">
        <v>0.15</v>
      </c>
      <c r="M32" s="260"/>
      <c r="N32" s="260"/>
      <c r="O32" s="260"/>
      <c r="P32" s="260"/>
      <c r="Q32" s="40"/>
      <c r="R32" s="40"/>
      <c r="S32" s="40"/>
      <c r="T32" s="40"/>
      <c r="U32" s="40"/>
      <c r="V32" s="40"/>
      <c r="W32" s="259">
        <f>ROUND(BC94, 2)</f>
        <v>0</v>
      </c>
      <c r="X32" s="260"/>
      <c r="Y32" s="260"/>
      <c r="Z32" s="260"/>
      <c r="AA32" s="260"/>
      <c r="AB32" s="260"/>
      <c r="AC32" s="260"/>
      <c r="AD32" s="260"/>
      <c r="AE32" s="260"/>
      <c r="AF32" s="40"/>
      <c r="AG32" s="40"/>
      <c r="AH32" s="40"/>
      <c r="AI32" s="40"/>
      <c r="AJ32" s="40"/>
      <c r="AK32" s="259">
        <v>0</v>
      </c>
      <c r="AL32" s="260"/>
      <c r="AM32" s="260"/>
      <c r="AN32" s="260"/>
      <c r="AO32" s="260"/>
      <c r="AP32" s="40"/>
      <c r="AQ32" s="40"/>
      <c r="AR32" s="41"/>
      <c r="BE32" s="275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61">
        <v>0</v>
      </c>
      <c r="M33" s="260"/>
      <c r="N33" s="260"/>
      <c r="O33" s="260"/>
      <c r="P33" s="260"/>
      <c r="Q33" s="40"/>
      <c r="R33" s="40"/>
      <c r="S33" s="40"/>
      <c r="T33" s="40"/>
      <c r="U33" s="40"/>
      <c r="V33" s="40"/>
      <c r="W33" s="259">
        <f>ROUND(BD94, 2)</f>
        <v>0</v>
      </c>
      <c r="X33" s="260"/>
      <c r="Y33" s="260"/>
      <c r="Z33" s="260"/>
      <c r="AA33" s="260"/>
      <c r="AB33" s="260"/>
      <c r="AC33" s="260"/>
      <c r="AD33" s="260"/>
      <c r="AE33" s="260"/>
      <c r="AF33" s="40"/>
      <c r="AG33" s="40"/>
      <c r="AH33" s="40"/>
      <c r="AI33" s="40"/>
      <c r="AJ33" s="40"/>
      <c r="AK33" s="259">
        <v>0</v>
      </c>
      <c r="AL33" s="260"/>
      <c r="AM33" s="260"/>
      <c r="AN33" s="260"/>
      <c r="AO33" s="260"/>
      <c r="AP33" s="40"/>
      <c r="AQ33" s="40"/>
      <c r="AR33" s="41"/>
      <c r="BE33" s="275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4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72" t="s">
        <v>45</v>
      </c>
      <c r="Y35" s="270"/>
      <c r="Z35" s="270"/>
      <c r="AA35" s="270"/>
      <c r="AB35" s="270"/>
      <c r="AC35" s="44"/>
      <c r="AD35" s="44"/>
      <c r="AE35" s="44"/>
      <c r="AF35" s="44"/>
      <c r="AG35" s="44"/>
      <c r="AH35" s="44"/>
      <c r="AI35" s="44"/>
      <c r="AJ35" s="44"/>
      <c r="AK35" s="269">
        <f>SUM(AK26:AK33)</f>
        <v>0</v>
      </c>
      <c r="AL35" s="270"/>
      <c r="AM35" s="270"/>
      <c r="AN35" s="270"/>
      <c r="AO35" s="271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x3ccc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2" t="str">
        <f>K6</f>
        <v>Hasičská zbrojnice Štěpánovice</v>
      </c>
      <c r="M85" s="263"/>
      <c r="N85" s="263"/>
      <c r="O85" s="263"/>
      <c r="P85" s="263"/>
      <c r="Q85" s="263"/>
      <c r="R85" s="263"/>
      <c r="S85" s="263"/>
      <c r="T85" s="263"/>
      <c r="U85" s="263"/>
      <c r="V85" s="263"/>
      <c r="W85" s="263"/>
      <c r="X85" s="263"/>
      <c r="Y85" s="263"/>
      <c r="Z85" s="263"/>
      <c r="AA85" s="263"/>
      <c r="AB85" s="263"/>
      <c r="AC85" s="263"/>
      <c r="AD85" s="263"/>
      <c r="AE85" s="263"/>
      <c r="AF85" s="263"/>
      <c r="AG85" s="263"/>
      <c r="AH85" s="263"/>
      <c r="AI85" s="263"/>
      <c r="AJ85" s="263"/>
      <c r="AK85" s="263"/>
      <c r="AL85" s="263"/>
      <c r="AM85" s="263"/>
      <c r="AN85" s="263"/>
      <c r="AO85" s="263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4" t="str">
        <f>IF(AN8= "","",AN8)</f>
        <v>21. 5. 2023</v>
      </c>
      <c r="AN87" s="264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47" t="str">
        <f>IF(E17="","",E17)</f>
        <v xml:space="preserve"> </v>
      </c>
      <c r="AN89" s="248"/>
      <c r="AO89" s="248"/>
      <c r="AP89" s="248"/>
      <c r="AQ89" s="35"/>
      <c r="AR89" s="38"/>
      <c r="AS89" s="241" t="s">
        <v>53</v>
      </c>
      <c r="AT89" s="242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47" t="str">
        <f>IF(E20="","",E20)</f>
        <v xml:space="preserve"> </v>
      </c>
      <c r="AN90" s="248"/>
      <c r="AO90" s="248"/>
      <c r="AP90" s="248"/>
      <c r="AQ90" s="35"/>
      <c r="AR90" s="38"/>
      <c r="AS90" s="243"/>
      <c r="AT90" s="244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45"/>
      <c r="AT91" s="246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49" t="s">
        <v>54</v>
      </c>
      <c r="D92" s="250"/>
      <c r="E92" s="250"/>
      <c r="F92" s="250"/>
      <c r="G92" s="250"/>
      <c r="H92" s="72"/>
      <c r="I92" s="252" t="s">
        <v>55</v>
      </c>
      <c r="J92" s="250"/>
      <c r="K92" s="250"/>
      <c r="L92" s="250"/>
      <c r="M92" s="250"/>
      <c r="N92" s="250"/>
      <c r="O92" s="250"/>
      <c r="P92" s="250"/>
      <c r="Q92" s="250"/>
      <c r="R92" s="250"/>
      <c r="S92" s="250"/>
      <c r="T92" s="250"/>
      <c r="U92" s="250"/>
      <c r="V92" s="250"/>
      <c r="W92" s="250"/>
      <c r="X92" s="250"/>
      <c r="Y92" s="250"/>
      <c r="Z92" s="250"/>
      <c r="AA92" s="250"/>
      <c r="AB92" s="250"/>
      <c r="AC92" s="250"/>
      <c r="AD92" s="250"/>
      <c r="AE92" s="250"/>
      <c r="AF92" s="250"/>
      <c r="AG92" s="251" t="s">
        <v>56</v>
      </c>
      <c r="AH92" s="250"/>
      <c r="AI92" s="250"/>
      <c r="AJ92" s="250"/>
      <c r="AK92" s="250"/>
      <c r="AL92" s="250"/>
      <c r="AM92" s="250"/>
      <c r="AN92" s="252" t="s">
        <v>57</v>
      </c>
      <c r="AO92" s="250"/>
      <c r="AP92" s="253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57">
        <f>ROUND(SUM(AG95:AG99),2)</f>
        <v>0</v>
      </c>
      <c r="AH94" s="257"/>
      <c r="AI94" s="257"/>
      <c r="AJ94" s="257"/>
      <c r="AK94" s="257"/>
      <c r="AL94" s="257"/>
      <c r="AM94" s="257"/>
      <c r="AN94" s="258">
        <f t="shared" ref="AN94:AN99" si="0">SUM(AG94,AT94)</f>
        <v>0</v>
      </c>
      <c r="AO94" s="258"/>
      <c r="AP94" s="258"/>
      <c r="AQ94" s="84" t="s">
        <v>1</v>
      </c>
      <c r="AR94" s="85"/>
      <c r="AS94" s="86">
        <f>ROUND(SUM(AS95:AS99),2)</f>
        <v>0</v>
      </c>
      <c r="AT94" s="87">
        <f t="shared" ref="AT94:AT99" si="1">ROUND(SUM(AV94:AW94),2)</f>
        <v>0</v>
      </c>
      <c r="AU94" s="88">
        <f>ROUND(SUM(AU95:AU99),5)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ROUND(SUM(AZ95:AZ99),2)</f>
        <v>0</v>
      </c>
      <c r="BA94" s="87">
        <f>ROUND(SUM(BA95:BA99),2)</f>
        <v>0</v>
      </c>
      <c r="BB94" s="87">
        <f>ROUND(SUM(BB95:BB99),2)</f>
        <v>0</v>
      </c>
      <c r="BC94" s="87">
        <f>ROUND(SUM(BC95:BC99),2)</f>
        <v>0</v>
      </c>
      <c r="BD94" s="89">
        <f>ROUND(SUM(BD95:BD99),2)</f>
        <v>0</v>
      </c>
      <c r="BS94" s="90" t="s">
        <v>72</v>
      </c>
      <c r="BT94" s="90" t="s">
        <v>73</v>
      </c>
      <c r="BU94" s="91" t="s">
        <v>74</v>
      </c>
      <c r="BV94" s="90" t="s">
        <v>75</v>
      </c>
      <c r="BW94" s="90" t="s">
        <v>5</v>
      </c>
      <c r="BX94" s="90" t="s">
        <v>76</v>
      </c>
      <c r="CL94" s="90" t="s">
        <v>1</v>
      </c>
    </row>
    <row r="95" spans="1:91" s="7" customFormat="1" ht="16.5" customHeight="1">
      <c r="A95" s="92" t="s">
        <v>77</v>
      </c>
      <c r="B95" s="93"/>
      <c r="C95" s="94"/>
      <c r="D95" s="254" t="s">
        <v>78</v>
      </c>
      <c r="E95" s="254"/>
      <c r="F95" s="254"/>
      <c r="G95" s="254"/>
      <c r="H95" s="254"/>
      <c r="I95" s="95"/>
      <c r="J95" s="254" t="s">
        <v>79</v>
      </c>
      <c r="K95" s="254"/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54"/>
      <c r="W95" s="254"/>
      <c r="X95" s="254"/>
      <c r="Y95" s="254"/>
      <c r="Z95" s="254"/>
      <c r="AA95" s="254"/>
      <c r="AB95" s="254"/>
      <c r="AC95" s="254"/>
      <c r="AD95" s="254"/>
      <c r="AE95" s="254"/>
      <c r="AF95" s="254"/>
      <c r="AG95" s="255">
        <f>'410001 - Hasičská zbrojnice'!J30</f>
        <v>0</v>
      </c>
      <c r="AH95" s="256"/>
      <c r="AI95" s="256"/>
      <c r="AJ95" s="256"/>
      <c r="AK95" s="256"/>
      <c r="AL95" s="256"/>
      <c r="AM95" s="256"/>
      <c r="AN95" s="255">
        <f t="shared" si="0"/>
        <v>0</v>
      </c>
      <c r="AO95" s="256"/>
      <c r="AP95" s="256"/>
      <c r="AQ95" s="96" t="s">
        <v>80</v>
      </c>
      <c r="AR95" s="97"/>
      <c r="AS95" s="98">
        <v>0</v>
      </c>
      <c r="AT95" s="99">
        <f t="shared" si="1"/>
        <v>0</v>
      </c>
      <c r="AU95" s="100">
        <f>'410001 - Hasičská zbrojnice'!P151</f>
        <v>0</v>
      </c>
      <c r="AV95" s="99">
        <f>'410001 - Hasičská zbrojnice'!J33</f>
        <v>0</v>
      </c>
      <c r="AW95" s="99">
        <f>'410001 - Hasičská zbrojnice'!J34</f>
        <v>0</v>
      </c>
      <c r="AX95" s="99">
        <f>'410001 - Hasičská zbrojnice'!J35</f>
        <v>0</v>
      </c>
      <c r="AY95" s="99">
        <f>'410001 - Hasičská zbrojnice'!J36</f>
        <v>0</v>
      </c>
      <c r="AZ95" s="99">
        <f>'410001 - Hasičská zbrojnice'!F33</f>
        <v>0</v>
      </c>
      <c r="BA95" s="99">
        <f>'410001 - Hasičská zbrojnice'!F34</f>
        <v>0</v>
      </c>
      <c r="BB95" s="99">
        <f>'410001 - Hasičská zbrojnice'!F35</f>
        <v>0</v>
      </c>
      <c r="BC95" s="99">
        <f>'410001 - Hasičská zbrojnice'!F36</f>
        <v>0</v>
      </c>
      <c r="BD95" s="101">
        <f>'410001 - Hasičská zbrojnice'!F37</f>
        <v>0</v>
      </c>
      <c r="BT95" s="102" t="s">
        <v>81</v>
      </c>
      <c r="BV95" s="102" t="s">
        <v>75</v>
      </c>
      <c r="BW95" s="102" t="s">
        <v>82</v>
      </c>
      <c r="BX95" s="102" t="s">
        <v>5</v>
      </c>
      <c r="CL95" s="102" t="s">
        <v>1</v>
      </c>
      <c r="CM95" s="102" t="s">
        <v>83</v>
      </c>
    </row>
    <row r="96" spans="1:91" s="7" customFormat="1" ht="16.5" customHeight="1">
      <c r="A96" s="92" t="s">
        <v>77</v>
      </c>
      <c r="B96" s="93"/>
      <c r="C96" s="94"/>
      <c r="D96" s="254" t="s">
        <v>84</v>
      </c>
      <c r="E96" s="254"/>
      <c r="F96" s="254"/>
      <c r="G96" s="254"/>
      <c r="H96" s="254"/>
      <c r="I96" s="95"/>
      <c r="J96" s="254" t="s">
        <v>85</v>
      </c>
      <c r="K96" s="254"/>
      <c r="L96" s="254"/>
      <c r="M96" s="254"/>
      <c r="N96" s="254"/>
      <c r="O96" s="254"/>
      <c r="P96" s="254"/>
      <c r="Q96" s="254"/>
      <c r="R96" s="254"/>
      <c r="S96" s="254"/>
      <c r="T96" s="254"/>
      <c r="U96" s="254"/>
      <c r="V96" s="254"/>
      <c r="W96" s="254"/>
      <c r="X96" s="254"/>
      <c r="Y96" s="254"/>
      <c r="Z96" s="254"/>
      <c r="AA96" s="254"/>
      <c r="AB96" s="254"/>
      <c r="AC96" s="254"/>
      <c r="AD96" s="254"/>
      <c r="AE96" s="254"/>
      <c r="AF96" s="254"/>
      <c r="AG96" s="255">
        <f>'410002 - Parkoviště a ven...'!J30</f>
        <v>0</v>
      </c>
      <c r="AH96" s="256"/>
      <c r="AI96" s="256"/>
      <c r="AJ96" s="256"/>
      <c r="AK96" s="256"/>
      <c r="AL96" s="256"/>
      <c r="AM96" s="256"/>
      <c r="AN96" s="255">
        <f t="shared" si="0"/>
        <v>0</v>
      </c>
      <c r="AO96" s="256"/>
      <c r="AP96" s="256"/>
      <c r="AQ96" s="96" t="s">
        <v>80</v>
      </c>
      <c r="AR96" s="97"/>
      <c r="AS96" s="98">
        <v>0</v>
      </c>
      <c r="AT96" s="99">
        <f t="shared" si="1"/>
        <v>0</v>
      </c>
      <c r="AU96" s="100">
        <f>'410002 - Parkoviště a ven...'!P127</f>
        <v>0</v>
      </c>
      <c r="AV96" s="99">
        <f>'410002 - Parkoviště a ven...'!J33</f>
        <v>0</v>
      </c>
      <c r="AW96" s="99">
        <f>'410002 - Parkoviště a ven...'!J34</f>
        <v>0</v>
      </c>
      <c r="AX96" s="99">
        <f>'410002 - Parkoviště a ven...'!J35</f>
        <v>0</v>
      </c>
      <c r="AY96" s="99">
        <f>'410002 - Parkoviště a ven...'!J36</f>
        <v>0</v>
      </c>
      <c r="AZ96" s="99">
        <f>'410002 - Parkoviště a ven...'!F33</f>
        <v>0</v>
      </c>
      <c r="BA96" s="99">
        <f>'410002 - Parkoviště a ven...'!F34</f>
        <v>0</v>
      </c>
      <c r="BB96" s="99">
        <f>'410002 - Parkoviště a ven...'!F35</f>
        <v>0</v>
      </c>
      <c r="BC96" s="99">
        <f>'410002 - Parkoviště a ven...'!F36</f>
        <v>0</v>
      </c>
      <c r="BD96" s="101">
        <f>'410002 - Parkoviště a ven...'!F37</f>
        <v>0</v>
      </c>
      <c r="BT96" s="102" t="s">
        <v>81</v>
      </c>
      <c r="BV96" s="102" t="s">
        <v>75</v>
      </c>
      <c r="BW96" s="102" t="s">
        <v>86</v>
      </c>
      <c r="BX96" s="102" t="s">
        <v>5</v>
      </c>
      <c r="CL96" s="102" t="s">
        <v>1</v>
      </c>
      <c r="CM96" s="102" t="s">
        <v>83</v>
      </c>
    </row>
    <row r="97" spans="1:91" s="7" customFormat="1" ht="16.5" customHeight="1">
      <c r="A97" s="92" t="s">
        <v>77</v>
      </c>
      <c r="B97" s="93"/>
      <c r="C97" s="94"/>
      <c r="D97" s="254" t="s">
        <v>87</v>
      </c>
      <c r="E97" s="254"/>
      <c r="F97" s="254"/>
      <c r="G97" s="254"/>
      <c r="H97" s="254"/>
      <c r="I97" s="95"/>
      <c r="J97" s="254" t="s">
        <v>88</v>
      </c>
      <c r="K97" s="254"/>
      <c r="L97" s="254"/>
      <c r="M97" s="254"/>
      <c r="N97" s="254"/>
      <c r="O97" s="254"/>
      <c r="P97" s="254"/>
      <c r="Q97" s="254"/>
      <c r="R97" s="254"/>
      <c r="S97" s="254"/>
      <c r="T97" s="254"/>
      <c r="U97" s="254"/>
      <c r="V97" s="254"/>
      <c r="W97" s="254"/>
      <c r="X97" s="254"/>
      <c r="Y97" s="254"/>
      <c r="Z97" s="254"/>
      <c r="AA97" s="254"/>
      <c r="AB97" s="254"/>
      <c r="AC97" s="254"/>
      <c r="AD97" s="254"/>
      <c r="AE97" s="254"/>
      <c r="AF97" s="254"/>
      <c r="AG97" s="255">
        <f>'410003 - Demolice'!J30</f>
        <v>0</v>
      </c>
      <c r="AH97" s="256"/>
      <c r="AI97" s="256"/>
      <c r="AJ97" s="256"/>
      <c r="AK97" s="256"/>
      <c r="AL97" s="256"/>
      <c r="AM97" s="256"/>
      <c r="AN97" s="255">
        <f t="shared" si="0"/>
        <v>0</v>
      </c>
      <c r="AO97" s="256"/>
      <c r="AP97" s="256"/>
      <c r="AQ97" s="96" t="s">
        <v>80</v>
      </c>
      <c r="AR97" s="97"/>
      <c r="AS97" s="98">
        <v>0</v>
      </c>
      <c r="AT97" s="99">
        <f t="shared" si="1"/>
        <v>0</v>
      </c>
      <c r="AU97" s="100">
        <f>'410003 - Demolice'!P119</f>
        <v>0</v>
      </c>
      <c r="AV97" s="99">
        <f>'410003 - Demolice'!J33</f>
        <v>0</v>
      </c>
      <c r="AW97" s="99">
        <f>'410003 - Demolice'!J34</f>
        <v>0</v>
      </c>
      <c r="AX97" s="99">
        <f>'410003 - Demolice'!J35</f>
        <v>0</v>
      </c>
      <c r="AY97" s="99">
        <f>'410003 - Demolice'!J36</f>
        <v>0</v>
      </c>
      <c r="AZ97" s="99">
        <f>'410003 - Demolice'!F33</f>
        <v>0</v>
      </c>
      <c r="BA97" s="99">
        <f>'410003 - Demolice'!F34</f>
        <v>0</v>
      </c>
      <c r="BB97" s="99">
        <f>'410003 - Demolice'!F35</f>
        <v>0</v>
      </c>
      <c r="BC97" s="99">
        <f>'410003 - Demolice'!F36</f>
        <v>0</v>
      </c>
      <c r="BD97" s="101">
        <f>'410003 - Demolice'!F37</f>
        <v>0</v>
      </c>
      <c r="BT97" s="102" t="s">
        <v>81</v>
      </c>
      <c r="BV97" s="102" t="s">
        <v>75</v>
      </c>
      <c r="BW97" s="102" t="s">
        <v>89</v>
      </c>
      <c r="BX97" s="102" t="s">
        <v>5</v>
      </c>
      <c r="CL97" s="102" t="s">
        <v>1</v>
      </c>
      <c r="CM97" s="102" t="s">
        <v>83</v>
      </c>
    </row>
    <row r="98" spans="1:91" s="7" customFormat="1" ht="16.5" customHeight="1">
      <c r="A98" s="92" t="s">
        <v>77</v>
      </c>
      <c r="B98" s="93"/>
      <c r="C98" s="94"/>
      <c r="D98" s="254" t="s">
        <v>90</v>
      </c>
      <c r="E98" s="254"/>
      <c r="F98" s="254"/>
      <c r="G98" s="254"/>
      <c r="H98" s="254"/>
      <c r="I98" s="95"/>
      <c r="J98" s="254" t="s">
        <v>91</v>
      </c>
      <c r="K98" s="254"/>
      <c r="L98" s="254"/>
      <c r="M98" s="254"/>
      <c r="N98" s="254"/>
      <c r="O98" s="254"/>
      <c r="P98" s="254"/>
      <c r="Q98" s="254"/>
      <c r="R98" s="254"/>
      <c r="S98" s="254"/>
      <c r="T98" s="254"/>
      <c r="U98" s="254"/>
      <c r="V98" s="254"/>
      <c r="W98" s="254"/>
      <c r="X98" s="254"/>
      <c r="Y98" s="254"/>
      <c r="Z98" s="254"/>
      <c r="AA98" s="254"/>
      <c r="AB98" s="254"/>
      <c r="AC98" s="254"/>
      <c r="AD98" s="254"/>
      <c r="AE98" s="254"/>
      <c r="AF98" s="254"/>
      <c r="AG98" s="255">
        <f>'410004 - Přeložka plynovo...'!J30</f>
        <v>0</v>
      </c>
      <c r="AH98" s="256"/>
      <c r="AI98" s="256"/>
      <c r="AJ98" s="256"/>
      <c r="AK98" s="256"/>
      <c r="AL98" s="256"/>
      <c r="AM98" s="256"/>
      <c r="AN98" s="255">
        <f t="shared" si="0"/>
        <v>0</v>
      </c>
      <c r="AO98" s="256"/>
      <c r="AP98" s="256"/>
      <c r="AQ98" s="96" t="s">
        <v>80</v>
      </c>
      <c r="AR98" s="97"/>
      <c r="AS98" s="98">
        <v>0</v>
      </c>
      <c r="AT98" s="99">
        <f t="shared" si="1"/>
        <v>0</v>
      </c>
      <c r="AU98" s="100">
        <f>'410004 - Přeložka plynovo...'!P119</f>
        <v>0</v>
      </c>
      <c r="AV98" s="99">
        <f>'410004 - Přeložka plynovo...'!J33</f>
        <v>0</v>
      </c>
      <c r="AW98" s="99">
        <f>'410004 - Přeložka plynovo...'!J34</f>
        <v>0</v>
      </c>
      <c r="AX98" s="99">
        <f>'410004 - Přeložka plynovo...'!J35</f>
        <v>0</v>
      </c>
      <c r="AY98" s="99">
        <f>'410004 - Přeložka plynovo...'!J36</f>
        <v>0</v>
      </c>
      <c r="AZ98" s="99">
        <f>'410004 - Přeložka plynovo...'!F33</f>
        <v>0</v>
      </c>
      <c r="BA98" s="99">
        <f>'410004 - Přeložka plynovo...'!F34</f>
        <v>0</v>
      </c>
      <c r="BB98" s="99">
        <f>'410004 - Přeložka plynovo...'!F35</f>
        <v>0</v>
      </c>
      <c r="BC98" s="99">
        <f>'410004 - Přeložka plynovo...'!F36</f>
        <v>0</v>
      </c>
      <c r="BD98" s="101">
        <f>'410004 - Přeložka plynovo...'!F37</f>
        <v>0</v>
      </c>
      <c r="BT98" s="102" t="s">
        <v>81</v>
      </c>
      <c r="BV98" s="102" t="s">
        <v>75</v>
      </c>
      <c r="BW98" s="102" t="s">
        <v>92</v>
      </c>
      <c r="BX98" s="102" t="s">
        <v>5</v>
      </c>
      <c r="CL98" s="102" t="s">
        <v>1</v>
      </c>
      <c r="CM98" s="102" t="s">
        <v>83</v>
      </c>
    </row>
    <row r="99" spans="1:91" s="7" customFormat="1" ht="16.5" customHeight="1">
      <c r="A99" s="92" t="s">
        <v>77</v>
      </c>
      <c r="B99" s="93"/>
      <c r="C99" s="94"/>
      <c r="D99" s="254" t="s">
        <v>93</v>
      </c>
      <c r="E99" s="254"/>
      <c r="F99" s="254"/>
      <c r="G99" s="254"/>
      <c r="H99" s="254"/>
      <c r="I99" s="95"/>
      <c r="J99" s="254" t="s">
        <v>94</v>
      </c>
      <c r="K99" s="254"/>
      <c r="L99" s="254"/>
      <c r="M99" s="254"/>
      <c r="N99" s="254"/>
      <c r="O99" s="254"/>
      <c r="P99" s="254"/>
      <c r="Q99" s="254"/>
      <c r="R99" s="254"/>
      <c r="S99" s="254"/>
      <c r="T99" s="254"/>
      <c r="U99" s="254"/>
      <c r="V99" s="254"/>
      <c r="W99" s="254"/>
      <c r="X99" s="254"/>
      <c r="Y99" s="254"/>
      <c r="Z99" s="254"/>
      <c r="AA99" s="254"/>
      <c r="AB99" s="254"/>
      <c r="AC99" s="254"/>
      <c r="AD99" s="254"/>
      <c r="AE99" s="254"/>
      <c r="AF99" s="254"/>
      <c r="AG99" s="255">
        <f>'410005 - Ostatní a vedlej...'!J30</f>
        <v>0</v>
      </c>
      <c r="AH99" s="256"/>
      <c r="AI99" s="256"/>
      <c r="AJ99" s="256"/>
      <c r="AK99" s="256"/>
      <c r="AL99" s="256"/>
      <c r="AM99" s="256"/>
      <c r="AN99" s="255">
        <f t="shared" si="0"/>
        <v>0</v>
      </c>
      <c r="AO99" s="256"/>
      <c r="AP99" s="256"/>
      <c r="AQ99" s="96" t="s">
        <v>80</v>
      </c>
      <c r="AR99" s="97"/>
      <c r="AS99" s="103">
        <v>0</v>
      </c>
      <c r="AT99" s="104">
        <f t="shared" si="1"/>
        <v>0</v>
      </c>
      <c r="AU99" s="105">
        <f>'410005 - Ostatní a vedlej...'!P119</f>
        <v>0</v>
      </c>
      <c r="AV99" s="104">
        <f>'410005 - Ostatní a vedlej...'!J33</f>
        <v>0</v>
      </c>
      <c r="AW99" s="104">
        <f>'410005 - Ostatní a vedlej...'!J34</f>
        <v>0</v>
      </c>
      <c r="AX99" s="104">
        <f>'410005 - Ostatní a vedlej...'!J35</f>
        <v>0</v>
      </c>
      <c r="AY99" s="104">
        <f>'410005 - Ostatní a vedlej...'!J36</f>
        <v>0</v>
      </c>
      <c r="AZ99" s="104">
        <f>'410005 - Ostatní a vedlej...'!F33</f>
        <v>0</v>
      </c>
      <c r="BA99" s="104">
        <f>'410005 - Ostatní a vedlej...'!F34</f>
        <v>0</v>
      </c>
      <c r="BB99" s="104">
        <f>'410005 - Ostatní a vedlej...'!F35</f>
        <v>0</v>
      </c>
      <c r="BC99" s="104">
        <f>'410005 - Ostatní a vedlej...'!F36</f>
        <v>0</v>
      </c>
      <c r="BD99" s="106">
        <f>'410005 - Ostatní a vedlej...'!F37</f>
        <v>0</v>
      </c>
      <c r="BT99" s="102" t="s">
        <v>81</v>
      </c>
      <c r="BV99" s="102" t="s">
        <v>75</v>
      </c>
      <c r="BW99" s="102" t="s">
        <v>95</v>
      </c>
      <c r="BX99" s="102" t="s">
        <v>5</v>
      </c>
      <c r="CL99" s="102" t="s">
        <v>1</v>
      </c>
      <c r="CM99" s="102" t="s">
        <v>83</v>
      </c>
    </row>
    <row r="100" spans="1:91" s="2" customFormat="1" ht="30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  <row r="101" spans="1:9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38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</sheetData>
  <sheetProtection algorithmName="SHA-512" hashValue="4OrtrKIy1xzEIYCUouqWcaz07Cf/fH8OflaLXzWZoY4peMRWy6b/+UcbIKIz0oJVuNqxTt8LSezVEkCMnt0g2g==" saltValue="fpmgfUXjru4tCvsCCnrkSSQjPgl+NMPl0sVAVO7CVh4aQq6wfY4ueFmUxXlgRzM05UNVn9A+CQWa5Q8U7/vz+g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D98:H98"/>
    <mergeCell ref="J98:AF98"/>
    <mergeCell ref="AN99:AP99"/>
    <mergeCell ref="AG99:AM99"/>
    <mergeCell ref="D99:H99"/>
    <mergeCell ref="J99:AF99"/>
    <mergeCell ref="D96:H96"/>
    <mergeCell ref="AG96:AM96"/>
    <mergeCell ref="AN96:AP96"/>
    <mergeCell ref="AN97:AP97"/>
    <mergeCell ref="D97:H97"/>
    <mergeCell ref="J97:AF97"/>
    <mergeCell ref="AG97:AM97"/>
    <mergeCell ref="D95:H95"/>
    <mergeCell ref="AG95:AM95"/>
    <mergeCell ref="J95:AF95"/>
    <mergeCell ref="AN95:AP95"/>
    <mergeCell ref="AG94:AM94"/>
    <mergeCell ref="AN94:AP94"/>
    <mergeCell ref="AS89:AT91"/>
    <mergeCell ref="AM90:AP90"/>
    <mergeCell ref="C92:G92"/>
    <mergeCell ref="AG92:AM92"/>
    <mergeCell ref="I92:AF92"/>
    <mergeCell ref="AN92:AP92"/>
  </mergeCells>
  <hyperlinks>
    <hyperlink ref="A95" location="'410001 - Hasičská zbrojnice'!C2" display="/"/>
    <hyperlink ref="A96" location="'410002 - Parkoviště a ven...'!C2" display="/"/>
    <hyperlink ref="A97" location="'410003 - Demolice'!C2" display="/"/>
    <hyperlink ref="A98" location="'410004 - Přeložka plynovo...'!C2" display="/"/>
    <hyperlink ref="A99" location="'410005 - Ostatní a vedlej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13"/>
  <sheetViews>
    <sheetView showGridLines="0" topLeftCell="A149" workbookViewId="0">
      <selection activeCell="G11" sqref="F11:G1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6" t="s">
        <v>82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5" t="str">
        <f>'Rekapitulace stavby'!K6</f>
        <v>Hasičská zbrojnice Štěpánovice</v>
      </c>
      <c r="F7" s="286"/>
      <c r="G7" s="286"/>
      <c r="H7" s="286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98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21. 5. 2023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1" t="s">
        <v>1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ROUND(J151,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37</v>
      </c>
      <c r="E33" s="111" t="s">
        <v>38</v>
      </c>
      <c r="F33" s="122">
        <f>ROUND((SUM(BE151:BE1012)),  2)</f>
        <v>0</v>
      </c>
      <c r="G33" s="33"/>
      <c r="H33" s="33"/>
      <c r="I33" s="123">
        <v>0.21</v>
      </c>
      <c r="J33" s="122">
        <f>ROUND(((SUM(BE151:BE1012))*I33),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39</v>
      </c>
      <c r="F34" s="122">
        <f>ROUND((SUM(BF151:BF1012)),  2)</f>
        <v>0</v>
      </c>
      <c r="G34" s="33"/>
      <c r="H34" s="33"/>
      <c r="I34" s="123">
        <v>0.15</v>
      </c>
      <c r="J34" s="122">
        <f>ROUND(((SUM(BF151:BF1012))*I34),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ROUND((SUM(BG151:BG1012)),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ROUND((SUM(BH151:BH1012)),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ROUND((SUM(BI151:BI1012)),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3" t="str">
        <f>E7</f>
        <v>Hasičská zbrojnice Štěpánovice</v>
      </c>
      <c r="F85" s="284"/>
      <c r="G85" s="284"/>
      <c r="H85" s="28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2" t="str">
        <f>E9</f>
        <v>410001 - Hasičská zbrojnice</v>
      </c>
      <c r="F87" s="282"/>
      <c r="G87" s="282"/>
      <c r="H87" s="282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21. 5. 2023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J151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2:12" s="9" customFormat="1" ht="24.95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J152</f>
        <v>0</v>
      </c>
      <c r="K97" s="147"/>
      <c r="L97" s="151"/>
    </row>
    <row r="98" spans="2:12" s="10" customFormat="1" ht="19.899999999999999" customHeight="1">
      <c r="B98" s="152"/>
      <c r="C98" s="153"/>
      <c r="D98" s="154" t="s">
        <v>105</v>
      </c>
      <c r="E98" s="155"/>
      <c r="F98" s="155"/>
      <c r="G98" s="155"/>
      <c r="H98" s="155"/>
      <c r="I98" s="155"/>
      <c r="J98" s="156">
        <f>J153</f>
        <v>0</v>
      </c>
      <c r="K98" s="153"/>
      <c r="L98" s="157"/>
    </row>
    <row r="99" spans="2:12" s="10" customFormat="1" ht="19.899999999999999" customHeight="1">
      <c r="B99" s="152"/>
      <c r="C99" s="153"/>
      <c r="D99" s="154" t="s">
        <v>106</v>
      </c>
      <c r="E99" s="155"/>
      <c r="F99" s="155"/>
      <c r="G99" s="155"/>
      <c r="H99" s="155"/>
      <c r="I99" s="155"/>
      <c r="J99" s="156">
        <f>J187</f>
        <v>0</v>
      </c>
      <c r="K99" s="153"/>
      <c r="L99" s="157"/>
    </row>
    <row r="100" spans="2:12" s="10" customFormat="1" ht="19.899999999999999" customHeight="1">
      <c r="B100" s="152"/>
      <c r="C100" s="153"/>
      <c r="D100" s="154" t="s">
        <v>107</v>
      </c>
      <c r="E100" s="155"/>
      <c r="F100" s="155"/>
      <c r="G100" s="155"/>
      <c r="H100" s="155"/>
      <c r="I100" s="155"/>
      <c r="J100" s="156">
        <f>J213</f>
        <v>0</v>
      </c>
      <c r="K100" s="153"/>
      <c r="L100" s="157"/>
    </row>
    <row r="101" spans="2:12" s="10" customFormat="1" ht="19.899999999999999" customHeight="1">
      <c r="B101" s="152"/>
      <c r="C101" s="153"/>
      <c r="D101" s="154" t="s">
        <v>108</v>
      </c>
      <c r="E101" s="155"/>
      <c r="F101" s="155"/>
      <c r="G101" s="155"/>
      <c r="H101" s="155"/>
      <c r="I101" s="155"/>
      <c r="J101" s="156">
        <f>J287</f>
        <v>0</v>
      </c>
      <c r="K101" s="153"/>
      <c r="L101" s="157"/>
    </row>
    <row r="102" spans="2:12" s="10" customFormat="1" ht="19.899999999999999" customHeight="1">
      <c r="B102" s="152"/>
      <c r="C102" s="153"/>
      <c r="D102" s="154" t="s">
        <v>109</v>
      </c>
      <c r="E102" s="155"/>
      <c r="F102" s="155"/>
      <c r="G102" s="155"/>
      <c r="H102" s="155"/>
      <c r="I102" s="155"/>
      <c r="J102" s="156">
        <f>J349</f>
        <v>0</v>
      </c>
      <c r="K102" s="153"/>
      <c r="L102" s="157"/>
    </row>
    <row r="103" spans="2:12" s="10" customFormat="1" ht="19.899999999999999" customHeight="1">
      <c r="B103" s="152"/>
      <c r="C103" s="153"/>
      <c r="D103" s="154" t="s">
        <v>110</v>
      </c>
      <c r="E103" s="155"/>
      <c r="F103" s="155"/>
      <c r="G103" s="155"/>
      <c r="H103" s="155"/>
      <c r="I103" s="155"/>
      <c r="J103" s="156">
        <f>J363</f>
        <v>0</v>
      </c>
      <c r="K103" s="153"/>
      <c r="L103" s="157"/>
    </row>
    <row r="104" spans="2:12" s="10" customFormat="1" ht="19.899999999999999" customHeight="1">
      <c r="B104" s="152"/>
      <c r="C104" s="153"/>
      <c r="D104" s="154" t="s">
        <v>111</v>
      </c>
      <c r="E104" s="155"/>
      <c r="F104" s="155"/>
      <c r="G104" s="155"/>
      <c r="H104" s="155"/>
      <c r="I104" s="155"/>
      <c r="J104" s="156">
        <f>J368</f>
        <v>0</v>
      </c>
      <c r="K104" s="153"/>
      <c r="L104" s="157"/>
    </row>
    <row r="105" spans="2:12" s="10" customFormat="1" ht="19.899999999999999" customHeight="1">
      <c r="B105" s="152"/>
      <c r="C105" s="153"/>
      <c r="D105" s="154" t="s">
        <v>112</v>
      </c>
      <c r="E105" s="155"/>
      <c r="F105" s="155"/>
      <c r="G105" s="155"/>
      <c r="H105" s="155"/>
      <c r="I105" s="155"/>
      <c r="J105" s="156">
        <f>J396</f>
        <v>0</v>
      </c>
      <c r="K105" s="153"/>
      <c r="L105" s="157"/>
    </row>
    <row r="106" spans="2:12" s="10" customFormat="1" ht="19.899999999999999" customHeight="1">
      <c r="B106" s="152"/>
      <c r="C106" s="153"/>
      <c r="D106" s="154" t="s">
        <v>113</v>
      </c>
      <c r="E106" s="155"/>
      <c r="F106" s="155"/>
      <c r="G106" s="155"/>
      <c r="H106" s="155"/>
      <c r="I106" s="155"/>
      <c r="J106" s="156">
        <f>J426</f>
        <v>0</v>
      </c>
      <c r="K106" s="153"/>
      <c r="L106" s="157"/>
    </row>
    <row r="107" spans="2:12" s="10" customFormat="1" ht="19.899999999999999" customHeight="1">
      <c r="B107" s="152"/>
      <c r="C107" s="153"/>
      <c r="D107" s="154" t="s">
        <v>114</v>
      </c>
      <c r="E107" s="155"/>
      <c r="F107" s="155"/>
      <c r="G107" s="155"/>
      <c r="H107" s="155"/>
      <c r="I107" s="155"/>
      <c r="J107" s="156">
        <f>J448</f>
        <v>0</v>
      </c>
      <c r="K107" s="153"/>
      <c r="L107" s="157"/>
    </row>
    <row r="108" spans="2:12" s="10" customFormat="1" ht="19.899999999999999" customHeight="1">
      <c r="B108" s="152"/>
      <c r="C108" s="153"/>
      <c r="D108" s="154" t="s">
        <v>115</v>
      </c>
      <c r="E108" s="155"/>
      <c r="F108" s="155"/>
      <c r="G108" s="155"/>
      <c r="H108" s="155"/>
      <c r="I108" s="155"/>
      <c r="J108" s="156">
        <f>J497</f>
        <v>0</v>
      </c>
      <c r="K108" s="153"/>
      <c r="L108" s="157"/>
    </row>
    <row r="109" spans="2:12" s="10" customFormat="1" ht="19.899999999999999" customHeight="1">
      <c r="B109" s="152"/>
      <c r="C109" s="153"/>
      <c r="D109" s="154" t="s">
        <v>116</v>
      </c>
      <c r="E109" s="155"/>
      <c r="F109" s="155"/>
      <c r="G109" s="155"/>
      <c r="H109" s="155"/>
      <c r="I109" s="155"/>
      <c r="J109" s="156">
        <f>J511</f>
        <v>0</v>
      </c>
      <c r="K109" s="153"/>
      <c r="L109" s="157"/>
    </row>
    <row r="110" spans="2:12" s="9" customFormat="1" ht="24.95" customHeight="1">
      <c r="B110" s="146"/>
      <c r="C110" s="147"/>
      <c r="D110" s="148" t="s">
        <v>117</v>
      </c>
      <c r="E110" s="149"/>
      <c r="F110" s="149"/>
      <c r="G110" s="149"/>
      <c r="H110" s="149"/>
      <c r="I110" s="149"/>
      <c r="J110" s="150">
        <f>J513</f>
        <v>0</v>
      </c>
      <c r="K110" s="147"/>
      <c r="L110" s="151"/>
    </row>
    <row r="111" spans="2:12" s="10" customFormat="1" ht="19.899999999999999" customHeight="1">
      <c r="B111" s="152"/>
      <c r="C111" s="153"/>
      <c r="D111" s="154" t="s">
        <v>118</v>
      </c>
      <c r="E111" s="155"/>
      <c r="F111" s="155"/>
      <c r="G111" s="155"/>
      <c r="H111" s="155"/>
      <c r="I111" s="155"/>
      <c r="J111" s="156">
        <f>J514</f>
        <v>0</v>
      </c>
      <c r="K111" s="153"/>
      <c r="L111" s="157"/>
    </row>
    <row r="112" spans="2:12" s="10" customFormat="1" ht="19.899999999999999" customHeight="1">
      <c r="B112" s="152"/>
      <c r="C112" s="153"/>
      <c r="D112" s="154" t="s">
        <v>119</v>
      </c>
      <c r="E112" s="155"/>
      <c r="F112" s="155"/>
      <c r="G112" s="155"/>
      <c r="H112" s="155"/>
      <c r="I112" s="155"/>
      <c r="J112" s="156">
        <f>J542</f>
        <v>0</v>
      </c>
      <c r="K112" s="153"/>
      <c r="L112" s="157"/>
    </row>
    <row r="113" spans="2:12" s="10" customFormat="1" ht="19.899999999999999" customHeight="1">
      <c r="B113" s="152"/>
      <c r="C113" s="153"/>
      <c r="D113" s="154" t="s">
        <v>120</v>
      </c>
      <c r="E113" s="155"/>
      <c r="F113" s="155"/>
      <c r="G113" s="155"/>
      <c r="H113" s="155"/>
      <c r="I113" s="155"/>
      <c r="J113" s="156">
        <f>J565</f>
        <v>0</v>
      </c>
      <c r="K113" s="153"/>
      <c r="L113" s="157"/>
    </row>
    <row r="114" spans="2:12" s="10" customFormat="1" ht="19.899999999999999" customHeight="1">
      <c r="B114" s="152"/>
      <c r="C114" s="153"/>
      <c r="D114" s="154" t="s">
        <v>121</v>
      </c>
      <c r="E114" s="155"/>
      <c r="F114" s="155"/>
      <c r="G114" s="155"/>
      <c r="H114" s="155"/>
      <c r="I114" s="155"/>
      <c r="J114" s="156">
        <f>J601</f>
        <v>0</v>
      </c>
      <c r="K114" s="153"/>
      <c r="L114" s="157"/>
    </row>
    <row r="115" spans="2:12" s="10" customFormat="1" ht="19.899999999999999" customHeight="1">
      <c r="B115" s="152"/>
      <c r="C115" s="153"/>
      <c r="D115" s="154" t="s">
        <v>122</v>
      </c>
      <c r="E115" s="155"/>
      <c r="F115" s="155"/>
      <c r="G115" s="155"/>
      <c r="H115" s="155"/>
      <c r="I115" s="155"/>
      <c r="J115" s="156">
        <f>J644</f>
        <v>0</v>
      </c>
      <c r="K115" s="153"/>
      <c r="L115" s="157"/>
    </row>
    <row r="116" spans="2:12" s="10" customFormat="1" ht="19.899999999999999" customHeight="1">
      <c r="B116" s="152"/>
      <c r="C116" s="153"/>
      <c r="D116" s="154" t="s">
        <v>123</v>
      </c>
      <c r="E116" s="155"/>
      <c r="F116" s="155"/>
      <c r="G116" s="155"/>
      <c r="H116" s="155"/>
      <c r="I116" s="155"/>
      <c r="J116" s="156">
        <f>J646</f>
        <v>0</v>
      </c>
      <c r="K116" s="153"/>
      <c r="L116" s="157"/>
    </row>
    <row r="117" spans="2:12" s="10" customFormat="1" ht="19.899999999999999" customHeight="1">
      <c r="B117" s="152"/>
      <c r="C117" s="153"/>
      <c r="D117" s="154" t="s">
        <v>124</v>
      </c>
      <c r="E117" s="155"/>
      <c r="F117" s="155"/>
      <c r="G117" s="155"/>
      <c r="H117" s="155"/>
      <c r="I117" s="155"/>
      <c r="J117" s="156">
        <f>J680</f>
        <v>0</v>
      </c>
      <c r="K117" s="153"/>
      <c r="L117" s="157"/>
    </row>
    <row r="118" spans="2:12" s="10" customFormat="1" ht="19.899999999999999" customHeight="1">
      <c r="B118" s="152"/>
      <c r="C118" s="153"/>
      <c r="D118" s="154" t="s">
        <v>125</v>
      </c>
      <c r="E118" s="155"/>
      <c r="F118" s="155"/>
      <c r="G118" s="155"/>
      <c r="H118" s="155"/>
      <c r="I118" s="155"/>
      <c r="J118" s="156">
        <f>J682</f>
        <v>0</v>
      </c>
      <c r="K118" s="153"/>
      <c r="L118" s="157"/>
    </row>
    <row r="119" spans="2:12" s="10" customFormat="1" ht="19.899999999999999" customHeight="1">
      <c r="B119" s="152"/>
      <c r="C119" s="153"/>
      <c r="D119" s="154" t="s">
        <v>126</v>
      </c>
      <c r="E119" s="155"/>
      <c r="F119" s="155"/>
      <c r="G119" s="155"/>
      <c r="H119" s="155"/>
      <c r="I119" s="155"/>
      <c r="J119" s="156">
        <f>J684</f>
        <v>0</v>
      </c>
      <c r="K119" s="153"/>
      <c r="L119" s="157"/>
    </row>
    <row r="120" spans="2:12" s="10" customFormat="1" ht="19.899999999999999" customHeight="1">
      <c r="B120" s="152"/>
      <c r="C120" s="153"/>
      <c r="D120" s="154" t="s">
        <v>127</v>
      </c>
      <c r="E120" s="155"/>
      <c r="F120" s="155"/>
      <c r="G120" s="155"/>
      <c r="H120" s="155"/>
      <c r="I120" s="155"/>
      <c r="J120" s="156">
        <f>J686</f>
        <v>0</v>
      </c>
      <c r="K120" s="153"/>
      <c r="L120" s="157"/>
    </row>
    <row r="121" spans="2:12" s="10" customFormat="1" ht="19.899999999999999" customHeight="1">
      <c r="B121" s="152"/>
      <c r="C121" s="153"/>
      <c r="D121" s="154" t="s">
        <v>128</v>
      </c>
      <c r="E121" s="155"/>
      <c r="F121" s="155"/>
      <c r="G121" s="155"/>
      <c r="H121" s="155"/>
      <c r="I121" s="155"/>
      <c r="J121" s="156">
        <f>J721</f>
        <v>0</v>
      </c>
      <c r="K121" s="153"/>
      <c r="L121" s="157"/>
    </row>
    <row r="122" spans="2:12" s="10" customFormat="1" ht="19.899999999999999" customHeight="1">
      <c r="B122" s="152"/>
      <c r="C122" s="153"/>
      <c r="D122" s="154" t="s">
        <v>129</v>
      </c>
      <c r="E122" s="155"/>
      <c r="F122" s="155"/>
      <c r="G122" s="155"/>
      <c r="H122" s="155"/>
      <c r="I122" s="155"/>
      <c r="J122" s="156">
        <f>J741</f>
        <v>0</v>
      </c>
      <c r="K122" s="153"/>
      <c r="L122" s="157"/>
    </row>
    <row r="123" spans="2:12" s="10" customFormat="1" ht="19.899999999999999" customHeight="1">
      <c r="B123" s="152"/>
      <c r="C123" s="153"/>
      <c r="D123" s="154" t="s">
        <v>130</v>
      </c>
      <c r="E123" s="155"/>
      <c r="F123" s="155"/>
      <c r="G123" s="155"/>
      <c r="H123" s="155"/>
      <c r="I123" s="155"/>
      <c r="J123" s="156">
        <f>J776</f>
        <v>0</v>
      </c>
      <c r="K123" s="153"/>
      <c r="L123" s="157"/>
    </row>
    <row r="124" spans="2:12" s="10" customFormat="1" ht="19.899999999999999" customHeight="1">
      <c r="B124" s="152"/>
      <c r="C124" s="153"/>
      <c r="D124" s="154" t="s">
        <v>131</v>
      </c>
      <c r="E124" s="155"/>
      <c r="F124" s="155"/>
      <c r="G124" s="155"/>
      <c r="H124" s="155"/>
      <c r="I124" s="155"/>
      <c r="J124" s="156">
        <f>J791</f>
        <v>0</v>
      </c>
      <c r="K124" s="153"/>
      <c r="L124" s="157"/>
    </row>
    <row r="125" spans="2:12" s="10" customFormat="1" ht="19.899999999999999" customHeight="1">
      <c r="B125" s="152"/>
      <c r="C125" s="153"/>
      <c r="D125" s="154" t="s">
        <v>132</v>
      </c>
      <c r="E125" s="155"/>
      <c r="F125" s="155"/>
      <c r="G125" s="155"/>
      <c r="H125" s="155"/>
      <c r="I125" s="155"/>
      <c r="J125" s="156">
        <f>J900</f>
        <v>0</v>
      </c>
      <c r="K125" s="153"/>
      <c r="L125" s="157"/>
    </row>
    <row r="126" spans="2:12" s="10" customFormat="1" ht="19.899999999999999" customHeight="1">
      <c r="B126" s="152"/>
      <c r="C126" s="153"/>
      <c r="D126" s="154" t="s">
        <v>133</v>
      </c>
      <c r="E126" s="155"/>
      <c r="F126" s="155"/>
      <c r="G126" s="155"/>
      <c r="H126" s="155"/>
      <c r="I126" s="155"/>
      <c r="J126" s="156">
        <f>J924</f>
        <v>0</v>
      </c>
      <c r="K126" s="153"/>
      <c r="L126" s="157"/>
    </row>
    <row r="127" spans="2:12" s="10" customFormat="1" ht="19.899999999999999" customHeight="1">
      <c r="B127" s="152"/>
      <c r="C127" s="153"/>
      <c r="D127" s="154" t="s">
        <v>134</v>
      </c>
      <c r="E127" s="155"/>
      <c r="F127" s="155"/>
      <c r="G127" s="155"/>
      <c r="H127" s="155"/>
      <c r="I127" s="155"/>
      <c r="J127" s="156">
        <f>J953</f>
        <v>0</v>
      </c>
      <c r="K127" s="153"/>
      <c r="L127" s="157"/>
    </row>
    <row r="128" spans="2:12" s="10" customFormat="1" ht="19.899999999999999" customHeight="1">
      <c r="B128" s="152"/>
      <c r="C128" s="153"/>
      <c r="D128" s="154" t="s">
        <v>135</v>
      </c>
      <c r="E128" s="155"/>
      <c r="F128" s="155"/>
      <c r="G128" s="155"/>
      <c r="H128" s="155"/>
      <c r="I128" s="155"/>
      <c r="J128" s="156">
        <f>J964</f>
        <v>0</v>
      </c>
      <c r="K128" s="153"/>
      <c r="L128" s="157"/>
    </row>
    <row r="129" spans="1:31" s="10" customFormat="1" ht="19.899999999999999" customHeight="1">
      <c r="B129" s="152"/>
      <c r="C129" s="153"/>
      <c r="D129" s="154" t="s">
        <v>136</v>
      </c>
      <c r="E129" s="155"/>
      <c r="F129" s="155"/>
      <c r="G129" s="155"/>
      <c r="H129" s="155"/>
      <c r="I129" s="155"/>
      <c r="J129" s="156">
        <f>J972</f>
        <v>0</v>
      </c>
      <c r="K129" s="153"/>
      <c r="L129" s="157"/>
    </row>
    <row r="130" spans="1:31" s="10" customFormat="1" ht="19.899999999999999" customHeight="1">
      <c r="B130" s="152"/>
      <c r="C130" s="153"/>
      <c r="D130" s="154" t="s">
        <v>137</v>
      </c>
      <c r="E130" s="155"/>
      <c r="F130" s="155"/>
      <c r="G130" s="155"/>
      <c r="H130" s="155"/>
      <c r="I130" s="155"/>
      <c r="J130" s="156">
        <f>J989</f>
        <v>0</v>
      </c>
      <c r="K130" s="153"/>
      <c r="L130" s="157"/>
    </row>
    <row r="131" spans="1:31" s="10" customFormat="1" ht="19.899999999999999" customHeight="1">
      <c r="B131" s="152"/>
      <c r="C131" s="153"/>
      <c r="D131" s="154" t="s">
        <v>138</v>
      </c>
      <c r="E131" s="155"/>
      <c r="F131" s="155"/>
      <c r="G131" s="155"/>
      <c r="H131" s="155"/>
      <c r="I131" s="155"/>
      <c r="J131" s="156">
        <f>J1008</f>
        <v>0</v>
      </c>
      <c r="K131" s="153"/>
      <c r="L131" s="157"/>
    </row>
    <row r="132" spans="1:31" s="2" customFormat="1" ht="21.75" customHeight="1">
      <c r="A132" s="33"/>
      <c r="B132" s="34"/>
      <c r="C132" s="35"/>
      <c r="D132" s="35"/>
      <c r="E132" s="35"/>
      <c r="F132" s="35"/>
      <c r="G132" s="35"/>
      <c r="H132" s="35"/>
      <c r="I132" s="35"/>
      <c r="J132" s="35"/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31" s="2" customFormat="1" ht="6.95" customHeight="1">
      <c r="A133" s="33"/>
      <c r="B133" s="53"/>
      <c r="C133" s="54"/>
      <c r="D133" s="54"/>
      <c r="E133" s="54"/>
      <c r="F133" s="54"/>
      <c r="G133" s="54"/>
      <c r="H133" s="54"/>
      <c r="I133" s="54"/>
      <c r="J133" s="54"/>
      <c r="K133" s="54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7" spans="1:31" s="2" customFormat="1" ht="6.95" customHeight="1">
      <c r="A137" s="33"/>
      <c r="B137" s="55"/>
      <c r="C137" s="56"/>
      <c r="D137" s="56"/>
      <c r="E137" s="56"/>
      <c r="F137" s="56"/>
      <c r="G137" s="56"/>
      <c r="H137" s="56"/>
      <c r="I137" s="56"/>
      <c r="J137" s="56"/>
      <c r="K137" s="56"/>
      <c r="L137" s="50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31" s="2" customFormat="1" ht="24.95" customHeight="1">
      <c r="A138" s="33"/>
      <c r="B138" s="34"/>
      <c r="C138" s="22" t="s">
        <v>139</v>
      </c>
      <c r="D138" s="35"/>
      <c r="E138" s="35"/>
      <c r="F138" s="35"/>
      <c r="G138" s="35"/>
      <c r="H138" s="35"/>
      <c r="I138" s="35"/>
      <c r="J138" s="35"/>
      <c r="K138" s="35"/>
      <c r="L138" s="50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31" s="2" customFormat="1" ht="6.95" customHeight="1">
      <c r="A139" s="33"/>
      <c r="B139" s="34"/>
      <c r="C139" s="35"/>
      <c r="D139" s="35"/>
      <c r="E139" s="35"/>
      <c r="F139" s="35"/>
      <c r="G139" s="35"/>
      <c r="H139" s="35"/>
      <c r="I139" s="35"/>
      <c r="J139" s="35"/>
      <c r="K139" s="35"/>
      <c r="L139" s="50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31" s="2" customFormat="1" ht="12" customHeight="1">
      <c r="A140" s="33"/>
      <c r="B140" s="34"/>
      <c r="C140" s="28" t="s">
        <v>16</v>
      </c>
      <c r="D140" s="35"/>
      <c r="E140" s="35"/>
      <c r="F140" s="35"/>
      <c r="G140" s="35"/>
      <c r="H140" s="35"/>
      <c r="I140" s="35"/>
      <c r="J140" s="35"/>
      <c r="K140" s="35"/>
      <c r="L140" s="50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31" s="2" customFormat="1" ht="16.5" customHeight="1">
      <c r="A141" s="33"/>
      <c r="B141" s="34"/>
      <c r="C141" s="35"/>
      <c r="D141" s="35"/>
      <c r="E141" s="283" t="str">
        <f>E7</f>
        <v>Hasičská zbrojnice Štěpánovice</v>
      </c>
      <c r="F141" s="284"/>
      <c r="G141" s="284"/>
      <c r="H141" s="284"/>
      <c r="I141" s="35"/>
      <c r="J141" s="35"/>
      <c r="K141" s="35"/>
      <c r="L141" s="50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31" s="2" customFormat="1" ht="12" customHeight="1">
      <c r="A142" s="33"/>
      <c r="B142" s="34"/>
      <c r="C142" s="28" t="s">
        <v>97</v>
      </c>
      <c r="D142" s="35"/>
      <c r="E142" s="35"/>
      <c r="F142" s="35"/>
      <c r="G142" s="35"/>
      <c r="H142" s="35"/>
      <c r="I142" s="35"/>
      <c r="J142" s="35"/>
      <c r="K142" s="35"/>
      <c r="L142" s="50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  <row r="143" spans="1:31" s="2" customFormat="1" ht="16.5" customHeight="1">
      <c r="A143" s="33"/>
      <c r="B143" s="34"/>
      <c r="C143" s="35"/>
      <c r="D143" s="35"/>
      <c r="E143" s="262" t="str">
        <f>E9</f>
        <v>410001 - Hasičská zbrojnice</v>
      </c>
      <c r="F143" s="282"/>
      <c r="G143" s="282"/>
      <c r="H143" s="282"/>
      <c r="I143" s="35"/>
      <c r="J143" s="35"/>
      <c r="K143" s="35"/>
      <c r="L143" s="50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  <row r="144" spans="1:31" s="2" customFormat="1" ht="6.95" customHeight="1">
      <c r="A144" s="33"/>
      <c r="B144" s="34"/>
      <c r="C144" s="35"/>
      <c r="D144" s="35"/>
      <c r="E144" s="35"/>
      <c r="F144" s="35"/>
      <c r="G144" s="35"/>
      <c r="H144" s="35"/>
      <c r="I144" s="35"/>
      <c r="J144" s="35"/>
      <c r="K144" s="35"/>
      <c r="L144" s="50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  <row r="145" spans="1:65" s="2" customFormat="1" ht="12" customHeight="1">
      <c r="A145" s="33"/>
      <c r="B145" s="34"/>
      <c r="C145" s="28" t="s">
        <v>20</v>
      </c>
      <c r="D145" s="35"/>
      <c r="E145" s="35"/>
      <c r="F145" s="26" t="str">
        <f>F12</f>
        <v xml:space="preserve"> </v>
      </c>
      <c r="G145" s="35"/>
      <c r="H145" s="35"/>
      <c r="I145" s="28" t="s">
        <v>22</v>
      </c>
      <c r="J145" s="65" t="str">
        <f>IF(J12="","",J12)</f>
        <v>21. 5. 2023</v>
      </c>
      <c r="K145" s="35"/>
      <c r="L145" s="50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  <row r="146" spans="1:65" s="2" customFormat="1" ht="6.95" customHeight="1">
      <c r="A146" s="33"/>
      <c r="B146" s="34"/>
      <c r="C146" s="35"/>
      <c r="D146" s="35"/>
      <c r="E146" s="35"/>
      <c r="F146" s="35"/>
      <c r="G146" s="35"/>
      <c r="H146" s="35"/>
      <c r="I146" s="35"/>
      <c r="J146" s="35"/>
      <c r="K146" s="35"/>
      <c r="L146" s="50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</row>
    <row r="147" spans="1:65" s="2" customFormat="1" ht="15.2" customHeight="1">
      <c r="A147" s="33"/>
      <c r="B147" s="34"/>
      <c r="C147" s="28" t="s">
        <v>24</v>
      </c>
      <c r="D147" s="35"/>
      <c r="E147" s="35"/>
      <c r="F147" s="26" t="str">
        <f>E15</f>
        <v xml:space="preserve"> </v>
      </c>
      <c r="G147" s="35"/>
      <c r="H147" s="35"/>
      <c r="I147" s="28" t="s">
        <v>29</v>
      </c>
      <c r="J147" s="31" t="str">
        <f>E21</f>
        <v xml:space="preserve"> </v>
      </c>
      <c r="K147" s="35"/>
      <c r="L147" s="50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  <row r="148" spans="1:65" s="2" customFormat="1" ht="15.2" customHeight="1">
      <c r="A148" s="33"/>
      <c r="B148" s="34"/>
      <c r="C148" s="28" t="s">
        <v>27</v>
      </c>
      <c r="D148" s="35"/>
      <c r="E148" s="35"/>
      <c r="F148" s="26" t="str">
        <f>IF(E18="","",E18)</f>
        <v>Vyplň údaj</v>
      </c>
      <c r="G148" s="35"/>
      <c r="H148" s="35"/>
      <c r="I148" s="28" t="s">
        <v>31</v>
      </c>
      <c r="J148" s="31" t="str">
        <f>E24</f>
        <v xml:space="preserve"> </v>
      </c>
      <c r="K148" s="35"/>
      <c r="L148" s="50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</row>
    <row r="149" spans="1:65" s="2" customFormat="1" ht="10.35" customHeight="1">
      <c r="A149" s="33"/>
      <c r="B149" s="34"/>
      <c r="C149" s="35"/>
      <c r="D149" s="35"/>
      <c r="E149" s="35"/>
      <c r="F149" s="35"/>
      <c r="G149" s="35"/>
      <c r="H149" s="35"/>
      <c r="I149" s="35"/>
      <c r="J149" s="35"/>
      <c r="K149" s="35"/>
      <c r="L149" s="50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</row>
    <row r="150" spans="1:65" s="11" customFormat="1" ht="29.25" customHeight="1">
      <c r="A150" s="158"/>
      <c r="B150" s="159"/>
      <c r="C150" s="160" t="s">
        <v>140</v>
      </c>
      <c r="D150" s="161" t="s">
        <v>58</v>
      </c>
      <c r="E150" s="161" t="s">
        <v>54</v>
      </c>
      <c r="F150" s="161" t="s">
        <v>55</v>
      </c>
      <c r="G150" s="161" t="s">
        <v>141</v>
      </c>
      <c r="H150" s="161" t="s">
        <v>142</v>
      </c>
      <c r="I150" s="161" t="s">
        <v>143</v>
      </c>
      <c r="J150" s="162" t="s">
        <v>101</v>
      </c>
      <c r="K150" s="163" t="s">
        <v>144</v>
      </c>
      <c r="L150" s="164"/>
      <c r="M150" s="74" t="s">
        <v>1</v>
      </c>
      <c r="N150" s="75" t="s">
        <v>37</v>
      </c>
      <c r="O150" s="75" t="s">
        <v>145</v>
      </c>
      <c r="P150" s="75" t="s">
        <v>146</v>
      </c>
      <c r="Q150" s="75" t="s">
        <v>147</v>
      </c>
      <c r="R150" s="75" t="s">
        <v>148</v>
      </c>
      <c r="S150" s="75" t="s">
        <v>149</v>
      </c>
      <c r="T150" s="76" t="s">
        <v>150</v>
      </c>
      <c r="U150" s="158"/>
      <c r="V150" s="158"/>
      <c r="W150" s="158"/>
      <c r="X150" s="158"/>
      <c r="Y150" s="158"/>
      <c r="Z150" s="158"/>
      <c r="AA150" s="158"/>
      <c r="AB150" s="158"/>
      <c r="AC150" s="158"/>
      <c r="AD150" s="158"/>
      <c r="AE150" s="158"/>
    </row>
    <row r="151" spans="1:65" s="2" customFormat="1" ht="22.9" customHeight="1">
      <c r="A151" s="33"/>
      <c r="B151" s="34"/>
      <c r="C151" s="81" t="s">
        <v>151</v>
      </c>
      <c r="D151" s="35"/>
      <c r="E151" s="35"/>
      <c r="F151" s="35"/>
      <c r="G151" s="35"/>
      <c r="H151" s="35"/>
      <c r="I151" s="35"/>
      <c r="J151" s="165">
        <f>BK151</f>
        <v>0</v>
      </c>
      <c r="K151" s="35"/>
      <c r="L151" s="38"/>
      <c r="M151" s="77"/>
      <c r="N151" s="166"/>
      <c r="O151" s="78"/>
      <c r="P151" s="167">
        <f>P152+P513</f>
        <v>0</v>
      </c>
      <c r="Q151" s="78"/>
      <c r="R151" s="167">
        <f>R152+R513</f>
        <v>610.10134210000001</v>
      </c>
      <c r="S151" s="78"/>
      <c r="T151" s="168">
        <f>T152+T513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72</v>
      </c>
      <c r="AU151" s="16" t="s">
        <v>103</v>
      </c>
      <c r="BK151" s="169">
        <f>BK152+BK513</f>
        <v>0</v>
      </c>
    </row>
    <row r="152" spans="1:65" s="12" customFormat="1" ht="25.9" customHeight="1">
      <c r="B152" s="170"/>
      <c r="C152" s="171"/>
      <c r="D152" s="172" t="s">
        <v>72</v>
      </c>
      <c r="E152" s="173" t="s">
        <v>152</v>
      </c>
      <c r="F152" s="173" t="s">
        <v>152</v>
      </c>
      <c r="G152" s="171"/>
      <c r="H152" s="171"/>
      <c r="I152" s="174"/>
      <c r="J152" s="175">
        <f>BK152</f>
        <v>0</v>
      </c>
      <c r="K152" s="171"/>
      <c r="L152" s="176"/>
      <c r="M152" s="177"/>
      <c r="N152" s="178"/>
      <c r="O152" s="178"/>
      <c r="P152" s="179">
        <f>P153+P187+P213+P287+P349+P363+P368+P396+P426+P448+P497+P511</f>
        <v>0</v>
      </c>
      <c r="Q152" s="178"/>
      <c r="R152" s="179">
        <f>R153+R187+R213+R287+R349+R363+R368+R396+R426+R448+R497+R511</f>
        <v>557.37197834999995</v>
      </c>
      <c r="S152" s="178"/>
      <c r="T152" s="180">
        <f>T153+T187+T213+T287+T349+T363+T368+T396+T426+T448+T497+T511</f>
        <v>0</v>
      </c>
      <c r="AR152" s="181" t="s">
        <v>81</v>
      </c>
      <c r="AT152" s="182" t="s">
        <v>72</v>
      </c>
      <c r="AU152" s="182" t="s">
        <v>73</v>
      </c>
      <c r="AY152" s="181" t="s">
        <v>153</v>
      </c>
      <c r="BK152" s="183">
        <f>BK153+BK187+BK213+BK287+BK349+BK363+BK368+BK396+BK426+BK448+BK497+BK511</f>
        <v>0</v>
      </c>
    </row>
    <row r="153" spans="1:65" s="12" customFormat="1" ht="22.9" customHeight="1">
      <c r="B153" s="170"/>
      <c r="C153" s="171"/>
      <c r="D153" s="172" t="s">
        <v>72</v>
      </c>
      <c r="E153" s="184" t="s">
        <v>81</v>
      </c>
      <c r="F153" s="184" t="s">
        <v>154</v>
      </c>
      <c r="G153" s="171"/>
      <c r="H153" s="171"/>
      <c r="I153" s="174"/>
      <c r="J153" s="185">
        <f>BK153</f>
        <v>0</v>
      </c>
      <c r="K153" s="171"/>
      <c r="L153" s="176"/>
      <c r="M153" s="177"/>
      <c r="N153" s="178"/>
      <c r="O153" s="178"/>
      <c r="P153" s="179">
        <f>SUM(P154:P186)</f>
        <v>0</v>
      </c>
      <c r="Q153" s="178"/>
      <c r="R153" s="179">
        <f>SUM(R154:R186)</f>
        <v>0</v>
      </c>
      <c r="S153" s="178"/>
      <c r="T153" s="180">
        <f>SUM(T154:T186)</f>
        <v>0</v>
      </c>
      <c r="AR153" s="181" t="s">
        <v>81</v>
      </c>
      <c r="AT153" s="182" t="s">
        <v>72</v>
      </c>
      <c r="AU153" s="182" t="s">
        <v>81</v>
      </c>
      <c r="AY153" s="181" t="s">
        <v>153</v>
      </c>
      <c r="BK153" s="183">
        <f>SUM(BK154:BK186)</f>
        <v>0</v>
      </c>
    </row>
    <row r="154" spans="1:65" s="2" customFormat="1" ht="33" customHeight="1">
      <c r="A154" s="33"/>
      <c r="B154" s="34"/>
      <c r="C154" s="186" t="s">
        <v>81</v>
      </c>
      <c r="D154" s="186" t="s">
        <v>155</v>
      </c>
      <c r="E154" s="187" t="s">
        <v>156</v>
      </c>
      <c r="F154" s="188" t="s">
        <v>157</v>
      </c>
      <c r="G154" s="189" t="s">
        <v>158</v>
      </c>
      <c r="H154" s="190">
        <v>35.139000000000003</v>
      </c>
      <c r="I154" s="191"/>
      <c r="J154" s="192">
        <f>ROUND(I154*H154,2)</f>
        <v>0</v>
      </c>
      <c r="K154" s="193"/>
      <c r="L154" s="38"/>
      <c r="M154" s="194" t="s">
        <v>1</v>
      </c>
      <c r="N154" s="195" t="s">
        <v>38</v>
      </c>
      <c r="O154" s="70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159</v>
      </c>
      <c r="AT154" s="198" t="s">
        <v>155</v>
      </c>
      <c r="AU154" s="198" t="s">
        <v>83</v>
      </c>
      <c r="AY154" s="16" t="s">
        <v>153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81</v>
      </c>
      <c r="BK154" s="199">
        <f>ROUND(I154*H154,2)</f>
        <v>0</v>
      </c>
      <c r="BL154" s="16" t="s">
        <v>159</v>
      </c>
      <c r="BM154" s="198" t="s">
        <v>160</v>
      </c>
    </row>
    <row r="155" spans="1:65" s="13" customFormat="1">
      <c r="B155" s="200"/>
      <c r="C155" s="201"/>
      <c r="D155" s="202" t="s">
        <v>161</v>
      </c>
      <c r="E155" s="203" t="s">
        <v>1</v>
      </c>
      <c r="F155" s="204" t="s">
        <v>162</v>
      </c>
      <c r="G155" s="201"/>
      <c r="H155" s="205">
        <v>35.139000000000003</v>
      </c>
      <c r="I155" s="206"/>
      <c r="J155" s="201"/>
      <c r="K155" s="201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161</v>
      </c>
      <c r="AU155" s="211" t="s">
        <v>83</v>
      </c>
      <c r="AV155" s="13" t="s">
        <v>83</v>
      </c>
      <c r="AW155" s="13" t="s">
        <v>30</v>
      </c>
      <c r="AX155" s="13" t="s">
        <v>73</v>
      </c>
      <c r="AY155" s="211" t="s">
        <v>153</v>
      </c>
    </row>
    <row r="156" spans="1:65" s="14" customFormat="1">
      <c r="B156" s="212"/>
      <c r="C156" s="213"/>
      <c r="D156" s="202" t="s">
        <v>161</v>
      </c>
      <c r="E156" s="214" t="s">
        <v>1</v>
      </c>
      <c r="F156" s="215" t="s">
        <v>163</v>
      </c>
      <c r="G156" s="213"/>
      <c r="H156" s="216">
        <v>35.139000000000003</v>
      </c>
      <c r="I156" s="217"/>
      <c r="J156" s="213"/>
      <c r="K156" s="213"/>
      <c r="L156" s="218"/>
      <c r="M156" s="219"/>
      <c r="N156" s="220"/>
      <c r="O156" s="220"/>
      <c r="P156" s="220"/>
      <c r="Q156" s="220"/>
      <c r="R156" s="220"/>
      <c r="S156" s="220"/>
      <c r="T156" s="221"/>
      <c r="AT156" s="222" t="s">
        <v>161</v>
      </c>
      <c r="AU156" s="222" t="s">
        <v>83</v>
      </c>
      <c r="AV156" s="14" t="s">
        <v>159</v>
      </c>
      <c r="AW156" s="14" t="s">
        <v>30</v>
      </c>
      <c r="AX156" s="14" t="s">
        <v>81</v>
      </c>
      <c r="AY156" s="222" t="s">
        <v>153</v>
      </c>
    </row>
    <row r="157" spans="1:65" s="2" customFormat="1" ht="33" customHeight="1">
      <c r="A157" s="33"/>
      <c r="B157" s="34"/>
      <c r="C157" s="186" t="s">
        <v>83</v>
      </c>
      <c r="D157" s="186" t="s">
        <v>155</v>
      </c>
      <c r="E157" s="187" t="s">
        <v>164</v>
      </c>
      <c r="F157" s="188" t="s">
        <v>165</v>
      </c>
      <c r="G157" s="189" t="s">
        <v>158</v>
      </c>
      <c r="H157" s="190">
        <v>12.363</v>
      </c>
      <c r="I157" s="191"/>
      <c r="J157" s="192">
        <f>ROUND(I157*H157,2)</f>
        <v>0</v>
      </c>
      <c r="K157" s="193"/>
      <c r="L157" s="38"/>
      <c r="M157" s="194" t="s">
        <v>1</v>
      </c>
      <c r="N157" s="195" t="s">
        <v>38</v>
      </c>
      <c r="O157" s="70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8" t="s">
        <v>159</v>
      </c>
      <c r="AT157" s="198" t="s">
        <v>155</v>
      </c>
      <c r="AU157" s="198" t="s">
        <v>83</v>
      </c>
      <c r="AY157" s="16" t="s">
        <v>153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6" t="s">
        <v>81</v>
      </c>
      <c r="BK157" s="199">
        <f>ROUND(I157*H157,2)</f>
        <v>0</v>
      </c>
      <c r="BL157" s="16" t="s">
        <v>159</v>
      </c>
      <c r="BM157" s="198" t="s">
        <v>166</v>
      </c>
    </row>
    <row r="158" spans="1:65" s="13" customFormat="1">
      <c r="B158" s="200"/>
      <c r="C158" s="201"/>
      <c r="D158" s="202" t="s">
        <v>161</v>
      </c>
      <c r="E158" s="203" t="s">
        <v>1</v>
      </c>
      <c r="F158" s="204" t="s">
        <v>167</v>
      </c>
      <c r="G158" s="201"/>
      <c r="H158" s="205">
        <v>12.363</v>
      </c>
      <c r="I158" s="206"/>
      <c r="J158" s="201"/>
      <c r="K158" s="201"/>
      <c r="L158" s="207"/>
      <c r="M158" s="208"/>
      <c r="N158" s="209"/>
      <c r="O158" s="209"/>
      <c r="P158" s="209"/>
      <c r="Q158" s="209"/>
      <c r="R158" s="209"/>
      <c r="S158" s="209"/>
      <c r="T158" s="210"/>
      <c r="AT158" s="211" t="s">
        <v>161</v>
      </c>
      <c r="AU158" s="211" t="s">
        <v>83</v>
      </c>
      <c r="AV158" s="13" t="s">
        <v>83</v>
      </c>
      <c r="AW158" s="13" t="s">
        <v>30</v>
      </c>
      <c r="AX158" s="13" t="s">
        <v>73</v>
      </c>
      <c r="AY158" s="211" t="s">
        <v>153</v>
      </c>
    </row>
    <row r="159" spans="1:65" s="14" customFormat="1">
      <c r="B159" s="212"/>
      <c r="C159" s="213"/>
      <c r="D159" s="202" t="s">
        <v>161</v>
      </c>
      <c r="E159" s="214" t="s">
        <v>1</v>
      </c>
      <c r="F159" s="215" t="s">
        <v>163</v>
      </c>
      <c r="G159" s="213"/>
      <c r="H159" s="216">
        <v>12.363</v>
      </c>
      <c r="I159" s="217"/>
      <c r="J159" s="213"/>
      <c r="K159" s="213"/>
      <c r="L159" s="218"/>
      <c r="M159" s="219"/>
      <c r="N159" s="220"/>
      <c r="O159" s="220"/>
      <c r="P159" s="220"/>
      <c r="Q159" s="220"/>
      <c r="R159" s="220"/>
      <c r="S159" s="220"/>
      <c r="T159" s="221"/>
      <c r="AT159" s="222" t="s">
        <v>161</v>
      </c>
      <c r="AU159" s="222" t="s">
        <v>83</v>
      </c>
      <c r="AV159" s="14" t="s">
        <v>159</v>
      </c>
      <c r="AW159" s="14" t="s">
        <v>30</v>
      </c>
      <c r="AX159" s="14" t="s">
        <v>81</v>
      </c>
      <c r="AY159" s="222" t="s">
        <v>153</v>
      </c>
    </row>
    <row r="160" spans="1:65" s="2" customFormat="1" ht="33" customHeight="1">
      <c r="A160" s="33"/>
      <c r="B160" s="34"/>
      <c r="C160" s="186" t="s">
        <v>168</v>
      </c>
      <c r="D160" s="186" t="s">
        <v>155</v>
      </c>
      <c r="E160" s="187" t="s">
        <v>169</v>
      </c>
      <c r="F160" s="188" t="s">
        <v>170</v>
      </c>
      <c r="G160" s="189" t="s">
        <v>158</v>
      </c>
      <c r="H160" s="190">
        <v>62.334000000000003</v>
      </c>
      <c r="I160" s="191"/>
      <c r="J160" s="192">
        <f>ROUND(I160*H160,2)</f>
        <v>0</v>
      </c>
      <c r="K160" s="193"/>
      <c r="L160" s="38"/>
      <c r="M160" s="194" t="s">
        <v>1</v>
      </c>
      <c r="N160" s="195" t="s">
        <v>38</v>
      </c>
      <c r="O160" s="70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8" t="s">
        <v>159</v>
      </c>
      <c r="AT160" s="198" t="s">
        <v>155</v>
      </c>
      <c r="AU160" s="198" t="s">
        <v>83</v>
      </c>
      <c r="AY160" s="16" t="s">
        <v>153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6" t="s">
        <v>81</v>
      </c>
      <c r="BK160" s="199">
        <f>ROUND(I160*H160,2)</f>
        <v>0</v>
      </c>
      <c r="BL160" s="16" t="s">
        <v>159</v>
      </c>
      <c r="BM160" s="198" t="s">
        <v>171</v>
      </c>
    </row>
    <row r="161" spans="1:65" s="13" customFormat="1">
      <c r="B161" s="200"/>
      <c r="C161" s="201"/>
      <c r="D161" s="202" t="s">
        <v>161</v>
      </c>
      <c r="E161" s="203" t="s">
        <v>1</v>
      </c>
      <c r="F161" s="204" t="s">
        <v>172</v>
      </c>
      <c r="G161" s="201"/>
      <c r="H161" s="205">
        <v>50.512</v>
      </c>
      <c r="I161" s="206"/>
      <c r="J161" s="201"/>
      <c r="K161" s="201"/>
      <c r="L161" s="207"/>
      <c r="M161" s="208"/>
      <c r="N161" s="209"/>
      <c r="O161" s="209"/>
      <c r="P161" s="209"/>
      <c r="Q161" s="209"/>
      <c r="R161" s="209"/>
      <c r="S161" s="209"/>
      <c r="T161" s="210"/>
      <c r="AT161" s="211" t="s">
        <v>161</v>
      </c>
      <c r="AU161" s="211" t="s">
        <v>83</v>
      </c>
      <c r="AV161" s="13" t="s">
        <v>83</v>
      </c>
      <c r="AW161" s="13" t="s">
        <v>30</v>
      </c>
      <c r="AX161" s="13" t="s">
        <v>73</v>
      </c>
      <c r="AY161" s="211" t="s">
        <v>153</v>
      </c>
    </row>
    <row r="162" spans="1:65" s="13" customFormat="1">
      <c r="B162" s="200"/>
      <c r="C162" s="201"/>
      <c r="D162" s="202" t="s">
        <v>161</v>
      </c>
      <c r="E162" s="203" t="s">
        <v>1</v>
      </c>
      <c r="F162" s="204" t="s">
        <v>173</v>
      </c>
      <c r="G162" s="201"/>
      <c r="H162" s="205">
        <v>6.2130000000000001</v>
      </c>
      <c r="I162" s="206"/>
      <c r="J162" s="201"/>
      <c r="K162" s="201"/>
      <c r="L162" s="207"/>
      <c r="M162" s="208"/>
      <c r="N162" s="209"/>
      <c r="O162" s="209"/>
      <c r="P162" s="209"/>
      <c r="Q162" s="209"/>
      <c r="R162" s="209"/>
      <c r="S162" s="209"/>
      <c r="T162" s="210"/>
      <c r="AT162" s="211" t="s">
        <v>161</v>
      </c>
      <c r="AU162" s="211" t="s">
        <v>83</v>
      </c>
      <c r="AV162" s="13" t="s">
        <v>83</v>
      </c>
      <c r="AW162" s="13" t="s">
        <v>30</v>
      </c>
      <c r="AX162" s="13" t="s">
        <v>73</v>
      </c>
      <c r="AY162" s="211" t="s">
        <v>153</v>
      </c>
    </row>
    <row r="163" spans="1:65" s="13" customFormat="1">
      <c r="B163" s="200"/>
      <c r="C163" s="201"/>
      <c r="D163" s="202" t="s">
        <v>161</v>
      </c>
      <c r="E163" s="203" t="s">
        <v>1</v>
      </c>
      <c r="F163" s="204" t="s">
        <v>174</v>
      </c>
      <c r="G163" s="201"/>
      <c r="H163" s="205">
        <v>5.609</v>
      </c>
      <c r="I163" s="206"/>
      <c r="J163" s="201"/>
      <c r="K163" s="201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161</v>
      </c>
      <c r="AU163" s="211" t="s">
        <v>83</v>
      </c>
      <c r="AV163" s="13" t="s">
        <v>83</v>
      </c>
      <c r="AW163" s="13" t="s">
        <v>30</v>
      </c>
      <c r="AX163" s="13" t="s">
        <v>73</v>
      </c>
      <c r="AY163" s="211" t="s">
        <v>153</v>
      </c>
    </row>
    <row r="164" spans="1:65" s="14" customFormat="1">
      <c r="B164" s="212"/>
      <c r="C164" s="213"/>
      <c r="D164" s="202" t="s">
        <v>161</v>
      </c>
      <c r="E164" s="214" t="s">
        <v>1</v>
      </c>
      <c r="F164" s="215" t="s">
        <v>163</v>
      </c>
      <c r="G164" s="213"/>
      <c r="H164" s="216">
        <v>62.334000000000003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161</v>
      </c>
      <c r="AU164" s="222" t="s">
        <v>83</v>
      </c>
      <c r="AV164" s="14" t="s">
        <v>159</v>
      </c>
      <c r="AW164" s="14" t="s">
        <v>30</v>
      </c>
      <c r="AX164" s="14" t="s">
        <v>81</v>
      </c>
      <c r="AY164" s="222" t="s">
        <v>153</v>
      </c>
    </row>
    <row r="165" spans="1:65" s="2" customFormat="1" ht="33" customHeight="1">
      <c r="A165" s="33"/>
      <c r="B165" s="34"/>
      <c r="C165" s="186" t="s">
        <v>159</v>
      </c>
      <c r="D165" s="186" t="s">
        <v>155</v>
      </c>
      <c r="E165" s="187" t="s">
        <v>175</v>
      </c>
      <c r="F165" s="188" t="s">
        <v>176</v>
      </c>
      <c r="G165" s="189" t="s">
        <v>158</v>
      </c>
      <c r="H165" s="190">
        <v>59.47</v>
      </c>
      <c r="I165" s="191"/>
      <c r="J165" s="192">
        <f>ROUND(I165*H165,2)</f>
        <v>0</v>
      </c>
      <c r="K165" s="193"/>
      <c r="L165" s="38"/>
      <c r="M165" s="194" t="s">
        <v>1</v>
      </c>
      <c r="N165" s="195" t="s">
        <v>38</v>
      </c>
      <c r="O165" s="70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8" t="s">
        <v>159</v>
      </c>
      <c r="AT165" s="198" t="s">
        <v>155</v>
      </c>
      <c r="AU165" s="198" t="s">
        <v>83</v>
      </c>
      <c r="AY165" s="16" t="s">
        <v>153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6" t="s">
        <v>81</v>
      </c>
      <c r="BK165" s="199">
        <f>ROUND(I165*H165,2)</f>
        <v>0</v>
      </c>
      <c r="BL165" s="16" t="s">
        <v>159</v>
      </c>
      <c r="BM165" s="198" t="s">
        <v>177</v>
      </c>
    </row>
    <row r="166" spans="1:65" s="13" customFormat="1">
      <c r="B166" s="200"/>
      <c r="C166" s="201"/>
      <c r="D166" s="202" t="s">
        <v>161</v>
      </c>
      <c r="E166" s="203" t="s">
        <v>1</v>
      </c>
      <c r="F166" s="204" t="s">
        <v>178</v>
      </c>
      <c r="G166" s="201"/>
      <c r="H166" s="205">
        <v>59.47</v>
      </c>
      <c r="I166" s="206"/>
      <c r="J166" s="201"/>
      <c r="K166" s="201"/>
      <c r="L166" s="207"/>
      <c r="M166" s="208"/>
      <c r="N166" s="209"/>
      <c r="O166" s="209"/>
      <c r="P166" s="209"/>
      <c r="Q166" s="209"/>
      <c r="R166" s="209"/>
      <c r="S166" s="209"/>
      <c r="T166" s="210"/>
      <c r="AT166" s="211" t="s">
        <v>161</v>
      </c>
      <c r="AU166" s="211" t="s">
        <v>83</v>
      </c>
      <c r="AV166" s="13" t="s">
        <v>83</v>
      </c>
      <c r="AW166" s="13" t="s">
        <v>30</v>
      </c>
      <c r="AX166" s="13" t="s">
        <v>73</v>
      </c>
      <c r="AY166" s="211" t="s">
        <v>153</v>
      </c>
    </row>
    <row r="167" spans="1:65" s="14" customFormat="1">
      <c r="B167" s="212"/>
      <c r="C167" s="213"/>
      <c r="D167" s="202" t="s">
        <v>161</v>
      </c>
      <c r="E167" s="214" t="s">
        <v>1</v>
      </c>
      <c r="F167" s="215" t="s">
        <v>163</v>
      </c>
      <c r="G167" s="213"/>
      <c r="H167" s="216">
        <v>59.47</v>
      </c>
      <c r="I167" s="217"/>
      <c r="J167" s="213"/>
      <c r="K167" s="213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161</v>
      </c>
      <c r="AU167" s="222" t="s">
        <v>83</v>
      </c>
      <c r="AV167" s="14" t="s">
        <v>159</v>
      </c>
      <c r="AW167" s="14" t="s">
        <v>30</v>
      </c>
      <c r="AX167" s="14" t="s">
        <v>81</v>
      </c>
      <c r="AY167" s="222" t="s">
        <v>153</v>
      </c>
    </row>
    <row r="168" spans="1:65" s="2" customFormat="1" ht="24.2" customHeight="1">
      <c r="A168" s="33"/>
      <c r="B168" s="34"/>
      <c r="C168" s="186" t="s">
        <v>179</v>
      </c>
      <c r="D168" s="186" t="s">
        <v>155</v>
      </c>
      <c r="E168" s="187" t="s">
        <v>180</v>
      </c>
      <c r="F168" s="188" t="s">
        <v>181</v>
      </c>
      <c r="G168" s="189" t="s">
        <v>158</v>
      </c>
      <c r="H168" s="190">
        <v>11.738</v>
      </c>
      <c r="I168" s="191"/>
      <c r="J168" s="192">
        <f>ROUND(I168*H168,2)</f>
        <v>0</v>
      </c>
      <c r="K168" s="193"/>
      <c r="L168" s="38"/>
      <c r="M168" s="194" t="s">
        <v>1</v>
      </c>
      <c r="N168" s="195" t="s">
        <v>38</v>
      </c>
      <c r="O168" s="70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8" t="s">
        <v>159</v>
      </c>
      <c r="AT168" s="198" t="s">
        <v>155</v>
      </c>
      <c r="AU168" s="198" t="s">
        <v>83</v>
      </c>
      <c r="AY168" s="16" t="s">
        <v>153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6" t="s">
        <v>81</v>
      </c>
      <c r="BK168" s="199">
        <f>ROUND(I168*H168,2)</f>
        <v>0</v>
      </c>
      <c r="BL168" s="16" t="s">
        <v>159</v>
      </c>
      <c r="BM168" s="198" t="s">
        <v>182</v>
      </c>
    </row>
    <row r="169" spans="1:65" s="13" customFormat="1">
      <c r="B169" s="200"/>
      <c r="C169" s="201"/>
      <c r="D169" s="202" t="s">
        <v>161</v>
      </c>
      <c r="E169" s="203" t="s">
        <v>1</v>
      </c>
      <c r="F169" s="204" t="s">
        <v>183</v>
      </c>
      <c r="G169" s="201"/>
      <c r="H169" s="205">
        <v>11.738</v>
      </c>
      <c r="I169" s="206"/>
      <c r="J169" s="201"/>
      <c r="K169" s="201"/>
      <c r="L169" s="207"/>
      <c r="M169" s="208"/>
      <c r="N169" s="209"/>
      <c r="O169" s="209"/>
      <c r="P169" s="209"/>
      <c r="Q169" s="209"/>
      <c r="R169" s="209"/>
      <c r="S169" s="209"/>
      <c r="T169" s="210"/>
      <c r="AT169" s="211" t="s">
        <v>161</v>
      </c>
      <c r="AU169" s="211" t="s">
        <v>83</v>
      </c>
      <c r="AV169" s="13" t="s">
        <v>83</v>
      </c>
      <c r="AW169" s="13" t="s">
        <v>30</v>
      </c>
      <c r="AX169" s="13" t="s">
        <v>73</v>
      </c>
      <c r="AY169" s="211" t="s">
        <v>153</v>
      </c>
    </row>
    <row r="170" spans="1:65" s="14" customFormat="1">
      <c r="B170" s="212"/>
      <c r="C170" s="213"/>
      <c r="D170" s="202" t="s">
        <v>161</v>
      </c>
      <c r="E170" s="214" t="s">
        <v>1</v>
      </c>
      <c r="F170" s="215" t="s">
        <v>163</v>
      </c>
      <c r="G170" s="213"/>
      <c r="H170" s="216">
        <v>11.738</v>
      </c>
      <c r="I170" s="217"/>
      <c r="J170" s="213"/>
      <c r="K170" s="213"/>
      <c r="L170" s="218"/>
      <c r="M170" s="219"/>
      <c r="N170" s="220"/>
      <c r="O170" s="220"/>
      <c r="P170" s="220"/>
      <c r="Q170" s="220"/>
      <c r="R170" s="220"/>
      <c r="S170" s="220"/>
      <c r="T170" s="221"/>
      <c r="AT170" s="222" t="s">
        <v>161</v>
      </c>
      <c r="AU170" s="222" t="s">
        <v>83</v>
      </c>
      <c r="AV170" s="14" t="s">
        <v>159</v>
      </c>
      <c r="AW170" s="14" t="s">
        <v>30</v>
      </c>
      <c r="AX170" s="14" t="s">
        <v>81</v>
      </c>
      <c r="AY170" s="222" t="s">
        <v>153</v>
      </c>
    </row>
    <row r="171" spans="1:65" s="2" customFormat="1" ht="24.2" customHeight="1">
      <c r="A171" s="33"/>
      <c r="B171" s="34"/>
      <c r="C171" s="186" t="s">
        <v>184</v>
      </c>
      <c r="D171" s="186" t="s">
        <v>155</v>
      </c>
      <c r="E171" s="187" t="s">
        <v>185</v>
      </c>
      <c r="F171" s="188" t="s">
        <v>186</v>
      </c>
      <c r="G171" s="189" t="s">
        <v>158</v>
      </c>
      <c r="H171" s="190">
        <v>31.021999999999998</v>
      </c>
      <c r="I171" s="191"/>
      <c r="J171" s="192">
        <f>ROUND(I171*H171,2)</f>
        <v>0</v>
      </c>
      <c r="K171" s="193"/>
      <c r="L171" s="38"/>
      <c r="M171" s="194" t="s">
        <v>1</v>
      </c>
      <c r="N171" s="195" t="s">
        <v>38</v>
      </c>
      <c r="O171" s="70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8" t="s">
        <v>159</v>
      </c>
      <c r="AT171" s="198" t="s">
        <v>155</v>
      </c>
      <c r="AU171" s="198" t="s">
        <v>83</v>
      </c>
      <c r="AY171" s="16" t="s">
        <v>153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6" t="s">
        <v>81</v>
      </c>
      <c r="BK171" s="199">
        <f>ROUND(I171*H171,2)</f>
        <v>0</v>
      </c>
      <c r="BL171" s="16" t="s">
        <v>159</v>
      </c>
      <c r="BM171" s="198" t="s">
        <v>187</v>
      </c>
    </row>
    <row r="172" spans="1:65" s="13" customFormat="1">
      <c r="B172" s="200"/>
      <c r="C172" s="201"/>
      <c r="D172" s="202" t="s">
        <v>161</v>
      </c>
      <c r="E172" s="203" t="s">
        <v>1</v>
      </c>
      <c r="F172" s="204" t="s">
        <v>188</v>
      </c>
      <c r="G172" s="201"/>
      <c r="H172" s="205">
        <v>31.021999999999998</v>
      </c>
      <c r="I172" s="206"/>
      <c r="J172" s="201"/>
      <c r="K172" s="201"/>
      <c r="L172" s="207"/>
      <c r="M172" s="208"/>
      <c r="N172" s="209"/>
      <c r="O172" s="209"/>
      <c r="P172" s="209"/>
      <c r="Q172" s="209"/>
      <c r="R172" s="209"/>
      <c r="S172" s="209"/>
      <c r="T172" s="210"/>
      <c r="AT172" s="211" t="s">
        <v>161</v>
      </c>
      <c r="AU172" s="211" t="s">
        <v>83</v>
      </c>
      <c r="AV172" s="13" t="s">
        <v>83</v>
      </c>
      <c r="AW172" s="13" t="s">
        <v>30</v>
      </c>
      <c r="AX172" s="13" t="s">
        <v>73</v>
      </c>
      <c r="AY172" s="211" t="s">
        <v>153</v>
      </c>
    </row>
    <row r="173" spans="1:65" s="14" customFormat="1">
      <c r="B173" s="212"/>
      <c r="C173" s="213"/>
      <c r="D173" s="202" t="s">
        <v>161</v>
      </c>
      <c r="E173" s="214" t="s">
        <v>1</v>
      </c>
      <c r="F173" s="215" t="s">
        <v>163</v>
      </c>
      <c r="G173" s="213"/>
      <c r="H173" s="216">
        <v>31.021999999999998</v>
      </c>
      <c r="I173" s="217"/>
      <c r="J173" s="213"/>
      <c r="K173" s="213"/>
      <c r="L173" s="218"/>
      <c r="M173" s="219"/>
      <c r="N173" s="220"/>
      <c r="O173" s="220"/>
      <c r="P173" s="220"/>
      <c r="Q173" s="220"/>
      <c r="R173" s="220"/>
      <c r="S173" s="220"/>
      <c r="T173" s="221"/>
      <c r="AT173" s="222" t="s">
        <v>161</v>
      </c>
      <c r="AU173" s="222" t="s">
        <v>83</v>
      </c>
      <c r="AV173" s="14" t="s">
        <v>159</v>
      </c>
      <c r="AW173" s="14" t="s">
        <v>30</v>
      </c>
      <c r="AX173" s="14" t="s">
        <v>81</v>
      </c>
      <c r="AY173" s="222" t="s">
        <v>153</v>
      </c>
    </row>
    <row r="174" spans="1:65" s="2" customFormat="1" ht="24.2" customHeight="1">
      <c r="A174" s="33"/>
      <c r="B174" s="34"/>
      <c r="C174" s="186" t="s">
        <v>189</v>
      </c>
      <c r="D174" s="186" t="s">
        <v>155</v>
      </c>
      <c r="E174" s="187" t="s">
        <v>190</v>
      </c>
      <c r="F174" s="188" t="s">
        <v>191</v>
      </c>
      <c r="G174" s="189" t="s">
        <v>158</v>
      </c>
      <c r="H174" s="190">
        <v>47</v>
      </c>
      <c r="I174" s="191"/>
      <c r="J174" s="192">
        <f>ROUND(I174*H174,2)</f>
        <v>0</v>
      </c>
      <c r="K174" s="193"/>
      <c r="L174" s="38"/>
      <c r="M174" s="194" t="s">
        <v>1</v>
      </c>
      <c r="N174" s="195" t="s">
        <v>38</v>
      </c>
      <c r="O174" s="70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8" t="s">
        <v>159</v>
      </c>
      <c r="AT174" s="198" t="s">
        <v>155</v>
      </c>
      <c r="AU174" s="198" t="s">
        <v>83</v>
      </c>
      <c r="AY174" s="16" t="s">
        <v>153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6" t="s">
        <v>81</v>
      </c>
      <c r="BK174" s="199">
        <f>ROUND(I174*H174,2)</f>
        <v>0</v>
      </c>
      <c r="BL174" s="16" t="s">
        <v>159</v>
      </c>
      <c r="BM174" s="198" t="s">
        <v>192</v>
      </c>
    </row>
    <row r="175" spans="1:65" s="13" customFormat="1">
      <c r="B175" s="200"/>
      <c r="C175" s="201"/>
      <c r="D175" s="202" t="s">
        <v>161</v>
      </c>
      <c r="E175" s="203" t="s">
        <v>1</v>
      </c>
      <c r="F175" s="204" t="s">
        <v>193</v>
      </c>
      <c r="G175" s="201"/>
      <c r="H175" s="205">
        <v>47</v>
      </c>
      <c r="I175" s="206"/>
      <c r="J175" s="201"/>
      <c r="K175" s="201"/>
      <c r="L175" s="207"/>
      <c r="M175" s="208"/>
      <c r="N175" s="209"/>
      <c r="O175" s="209"/>
      <c r="P175" s="209"/>
      <c r="Q175" s="209"/>
      <c r="R175" s="209"/>
      <c r="S175" s="209"/>
      <c r="T175" s="210"/>
      <c r="AT175" s="211" t="s">
        <v>161</v>
      </c>
      <c r="AU175" s="211" t="s">
        <v>83</v>
      </c>
      <c r="AV175" s="13" t="s">
        <v>83</v>
      </c>
      <c r="AW175" s="13" t="s">
        <v>30</v>
      </c>
      <c r="AX175" s="13" t="s">
        <v>73</v>
      </c>
      <c r="AY175" s="211" t="s">
        <v>153</v>
      </c>
    </row>
    <row r="176" spans="1:65" s="14" customFormat="1">
      <c r="B176" s="212"/>
      <c r="C176" s="213"/>
      <c r="D176" s="202" t="s">
        <v>161</v>
      </c>
      <c r="E176" s="214" t="s">
        <v>1</v>
      </c>
      <c r="F176" s="215" t="s">
        <v>163</v>
      </c>
      <c r="G176" s="213"/>
      <c r="H176" s="216">
        <v>47</v>
      </c>
      <c r="I176" s="217"/>
      <c r="J176" s="213"/>
      <c r="K176" s="213"/>
      <c r="L176" s="218"/>
      <c r="M176" s="219"/>
      <c r="N176" s="220"/>
      <c r="O176" s="220"/>
      <c r="P176" s="220"/>
      <c r="Q176" s="220"/>
      <c r="R176" s="220"/>
      <c r="S176" s="220"/>
      <c r="T176" s="221"/>
      <c r="AT176" s="222" t="s">
        <v>161</v>
      </c>
      <c r="AU176" s="222" t="s">
        <v>83</v>
      </c>
      <c r="AV176" s="14" t="s">
        <v>159</v>
      </c>
      <c r="AW176" s="14" t="s">
        <v>30</v>
      </c>
      <c r="AX176" s="14" t="s">
        <v>81</v>
      </c>
      <c r="AY176" s="222" t="s">
        <v>153</v>
      </c>
    </row>
    <row r="177" spans="1:65" s="2" customFormat="1" ht="37.9" customHeight="1">
      <c r="A177" s="33"/>
      <c r="B177" s="34"/>
      <c r="C177" s="186" t="s">
        <v>194</v>
      </c>
      <c r="D177" s="186" t="s">
        <v>155</v>
      </c>
      <c r="E177" s="187" t="s">
        <v>195</v>
      </c>
      <c r="F177" s="188" t="s">
        <v>196</v>
      </c>
      <c r="G177" s="189" t="s">
        <v>158</v>
      </c>
      <c r="H177" s="190">
        <v>103.01900000000001</v>
      </c>
      <c r="I177" s="191"/>
      <c r="J177" s="192">
        <f>ROUND(I177*H177,2)</f>
        <v>0</v>
      </c>
      <c r="K177" s="193"/>
      <c r="L177" s="38"/>
      <c r="M177" s="194" t="s">
        <v>1</v>
      </c>
      <c r="N177" s="195" t="s">
        <v>38</v>
      </c>
      <c r="O177" s="70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8" t="s">
        <v>159</v>
      </c>
      <c r="AT177" s="198" t="s">
        <v>155</v>
      </c>
      <c r="AU177" s="198" t="s">
        <v>83</v>
      </c>
      <c r="AY177" s="16" t="s">
        <v>153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6" t="s">
        <v>81</v>
      </c>
      <c r="BK177" s="199">
        <f>ROUND(I177*H177,2)</f>
        <v>0</v>
      </c>
      <c r="BL177" s="16" t="s">
        <v>159</v>
      </c>
      <c r="BM177" s="198" t="s">
        <v>197</v>
      </c>
    </row>
    <row r="178" spans="1:65" s="13" customFormat="1">
      <c r="B178" s="200"/>
      <c r="C178" s="201"/>
      <c r="D178" s="202" t="s">
        <v>161</v>
      </c>
      <c r="E178" s="203" t="s">
        <v>1</v>
      </c>
      <c r="F178" s="204" t="s">
        <v>198</v>
      </c>
      <c r="G178" s="201"/>
      <c r="H178" s="205">
        <v>103.01900000000001</v>
      </c>
      <c r="I178" s="206"/>
      <c r="J178" s="201"/>
      <c r="K178" s="201"/>
      <c r="L178" s="207"/>
      <c r="M178" s="208"/>
      <c r="N178" s="209"/>
      <c r="O178" s="209"/>
      <c r="P178" s="209"/>
      <c r="Q178" s="209"/>
      <c r="R178" s="209"/>
      <c r="S178" s="209"/>
      <c r="T178" s="210"/>
      <c r="AT178" s="211" t="s">
        <v>161</v>
      </c>
      <c r="AU178" s="211" t="s">
        <v>83</v>
      </c>
      <c r="AV178" s="13" t="s">
        <v>83</v>
      </c>
      <c r="AW178" s="13" t="s">
        <v>30</v>
      </c>
      <c r="AX178" s="13" t="s">
        <v>73</v>
      </c>
      <c r="AY178" s="211" t="s">
        <v>153</v>
      </c>
    </row>
    <row r="179" spans="1:65" s="14" customFormat="1">
      <c r="B179" s="212"/>
      <c r="C179" s="213"/>
      <c r="D179" s="202" t="s">
        <v>161</v>
      </c>
      <c r="E179" s="214" t="s">
        <v>1</v>
      </c>
      <c r="F179" s="215" t="s">
        <v>163</v>
      </c>
      <c r="G179" s="213"/>
      <c r="H179" s="216">
        <v>103.01900000000001</v>
      </c>
      <c r="I179" s="217"/>
      <c r="J179" s="213"/>
      <c r="K179" s="213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161</v>
      </c>
      <c r="AU179" s="222" t="s">
        <v>83</v>
      </c>
      <c r="AV179" s="14" t="s">
        <v>159</v>
      </c>
      <c r="AW179" s="14" t="s">
        <v>30</v>
      </c>
      <c r="AX179" s="14" t="s">
        <v>81</v>
      </c>
      <c r="AY179" s="222" t="s">
        <v>153</v>
      </c>
    </row>
    <row r="180" spans="1:65" s="2" customFormat="1" ht="16.5" customHeight="1">
      <c r="A180" s="33"/>
      <c r="B180" s="34"/>
      <c r="C180" s="186" t="s">
        <v>199</v>
      </c>
      <c r="D180" s="186" t="s">
        <v>155</v>
      </c>
      <c r="E180" s="187" t="s">
        <v>200</v>
      </c>
      <c r="F180" s="188" t="s">
        <v>201</v>
      </c>
      <c r="G180" s="189" t="s">
        <v>158</v>
      </c>
      <c r="H180" s="190">
        <v>103.01900000000001</v>
      </c>
      <c r="I180" s="191"/>
      <c r="J180" s="192">
        <f>ROUND(I180*H180,2)</f>
        <v>0</v>
      </c>
      <c r="K180" s="193"/>
      <c r="L180" s="38"/>
      <c r="M180" s="194" t="s">
        <v>1</v>
      </c>
      <c r="N180" s="195" t="s">
        <v>38</v>
      </c>
      <c r="O180" s="70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8" t="s">
        <v>159</v>
      </c>
      <c r="AT180" s="198" t="s">
        <v>155</v>
      </c>
      <c r="AU180" s="198" t="s">
        <v>83</v>
      </c>
      <c r="AY180" s="16" t="s">
        <v>153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6" t="s">
        <v>81</v>
      </c>
      <c r="BK180" s="199">
        <f>ROUND(I180*H180,2)</f>
        <v>0</v>
      </c>
      <c r="BL180" s="16" t="s">
        <v>159</v>
      </c>
      <c r="BM180" s="198" t="s">
        <v>202</v>
      </c>
    </row>
    <row r="181" spans="1:65" s="2" customFormat="1" ht="33" customHeight="1">
      <c r="A181" s="33"/>
      <c r="B181" s="34"/>
      <c r="C181" s="186" t="s">
        <v>203</v>
      </c>
      <c r="D181" s="186" t="s">
        <v>155</v>
      </c>
      <c r="E181" s="187" t="s">
        <v>204</v>
      </c>
      <c r="F181" s="188" t="s">
        <v>205</v>
      </c>
      <c r="G181" s="189" t="s">
        <v>206</v>
      </c>
      <c r="H181" s="190">
        <v>185.434</v>
      </c>
      <c r="I181" s="191"/>
      <c r="J181" s="192">
        <f>ROUND(I181*H181,2)</f>
        <v>0</v>
      </c>
      <c r="K181" s="193"/>
      <c r="L181" s="38"/>
      <c r="M181" s="194" t="s">
        <v>1</v>
      </c>
      <c r="N181" s="195" t="s">
        <v>38</v>
      </c>
      <c r="O181" s="70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8" t="s">
        <v>159</v>
      </c>
      <c r="AT181" s="198" t="s">
        <v>155</v>
      </c>
      <c r="AU181" s="198" t="s">
        <v>83</v>
      </c>
      <c r="AY181" s="16" t="s">
        <v>153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6" t="s">
        <v>81</v>
      </c>
      <c r="BK181" s="199">
        <f>ROUND(I181*H181,2)</f>
        <v>0</v>
      </c>
      <c r="BL181" s="16" t="s">
        <v>159</v>
      </c>
      <c r="BM181" s="198" t="s">
        <v>207</v>
      </c>
    </row>
    <row r="182" spans="1:65" s="13" customFormat="1">
      <c r="B182" s="200"/>
      <c r="C182" s="201"/>
      <c r="D182" s="202" t="s">
        <v>161</v>
      </c>
      <c r="E182" s="203" t="s">
        <v>1</v>
      </c>
      <c r="F182" s="204" t="s">
        <v>208</v>
      </c>
      <c r="G182" s="201"/>
      <c r="H182" s="205">
        <v>185.434</v>
      </c>
      <c r="I182" s="206"/>
      <c r="J182" s="201"/>
      <c r="K182" s="201"/>
      <c r="L182" s="207"/>
      <c r="M182" s="208"/>
      <c r="N182" s="209"/>
      <c r="O182" s="209"/>
      <c r="P182" s="209"/>
      <c r="Q182" s="209"/>
      <c r="R182" s="209"/>
      <c r="S182" s="209"/>
      <c r="T182" s="210"/>
      <c r="AT182" s="211" t="s">
        <v>161</v>
      </c>
      <c r="AU182" s="211" t="s">
        <v>83</v>
      </c>
      <c r="AV182" s="13" t="s">
        <v>83</v>
      </c>
      <c r="AW182" s="13" t="s">
        <v>30</v>
      </c>
      <c r="AX182" s="13" t="s">
        <v>73</v>
      </c>
      <c r="AY182" s="211" t="s">
        <v>153</v>
      </c>
    </row>
    <row r="183" spans="1:65" s="14" customFormat="1">
      <c r="B183" s="212"/>
      <c r="C183" s="213"/>
      <c r="D183" s="202" t="s">
        <v>161</v>
      </c>
      <c r="E183" s="214" t="s">
        <v>1</v>
      </c>
      <c r="F183" s="215" t="s">
        <v>163</v>
      </c>
      <c r="G183" s="213"/>
      <c r="H183" s="216">
        <v>185.434</v>
      </c>
      <c r="I183" s="217"/>
      <c r="J183" s="213"/>
      <c r="K183" s="213"/>
      <c r="L183" s="218"/>
      <c r="M183" s="219"/>
      <c r="N183" s="220"/>
      <c r="O183" s="220"/>
      <c r="P183" s="220"/>
      <c r="Q183" s="220"/>
      <c r="R183" s="220"/>
      <c r="S183" s="220"/>
      <c r="T183" s="221"/>
      <c r="AT183" s="222" t="s">
        <v>161</v>
      </c>
      <c r="AU183" s="222" t="s">
        <v>83</v>
      </c>
      <c r="AV183" s="14" t="s">
        <v>159</v>
      </c>
      <c r="AW183" s="14" t="s">
        <v>30</v>
      </c>
      <c r="AX183" s="14" t="s">
        <v>81</v>
      </c>
      <c r="AY183" s="222" t="s">
        <v>153</v>
      </c>
    </row>
    <row r="184" spans="1:65" s="2" customFormat="1" ht="24.2" customHeight="1">
      <c r="A184" s="33"/>
      <c r="B184" s="34"/>
      <c r="C184" s="186" t="s">
        <v>209</v>
      </c>
      <c r="D184" s="186" t="s">
        <v>155</v>
      </c>
      <c r="E184" s="187" t="s">
        <v>210</v>
      </c>
      <c r="F184" s="188" t="s">
        <v>211</v>
      </c>
      <c r="G184" s="189" t="s">
        <v>212</v>
      </c>
      <c r="H184" s="190">
        <v>241.5</v>
      </c>
      <c r="I184" s="191"/>
      <c r="J184" s="192">
        <f>ROUND(I184*H184,2)</f>
        <v>0</v>
      </c>
      <c r="K184" s="193"/>
      <c r="L184" s="38"/>
      <c r="M184" s="194" t="s">
        <v>1</v>
      </c>
      <c r="N184" s="195" t="s">
        <v>38</v>
      </c>
      <c r="O184" s="70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8" t="s">
        <v>159</v>
      </c>
      <c r="AT184" s="198" t="s">
        <v>155</v>
      </c>
      <c r="AU184" s="198" t="s">
        <v>83</v>
      </c>
      <c r="AY184" s="16" t="s">
        <v>153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6" t="s">
        <v>81</v>
      </c>
      <c r="BK184" s="199">
        <f>ROUND(I184*H184,2)</f>
        <v>0</v>
      </c>
      <c r="BL184" s="16" t="s">
        <v>159</v>
      </c>
      <c r="BM184" s="198" t="s">
        <v>213</v>
      </c>
    </row>
    <row r="185" spans="1:65" s="13" customFormat="1">
      <c r="B185" s="200"/>
      <c r="C185" s="201"/>
      <c r="D185" s="202" t="s">
        <v>161</v>
      </c>
      <c r="E185" s="203" t="s">
        <v>1</v>
      </c>
      <c r="F185" s="204" t="s">
        <v>214</v>
      </c>
      <c r="G185" s="201"/>
      <c r="H185" s="205">
        <v>241.5</v>
      </c>
      <c r="I185" s="206"/>
      <c r="J185" s="201"/>
      <c r="K185" s="201"/>
      <c r="L185" s="207"/>
      <c r="M185" s="208"/>
      <c r="N185" s="209"/>
      <c r="O185" s="209"/>
      <c r="P185" s="209"/>
      <c r="Q185" s="209"/>
      <c r="R185" s="209"/>
      <c r="S185" s="209"/>
      <c r="T185" s="210"/>
      <c r="AT185" s="211" t="s">
        <v>161</v>
      </c>
      <c r="AU185" s="211" t="s">
        <v>83</v>
      </c>
      <c r="AV185" s="13" t="s">
        <v>83</v>
      </c>
      <c r="AW185" s="13" t="s">
        <v>30</v>
      </c>
      <c r="AX185" s="13" t="s">
        <v>73</v>
      </c>
      <c r="AY185" s="211" t="s">
        <v>153</v>
      </c>
    </row>
    <row r="186" spans="1:65" s="14" customFormat="1">
      <c r="B186" s="212"/>
      <c r="C186" s="213"/>
      <c r="D186" s="202" t="s">
        <v>161</v>
      </c>
      <c r="E186" s="214" t="s">
        <v>1</v>
      </c>
      <c r="F186" s="215" t="s">
        <v>163</v>
      </c>
      <c r="G186" s="213"/>
      <c r="H186" s="216">
        <v>241.5</v>
      </c>
      <c r="I186" s="217"/>
      <c r="J186" s="213"/>
      <c r="K186" s="213"/>
      <c r="L186" s="218"/>
      <c r="M186" s="219"/>
      <c r="N186" s="220"/>
      <c r="O186" s="220"/>
      <c r="P186" s="220"/>
      <c r="Q186" s="220"/>
      <c r="R186" s="220"/>
      <c r="S186" s="220"/>
      <c r="T186" s="221"/>
      <c r="AT186" s="222" t="s">
        <v>161</v>
      </c>
      <c r="AU186" s="222" t="s">
        <v>83</v>
      </c>
      <c r="AV186" s="14" t="s">
        <v>159</v>
      </c>
      <c r="AW186" s="14" t="s">
        <v>30</v>
      </c>
      <c r="AX186" s="14" t="s">
        <v>81</v>
      </c>
      <c r="AY186" s="222" t="s">
        <v>153</v>
      </c>
    </row>
    <row r="187" spans="1:65" s="12" customFormat="1" ht="22.9" customHeight="1">
      <c r="B187" s="170"/>
      <c r="C187" s="171"/>
      <c r="D187" s="172" t="s">
        <v>72</v>
      </c>
      <c r="E187" s="184" t="s">
        <v>83</v>
      </c>
      <c r="F187" s="184" t="s">
        <v>215</v>
      </c>
      <c r="G187" s="171"/>
      <c r="H187" s="171"/>
      <c r="I187" s="174"/>
      <c r="J187" s="185">
        <f>BK187</f>
        <v>0</v>
      </c>
      <c r="K187" s="171"/>
      <c r="L187" s="176"/>
      <c r="M187" s="177"/>
      <c r="N187" s="178"/>
      <c r="O187" s="178"/>
      <c r="P187" s="179">
        <f>SUM(P188:P212)</f>
        <v>0</v>
      </c>
      <c r="Q187" s="178"/>
      <c r="R187" s="179">
        <f>SUM(R188:R212)</f>
        <v>252.93947140999998</v>
      </c>
      <c r="S187" s="178"/>
      <c r="T187" s="180">
        <f>SUM(T188:T212)</f>
        <v>0</v>
      </c>
      <c r="AR187" s="181" t="s">
        <v>81</v>
      </c>
      <c r="AT187" s="182" t="s">
        <v>72</v>
      </c>
      <c r="AU187" s="182" t="s">
        <v>81</v>
      </c>
      <c r="AY187" s="181" t="s">
        <v>153</v>
      </c>
      <c r="BK187" s="183">
        <f>SUM(BK188:BK212)</f>
        <v>0</v>
      </c>
    </row>
    <row r="188" spans="1:65" s="2" customFormat="1" ht="24.2" customHeight="1">
      <c r="A188" s="33"/>
      <c r="B188" s="34"/>
      <c r="C188" s="186" t="s">
        <v>216</v>
      </c>
      <c r="D188" s="186" t="s">
        <v>155</v>
      </c>
      <c r="E188" s="187" t="s">
        <v>217</v>
      </c>
      <c r="F188" s="188" t="s">
        <v>218</v>
      </c>
      <c r="G188" s="189" t="s">
        <v>158</v>
      </c>
      <c r="H188" s="190">
        <v>28.414000000000001</v>
      </c>
      <c r="I188" s="191"/>
      <c r="J188" s="192">
        <f>ROUND(I188*H188,2)</f>
        <v>0</v>
      </c>
      <c r="K188" s="193"/>
      <c r="L188" s="38"/>
      <c r="M188" s="194" t="s">
        <v>1</v>
      </c>
      <c r="N188" s="195" t="s">
        <v>38</v>
      </c>
      <c r="O188" s="70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8" t="s">
        <v>159</v>
      </c>
      <c r="AT188" s="198" t="s">
        <v>155</v>
      </c>
      <c r="AU188" s="198" t="s">
        <v>83</v>
      </c>
      <c r="AY188" s="16" t="s">
        <v>153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6" t="s">
        <v>81</v>
      </c>
      <c r="BK188" s="199">
        <f>ROUND(I188*H188,2)</f>
        <v>0</v>
      </c>
      <c r="BL188" s="16" t="s">
        <v>159</v>
      </c>
      <c r="BM188" s="198" t="s">
        <v>219</v>
      </c>
    </row>
    <row r="189" spans="1:65" s="13" customFormat="1">
      <c r="B189" s="200"/>
      <c r="C189" s="201"/>
      <c r="D189" s="202" t="s">
        <v>161</v>
      </c>
      <c r="E189" s="203" t="s">
        <v>1</v>
      </c>
      <c r="F189" s="204" t="s">
        <v>220</v>
      </c>
      <c r="G189" s="201"/>
      <c r="H189" s="205">
        <v>28.414000000000001</v>
      </c>
      <c r="I189" s="206"/>
      <c r="J189" s="201"/>
      <c r="K189" s="201"/>
      <c r="L189" s="207"/>
      <c r="M189" s="208"/>
      <c r="N189" s="209"/>
      <c r="O189" s="209"/>
      <c r="P189" s="209"/>
      <c r="Q189" s="209"/>
      <c r="R189" s="209"/>
      <c r="S189" s="209"/>
      <c r="T189" s="210"/>
      <c r="AT189" s="211" t="s">
        <v>161</v>
      </c>
      <c r="AU189" s="211" t="s">
        <v>83</v>
      </c>
      <c r="AV189" s="13" t="s">
        <v>83</v>
      </c>
      <c r="AW189" s="13" t="s">
        <v>30</v>
      </c>
      <c r="AX189" s="13" t="s">
        <v>73</v>
      </c>
      <c r="AY189" s="211" t="s">
        <v>153</v>
      </c>
    </row>
    <row r="190" spans="1:65" s="14" customFormat="1">
      <c r="B190" s="212"/>
      <c r="C190" s="213"/>
      <c r="D190" s="202" t="s">
        <v>161</v>
      </c>
      <c r="E190" s="214" t="s">
        <v>1</v>
      </c>
      <c r="F190" s="215" t="s">
        <v>163</v>
      </c>
      <c r="G190" s="213"/>
      <c r="H190" s="216">
        <v>28.414000000000001</v>
      </c>
      <c r="I190" s="217"/>
      <c r="J190" s="213"/>
      <c r="K190" s="213"/>
      <c r="L190" s="218"/>
      <c r="M190" s="219"/>
      <c r="N190" s="220"/>
      <c r="O190" s="220"/>
      <c r="P190" s="220"/>
      <c r="Q190" s="220"/>
      <c r="R190" s="220"/>
      <c r="S190" s="220"/>
      <c r="T190" s="221"/>
      <c r="AT190" s="222" t="s">
        <v>161</v>
      </c>
      <c r="AU190" s="222" t="s">
        <v>83</v>
      </c>
      <c r="AV190" s="14" t="s">
        <v>159</v>
      </c>
      <c r="AW190" s="14" t="s">
        <v>30</v>
      </c>
      <c r="AX190" s="14" t="s">
        <v>81</v>
      </c>
      <c r="AY190" s="222" t="s">
        <v>153</v>
      </c>
    </row>
    <row r="191" spans="1:65" s="2" customFormat="1" ht="24.2" customHeight="1">
      <c r="A191" s="33"/>
      <c r="B191" s="34"/>
      <c r="C191" s="186" t="s">
        <v>221</v>
      </c>
      <c r="D191" s="186" t="s">
        <v>155</v>
      </c>
      <c r="E191" s="187" t="s">
        <v>222</v>
      </c>
      <c r="F191" s="188" t="s">
        <v>223</v>
      </c>
      <c r="G191" s="189" t="s">
        <v>158</v>
      </c>
      <c r="H191" s="190">
        <v>34.482999999999997</v>
      </c>
      <c r="I191" s="191"/>
      <c r="J191" s="192">
        <f>ROUND(I191*H191,2)</f>
        <v>0</v>
      </c>
      <c r="K191" s="193"/>
      <c r="L191" s="38"/>
      <c r="M191" s="194" t="s">
        <v>1</v>
      </c>
      <c r="N191" s="195" t="s">
        <v>38</v>
      </c>
      <c r="O191" s="70"/>
      <c r="P191" s="196">
        <f>O191*H191</f>
        <v>0</v>
      </c>
      <c r="Q191" s="196">
        <v>2.5018699999999998</v>
      </c>
      <c r="R191" s="196">
        <f>Q191*H191</f>
        <v>86.271983209999988</v>
      </c>
      <c r="S191" s="196">
        <v>0</v>
      </c>
      <c r="T191" s="19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8" t="s">
        <v>159</v>
      </c>
      <c r="AT191" s="198" t="s">
        <v>155</v>
      </c>
      <c r="AU191" s="198" t="s">
        <v>83</v>
      </c>
      <c r="AY191" s="16" t="s">
        <v>153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6" t="s">
        <v>81</v>
      </c>
      <c r="BK191" s="199">
        <f>ROUND(I191*H191,2)</f>
        <v>0</v>
      </c>
      <c r="BL191" s="16" t="s">
        <v>159</v>
      </c>
      <c r="BM191" s="198" t="s">
        <v>224</v>
      </c>
    </row>
    <row r="192" spans="1:65" s="13" customFormat="1">
      <c r="B192" s="200"/>
      <c r="C192" s="201"/>
      <c r="D192" s="202" t="s">
        <v>161</v>
      </c>
      <c r="E192" s="203" t="s">
        <v>1</v>
      </c>
      <c r="F192" s="204" t="s">
        <v>225</v>
      </c>
      <c r="G192" s="201"/>
      <c r="H192" s="205">
        <v>34.482999999999997</v>
      </c>
      <c r="I192" s="206"/>
      <c r="J192" s="201"/>
      <c r="K192" s="201"/>
      <c r="L192" s="207"/>
      <c r="M192" s="208"/>
      <c r="N192" s="209"/>
      <c r="O192" s="209"/>
      <c r="P192" s="209"/>
      <c r="Q192" s="209"/>
      <c r="R192" s="209"/>
      <c r="S192" s="209"/>
      <c r="T192" s="210"/>
      <c r="AT192" s="211" t="s">
        <v>161</v>
      </c>
      <c r="AU192" s="211" t="s">
        <v>83</v>
      </c>
      <c r="AV192" s="13" t="s">
        <v>83</v>
      </c>
      <c r="AW192" s="13" t="s">
        <v>30</v>
      </c>
      <c r="AX192" s="13" t="s">
        <v>73</v>
      </c>
      <c r="AY192" s="211" t="s">
        <v>153</v>
      </c>
    </row>
    <row r="193" spans="1:65" s="14" customFormat="1">
      <c r="B193" s="212"/>
      <c r="C193" s="213"/>
      <c r="D193" s="202" t="s">
        <v>161</v>
      </c>
      <c r="E193" s="214" t="s">
        <v>1</v>
      </c>
      <c r="F193" s="215" t="s">
        <v>163</v>
      </c>
      <c r="G193" s="213"/>
      <c r="H193" s="216">
        <v>34.482999999999997</v>
      </c>
      <c r="I193" s="217"/>
      <c r="J193" s="213"/>
      <c r="K193" s="213"/>
      <c r="L193" s="218"/>
      <c r="M193" s="219"/>
      <c r="N193" s="220"/>
      <c r="O193" s="220"/>
      <c r="P193" s="220"/>
      <c r="Q193" s="220"/>
      <c r="R193" s="220"/>
      <c r="S193" s="220"/>
      <c r="T193" s="221"/>
      <c r="AT193" s="222" t="s">
        <v>161</v>
      </c>
      <c r="AU193" s="222" t="s">
        <v>83</v>
      </c>
      <c r="AV193" s="14" t="s">
        <v>159</v>
      </c>
      <c r="AW193" s="14" t="s">
        <v>30</v>
      </c>
      <c r="AX193" s="14" t="s">
        <v>81</v>
      </c>
      <c r="AY193" s="222" t="s">
        <v>153</v>
      </c>
    </row>
    <row r="194" spans="1:65" s="2" customFormat="1" ht="16.5" customHeight="1">
      <c r="A194" s="33"/>
      <c r="B194" s="34"/>
      <c r="C194" s="186" t="s">
        <v>226</v>
      </c>
      <c r="D194" s="186" t="s">
        <v>155</v>
      </c>
      <c r="E194" s="187" t="s">
        <v>227</v>
      </c>
      <c r="F194" s="188" t="s">
        <v>228</v>
      </c>
      <c r="G194" s="189" t="s">
        <v>206</v>
      </c>
      <c r="H194" s="190">
        <v>1.264</v>
      </c>
      <c r="I194" s="191"/>
      <c r="J194" s="192">
        <f>ROUND(I194*H194,2)</f>
        <v>0</v>
      </c>
      <c r="K194" s="193"/>
      <c r="L194" s="38"/>
      <c r="M194" s="194" t="s">
        <v>1</v>
      </c>
      <c r="N194" s="195" t="s">
        <v>38</v>
      </c>
      <c r="O194" s="70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8" t="s">
        <v>159</v>
      </c>
      <c r="AT194" s="198" t="s">
        <v>155</v>
      </c>
      <c r="AU194" s="198" t="s">
        <v>83</v>
      </c>
      <c r="AY194" s="16" t="s">
        <v>153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6" t="s">
        <v>81</v>
      </c>
      <c r="BK194" s="199">
        <f>ROUND(I194*H194,2)</f>
        <v>0</v>
      </c>
      <c r="BL194" s="16" t="s">
        <v>159</v>
      </c>
      <c r="BM194" s="198" t="s">
        <v>229</v>
      </c>
    </row>
    <row r="195" spans="1:65" s="13" customFormat="1">
      <c r="B195" s="200"/>
      <c r="C195" s="201"/>
      <c r="D195" s="202" t="s">
        <v>161</v>
      </c>
      <c r="E195" s="203" t="s">
        <v>1</v>
      </c>
      <c r="F195" s="204" t="s">
        <v>230</v>
      </c>
      <c r="G195" s="201"/>
      <c r="H195" s="205">
        <v>1.264</v>
      </c>
      <c r="I195" s="206"/>
      <c r="J195" s="201"/>
      <c r="K195" s="201"/>
      <c r="L195" s="207"/>
      <c r="M195" s="208"/>
      <c r="N195" s="209"/>
      <c r="O195" s="209"/>
      <c r="P195" s="209"/>
      <c r="Q195" s="209"/>
      <c r="R195" s="209"/>
      <c r="S195" s="209"/>
      <c r="T195" s="210"/>
      <c r="AT195" s="211" t="s">
        <v>161</v>
      </c>
      <c r="AU195" s="211" t="s">
        <v>83</v>
      </c>
      <c r="AV195" s="13" t="s">
        <v>83</v>
      </c>
      <c r="AW195" s="13" t="s">
        <v>30</v>
      </c>
      <c r="AX195" s="13" t="s">
        <v>73</v>
      </c>
      <c r="AY195" s="211" t="s">
        <v>153</v>
      </c>
    </row>
    <row r="196" spans="1:65" s="14" customFormat="1">
      <c r="B196" s="212"/>
      <c r="C196" s="213"/>
      <c r="D196" s="202" t="s">
        <v>161</v>
      </c>
      <c r="E196" s="214" t="s">
        <v>1</v>
      </c>
      <c r="F196" s="215" t="s">
        <v>163</v>
      </c>
      <c r="G196" s="213"/>
      <c r="H196" s="216">
        <v>1.264</v>
      </c>
      <c r="I196" s="217"/>
      <c r="J196" s="213"/>
      <c r="K196" s="213"/>
      <c r="L196" s="218"/>
      <c r="M196" s="219"/>
      <c r="N196" s="220"/>
      <c r="O196" s="220"/>
      <c r="P196" s="220"/>
      <c r="Q196" s="220"/>
      <c r="R196" s="220"/>
      <c r="S196" s="220"/>
      <c r="T196" s="221"/>
      <c r="AT196" s="222" t="s">
        <v>161</v>
      </c>
      <c r="AU196" s="222" t="s">
        <v>83</v>
      </c>
      <c r="AV196" s="14" t="s">
        <v>159</v>
      </c>
      <c r="AW196" s="14" t="s">
        <v>30</v>
      </c>
      <c r="AX196" s="14" t="s">
        <v>81</v>
      </c>
      <c r="AY196" s="222" t="s">
        <v>153</v>
      </c>
    </row>
    <row r="197" spans="1:65" s="2" customFormat="1" ht="24.2" customHeight="1">
      <c r="A197" s="33"/>
      <c r="B197" s="34"/>
      <c r="C197" s="186" t="s">
        <v>8</v>
      </c>
      <c r="D197" s="186" t="s">
        <v>155</v>
      </c>
      <c r="E197" s="187" t="s">
        <v>231</v>
      </c>
      <c r="F197" s="188" t="s">
        <v>232</v>
      </c>
      <c r="G197" s="189" t="s">
        <v>158</v>
      </c>
      <c r="H197" s="190">
        <v>17.22</v>
      </c>
      <c r="I197" s="191"/>
      <c r="J197" s="192">
        <f>ROUND(I197*H197,2)</f>
        <v>0</v>
      </c>
      <c r="K197" s="193"/>
      <c r="L197" s="38"/>
      <c r="M197" s="194" t="s">
        <v>1</v>
      </c>
      <c r="N197" s="195" t="s">
        <v>38</v>
      </c>
      <c r="O197" s="70"/>
      <c r="P197" s="196">
        <f>O197*H197</f>
        <v>0</v>
      </c>
      <c r="Q197" s="196">
        <v>2.5018699999999998</v>
      </c>
      <c r="R197" s="196">
        <f>Q197*H197</f>
        <v>43.082201399999995</v>
      </c>
      <c r="S197" s="196">
        <v>0</v>
      </c>
      <c r="T197" s="19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8" t="s">
        <v>159</v>
      </c>
      <c r="AT197" s="198" t="s">
        <v>155</v>
      </c>
      <c r="AU197" s="198" t="s">
        <v>83</v>
      </c>
      <c r="AY197" s="16" t="s">
        <v>153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6" t="s">
        <v>81</v>
      </c>
      <c r="BK197" s="199">
        <f>ROUND(I197*H197,2)</f>
        <v>0</v>
      </c>
      <c r="BL197" s="16" t="s">
        <v>159</v>
      </c>
      <c r="BM197" s="198" t="s">
        <v>233</v>
      </c>
    </row>
    <row r="198" spans="1:65" s="13" customFormat="1">
      <c r="B198" s="200"/>
      <c r="C198" s="201"/>
      <c r="D198" s="202" t="s">
        <v>161</v>
      </c>
      <c r="E198" s="203" t="s">
        <v>1</v>
      </c>
      <c r="F198" s="204" t="s">
        <v>234</v>
      </c>
      <c r="G198" s="201"/>
      <c r="H198" s="205">
        <v>11.62</v>
      </c>
      <c r="I198" s="206"/>
      <c r="J198" s="201"/>
      <c r="K198" s="201"/>
      <c r="L198" s="207"/>
      <c r="M198" s="208"/>
      <c r="N198" s="209"/>
      <c r="O198" s="209"/>
      <c r="P198" s="209"/>
      <c r="Q198" s="209"/>
      <c r="R198" s="209"/>
      <c r="S198" s="209"/>
      <c r="T198" s="210"/>
      <c r="AT198" s="211" t="s">
        <v>161</v>
      </c>
      <c r="AU198" s="211" t="s">
        <v>83</v>
      </c>
      <c r="AV198" s="13" t="s">
        <v>83</v>
      </c>
      <c r="AW198" s="13" t="s">
        <v>30</v>
      </c>
      <c r="AX198" s="13" t="s">
        <v>73</v>
      </c>
      <c r="AY198" s="211" t="s">
        <v>153</v>
      </c>
    </row>
    <row r="199" spans="1:65" s="13" customFormat="1">
      <c r="B199" s="200"/>
      <c r="C199" s="201"/>
      <c r="D199" s="202" t="s">
        <v>161</v>
      </c>
      <c r="E199" s="203" t="s">
        <v>1</v>
      </c>
      <c r="F199" s="204" t="s">
        <v>235</v>
      </c>
      <c r="G199" s="201"/>
      <c r="H199" s="205">
        <v>5.6</v>
      </c>
      <c r="I199" s="206"/>
      <c r="J199" s="201"/>
      <c r="K199" s="201"/>
      <c r="L199" s="207"/>
      <c r="M199" s="208"/>
      <c r="N199" s="209"/>
      <c r="O199" s="209"/>
      <c r="P199" s="209"/>
      <c r="Q199" s="209"/>
      <c r="R199" s="209"/>
      <c r="S199" s="209"/>
      <c r="T199" s="210"/>
      <c r="AT199" s="211" t="s">
        <v>161</v>
      </c>
      <c r="AU199" s="211" t="s">
        <v>83</v>
      </c>
      <c r="AV199" s="13" t="s">
        <v>83</v>
      </c>
      <c r="AW199" s="13" t="s">
        <v>30</v>
      </c>
      <c r="AX199" s="13" t="s">
        <v>73</v>
      </c>
      <c r="AY199" s="211" t="s">
        <v>153</v>
      </c>
    </row>
    <row r="200" spans="1:65" s="14" customFormat="1">
      <c r="B200" s="212"/>
      <c r="C200" s="213"/>
      <c r="D200" s="202" t="s">
        <v>161</v>
      </c>
      <c r="E200" s="214" t="s">
        <v>1</v>
      </c>
      <c r="F200" s="215" t="s">
        <v>163</v>
      </c>
      <c r="G200" s="213"/>
      <c r="H200" s="216">
        <v>17.22</v>
      </c>
      <c r="I200" s="217"/>
      <c r="J200" s="213"/>
      <c r="K200" s="213"/>
      <c r="L200" s="218"/>
      <c r="M200" s="219"/>
      <c r="N200" s="220"/>
      <c r="O200" s="220"/>
      <c r="P200" s="220"/>
      <c r="Q200" s="220"/>
      <c r="R200" s="220"/>
      <c r="S200" s="220"/>
      <c r="T200" s="221"/>
      <c r="AT200" s="222" t="s">
        <v>161</v>
      </c>
      <c r="AU200" s="222" t="s">
        <v>83</v>
      </c>
      <c r="AV200" s="14" t="s">
        <v>159</v>
      </c>
      <c r="AW200" s="14" t="s">
        <v>30</v>
      </c>
      <c r="AX200" s="14" t="s">
        <v>81</v>
      </c>
      <c r="AY200" s="222" t="s">
        <v>153</v>
      </c>
    </row>
    <row r="201" spans="1:65" s="2" customFormat="1" ht="16.5" customHeight="1">
      <c r="A201" s="33"/>
      <c r="B201" s="34"/>
      <c r="C201" s="186" t="s">
        <v>236</v>
      </c>
      <c r="D201" s="186" t="s">
        <v>155</v>
      </c>
      <c r="E201" s="187" t="s">
        <v>237</v>
      </c>
      <c r="F201" s="188" t="s">
        <v>238</v>
      </c>
      <c r="G201" s="189" t="s">
        <v>158</v>
      </c>
      <c r="H201" s="190">
        <v>1.44</v>
      </c>
      <c r="I201" s="191"/>
      <c r="J201" s="192">
        <f>ROUND(I201*H201,2)</f>
        <v>0</v>
      </c>
      <c r="K201" s="193"/>
      <c r="L201" s="38"/>
      <c r="M201" s="194" t="s">
        <v>1</v>
      </c>
      <c r="N201" s="195" t="s">
        <v>38</v>
      </c>
      <c r="O201" s="70"/>
      <c r="P201" s="196">
        <f>O201*H201</f>
        <v>0</v>
      </c>
      <c r="Q201" s="196">
        <v>2.5018699999999998</v>
      </c>
      <c r="R201" s="196">
        <f>Q201*H201</f>
        <v>3.6026927999999998</v>
      </c>
      <c r="S201" s="196">
        <v>0</v>
      </c>
      <c r="T201" s="197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8" t="s">
        <v>159</v>
      </c>
      <c r="AT201" s="198" t="s">
        <v>155</v>
      </c>
      <c r="AU201" s="198" t="s">
        <v>83</v>
      </c>
      <c r="AY201" s="16" t="s">
        <v>153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6" t="s">
        <v>81</v>
      </c>
      <c r="BK201" s="199">
        <f>ROUND(I201*H201,2)</f>
        <v>0</v>
      </c>
      <c r="BL201" s="16" t="s">
        <v>159</v>
      </c>
      <c r="BM201" s="198" t="s">
        <v>239</v>
      </c>
    </row>
    <row r="202" spans="1:65" s="13" customFormat="1">
      <c r="B202" s="200"/>
      <c r="C202" s="201"/>
      <c r="D202" s="202" t="s">
        <v>161</v>
      </c>
      <c r="E202" s="203" t="s">
        <v>1</v>
      </c>
      <c r="F202" s="204" t="s">
        <v>240</v>
      </c>
      <c r="G202" s="201"/>
      <c r="H202" s="205">
        <v>1.44</v>
      </c>
      <c r="I202" s="206"/>
      <c r="J202" s="201"/>
      <c r="K202" s="201"/>
      <c r="L202" s="207"/>
      <c r="M202" s="208"/>
      <c r="N202" s="209"/>
      <c r="O202" s="209"/>
      <c r="P202" s="209"/>
      <c r="Q202" s="209"/>
      <c r="R202" s="209"/>
      <c r="S202" s="209"/>
      <c r="T202" s="210"/>
      <c r="AT202" s="211" t="s">
        <v>161</v>
      </c>
      <c r="AU202" s="211" t="s">
        <v>83</v>
      </c>
      <c r="AV202" s="13" t="s">
        <v>83</v>
      </c>
      <c r="AW202" s="13" t="s">
        <v>30</v>
      </c>
      <c r="AX202" s="13" t="s">
        <v>73</v>
      </c>
      <c r="AY202" s="211" t="s">
        <v>153</v>
      </c>
    </row>
    <row r="203" spans="1:65" s="14" customFormat="1">
      <c r="B203" s="212"/>
      <c r="C203" s="213"/>
      <c r="D203" s="202" t="s">
        <v>161</v>
      </c>
      <c r="E203" s="214" t="s">
        <v>1</v>
      </c>
      <c r="F203" s="215" t="s">
        <v>163</v>
      </c>
      <c r="G203" s="213"/>
      <c r="H203" s="216">
        <v>1.44</v>
      </c>
      <c r="I203" s="217"/>
      <c r="J203" s="213"/>
      <c r="K203" s="213"/>
      <c r="L203" s="218"/>
      <c r="M203" s="219"/>
      <c r="N203" s="220"/>
      <c r="O203" s="220"/>
      <c r="P203" s="220"/>
      <c r="Q203" s="220"/>
      <c r="R203" s="220"/>
      <c r="S203" s="220"/>
      <c r="T203" s="221"/>
      <c r="AT203" s="222" t="s">
        <v>161</v>
      </c>
      <c r="AU203" s="222" t="s">
        <v>83</v>
      </c>
      <c r="AV203" s="14" t="s">
        <v>159</v>
      </c>
      <c r="AW203" s="14" t="s">
        <v>30</v>
      </c>
      <c r="AX203" s="14" t="s">
        <v>81</v>
      </c>
      <c r="AY203" s="222" t="s">
        <v>153</v>
      </c>
    </row>
    <row r="204" spans="1:65" s="2" customFormat="1" ht="33" customHeight="1">
      <c r="A204" s="33"/>
      <c r="B204" s="34"/>
      <c r="C204" s="186" t="s">
        <v>241</v>
      </c>
      <c r="D204" s="186" t="s">
        <v>155</v>
      </c>
      <c r="E204" s="187" t="s">
        <v>242</v>
      </c>
      <c r="F204" s="188" t="s">
        <v>243</v>
      </c>
      <c r="G204" s="189" t="s">
        <v>212</v>
      </c>
      <c r="H204" s="190">
        <v>18.225000000000001</v>
      </c>
      <c r="I204" s="191"/>
      <c r="J204" s="192">
        <f>ROUND(I204*H204,2)</f>
        <v>0</v>
      </c>
      <c r="K204" s="193"/>
      <c r="L204" s="38"/>
      <c r="M204" s="194" t="s">
        <v>1</v>
      </c>
      <c r="N204" s="195" t="s">
        <v>38</v>
      </c>
      <c r="O204" s="70"/>
      <c r="P204" s="196">
        <f>O204*H204</f>
        <v>0</v>
      </c>
      <c r="Q204" s="196">
        <v>0.73404000000000003</v>
      </c>
      <c r="R204" s="196">
        <f>Q204*H204</f>
        <v>13.377879000000002</v>
      </c>
      <c r="S204" s="196">
        <v>0</v>
      </c>
      <c r="T204" s="19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8" t="s">
        <v>159</v>
      </c>
      <c r="AT204" s="198" t="s">
        <v>155</v>
      </c>
      <c r="AU204" s="198" t="s">
        <v>83</v>
      </c>
      <c r="AY204" s="16" t="s">
        <v>153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6" t="s">
        <v>81</v>
      </c>
      <c r="BK204" s="199">
        <f>ROUND(I204*H204,2)</f>
        <v>0</v>
      </c>
      <c r="BL204" s="16" t="s">
        <v>159</v>
      </c>
      <c r="BM204" s="198" t="s">
        <v>244</v>
      </c>
    </row>
    <row r="205" spans="1:65" s="13" customFormat="1">
      <c r="B205" s="200"/>
      <c r="C205" s="201"/>
      <c r="D205" s="202" t="s">
        <v>161</v>
      </c>
      <c r="E205" s="203" t="s">
        <v>1</v>
      </c>
      <c r="F205" s="204" t="s">
        <v>245</v>
      </c>
      <c r="G205" s="201"/>
      <c r="H205" s="205">
        <v>18.225000000000001</v>
      </c>
      <c r="I205" s="206"/>
      <c r="J205" s="201"/>
      <c r="K205" s="201"/>
      <c r="L205" s="207"/>
      <c r="M205" s="208"/>
      <c r="N205" s="209"/>
      <c r="O205" s="209"/>
      <c r="P205" s="209"/>
      <c r="Q205" s="209"/>
      <c r="R205" s="209"/>
      <c r="S205" s="209"/>
      <c r="T205" s="210"/>
      <c r="AT205" s="211" t="s">
        <v>161</v>
      </c>
      <c r="AU205" s="211" t="s">
        <v>83</v>
      </c>
      <c r="AV205" s="13" t="s">
        <v>83</v>
      </c>
      <c r="AW205" s="13" t="s">
        <v>30</v>
      </c>
      <c r="AX205" s="13" t="s">
        <v>73</v>
      </c>
      <c r="AY205" s="211" t="s">
        <v>153</v>
      </c>
    </row>
    <row r="206" spans="1:65" s="14" customFormat="1">
      <c r="B206" s="212"/>
      <c r="C206" s="213"/>
      <c r="D206" s="202" t="s">
        <v>161</v>
      </c>
      <c r="E206" s="214" t="s">
        <v>1</v>
      </c>
      <c r="F206" s="215" t="s">
        <v>163</v>
      </c>
      <c r="G206" s="213"/>
      <c r="H206" s="216">
        <v>18.225000000000001</v>
      </c>
      <c r="I206" s="217"/>
      <c r="J206" s="213"/>
      <c r="K206" s="213"/>
      <c r="L206" s="218"/>
      <c r="M206" s="219"/>
      <c r="N206" s="220"/>
      <c r="O206" s="220"/>
      <c r="P206" s="220"/>
      <c r="Q206" s="220"/>
      <c r="R206" s="220"/>
      <c r="S206" s="220"/>
      <c r="T206" s="221"/>
      <c r="AT206" s="222" t="s">
        <v>161</v>
      </c>
      <c r="AU206" s="222" t="s">
        <v>83</v>
      </c>
      <c r="AV206" s="14" t="s">
        <v>159</v>
      </c>
      <c r="AW206" s="14" t="s">
        <v>30</v>
      </c>
      <c r="AX206" s="14" t="s">
        <v>81</v>
      </c>
      <c r="AY206" s="222" t="s">
        <v>153</v>
      </c>
    </row>
    <row r="207" spans="1:65" s="2" customFormat="1" ht="33" customHeight="1">
      <c r="A207" s="33"/>
      <c r="B207" s="34"/>
      <c r="C207" s="186" t="s">
        <v>246</v>
      </c>
      <c r="D207" s="186" t="s">
        <v>155</v>
      </c>
      <c r="E207" s="187" t="s">
        <v>247</v>
      </c>
      <c r="F207" s="188" t="s">
        <v>248</v>
      </c>
      <c r="G207" s="189" t="s">
        <v>212</v>
      </c>
      <c r="H207" s="190">
        <v>86.1</v>
      </c>
      <c r="I207" s="191"/>
      <c r="J207" s="192">
        <f>ROUND(I207*H207,2)</f>
        <v>0</v>
      </c>
      <c r="K207" s="193"/>
      <c r="L207" s="38"/>
      <c r="M207" s="194" t="s">
        <v>1</v>
      </c>
      <c r="N207" s="195" t="s">
        <v>38</v>
      </c>
      <c r="O207" s="70"/>
      <c r="P207" s="196">
        <f>O207*H207</f>
        <v>0</v>
      </c>
      <c r="Q207" s="196">
        <v>1.2381500000000001</v>
      </c>
      <c r="R207" s="196">
        <f>Q207*H207</f>
        <v>106.604715</v>
      </c>
      <c r="S207" s="196">
        <v>0</v>
      </c>
      <c r="T207" s="19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8" t="s">
        <v>159</v>
      </c>
      <c r="AT207" s="198" t="s">
        <v>155</v>
      </c>
      <c r="AU207" s="198" t="s">
        <v>83</v>
      </c>
      <c r="AY207" s="16" t="s">
        <v>153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6" t="s">
        <v>81</v>
      </c>
      <c r="BK207" s="199">
        <f>ROUND(I207*H207,2)</f>
        <v>0</v>
      </c>
      <c r="BL207" s="16" t="s">
        <v>159</v>
      </c>
      <c r="BM207" s="198" t="s">
        <v>249</v>
      </c>
    </row>
    <row r="208" spans="1:65" s="13" customFormat="1">
      <c r="B208" s="200"/>
      <c r="C208" s="201"/>
      <c r="D208" s="202" t="s">
        <v>161</v>
      </c>
      <c r="E208" s="203" t="s">
        <v>1</v>
      </c>
      <c r="F208" s="204" t="s">
        <v>250</v>
      </c>
      <c r="G208" s="201"/>
      <c r="H208" s="205">
        <v>86.1</v>
      </c>
      <c r="I208" s="206"/>
      <c r="J208" s="201"/>
      <c r="K208" s="201"/>
      <c r="L208" s="207"/>
      <c r="M208" s="208"/>
      <c r="N208" s="209"/>
      <c r="O208" s="209"/>
      <c r="P208" s="209"/>
      <c r="Q208" s="209"/>
      <c r="R208" s="209"/>
      <c r="S208" s="209"/>
      <c r="T208" s="210"/>
      <c r="AT208" s="211" t="s">
        <v>161</v>
      </c>
      <c r="AU208" s="211" t="s">
        <v>83</v>
      </c>
      <c r="AV208" s="13" t="s">
        <v>83</v>
      </c>
      <c r="AW208" s="13" t="s">
        <v>30</v>
      </c>
      <c r="AX208" s="13" t="s">
        <v>73</v>
      </c>
      <c r="AY208" s="211" t="s">
        <v>153</v>
      </c>
    </row>
    <row r="209" spans="1:65" s="14" customFormat="1">
      <c r="B209" s="212"/>
      <c r="C209" s="213"/>
      <c r="D209" s="202" t="s">
        <v>161</v>
      </c>
      <c r="E209" s="214" t="s">
        <v>1</v>
      </c>
      <c r="F209" s="215" t="s">
        <v>163</v>
      </c>
      <c r="G209" s="213"/>
      <c r="H209" s="216">
        <v>86.1</v>
      </c>
      <c r="I209" s="217"/>
      <c r="J209" s="213"/>
      <c r="K209" s="213"/>
      <c r="L209" s="218"/>
      <c r="M209" s="219"/>
      <c r="N209" s="220"/>
      <c r="O209" s="220"/>
      <c r="P209" s="220"/>
      <c r="Q209" s="220"/>
      <c r="R209" s="220"/>
      <c r="S209" s="220"/>
      <c r="T209" s="221"/>
      <c r="AT209" s="222" t="s">
        <v>161</v>
      </c>
      <c r="AU209" s="222" t="s">
        <v>83</v>
      </c>
      <c r="AV209" s="14" t="s">
        <v>159</v>
      </c>
      <c r="AW209" s="14" t="s">
        <v>30</v>
      </c>
      <c r="AX209" s="14" t="s">
        <v>81</v>
      </c>
      <c r="AY209" s="222" t="s">
        <v>153</v>
      </c>
    </row>
    <row r="210" spans="1:65" s="2" customFormat="1" ht="24.2" customHeight="1">
      <c r="A210" s="33"/>
      <c r="B210" s="34"/>
      <c r="C210" s="186" t="s">
        <v>251</v>
      </c>
      <c r="D210" s="186" t="s">
        <v>155</v>
      </c>
      <c r="E210" s="187" t="s">
        <v>252</v>
      </c>
      <c r="F210" s="188" t="s">
        <v>253</v>
      </c>
      <c r="G210" s="189" t="s">
        <v>206</v>
      </c>
      <c r="H210" s="190">
        <v>1.456</v>
      </c>
      <c r="I210" s="191"/>
      <c r="J210" s="192">
        <f>ROUND(I210*H210,2)</f>
        <v>0</v>
      </c>
      <c r="K210" s="193"/>
      <c r="L210" s="38"/>
      <c r="M210" s="194" t="s">
        <v>1</v>
      </c>
      <c r="N210" s="195" t="s">
        <v>38</v>
      </c>
      <c r="O210" s="70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8" t="s">
        <v>159</v>
      </c>
      <c r="AT210" s="198" t="s">
        <v>155</v>
      </c>
      <c r="AU210" s="198" t="s">
        <v>83</v>
      </c>
      <c r="AY210" s="16" t="s">
        <v>153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6" t="s">
        <v>81</v>
      </c>
      <c r="BK210" s="199">
        <f>ROUND(I210*H210,2)</f>
        <v>0</v>
      </c>
      <c r="BL210" s="16" t="s">
        <v>159</v>
      </c>
      <c r="BM210" s="198" t="s">
        <v>254</v>
      </c>
    </row>
    <row r="211" spans="1:65" s="13" customFormat="1">
      <c r="B211" s="200"/>
      <c r="C211" s="201"/>
      <c r="D211" s="202" t="s">
        <v>161</v>
      </c>
      <c r="E211" s="203" t="s">
        <v>1</v>
      </c>
      <c r="F211" s="204" t="s">
        <v>255</v>
      </c>
      <c r="G211" s="201"/>
      <c r="H211" s="205">
        <v>1.456</v>
      </c>
      <c r="I211" s="206"/>
      <c r="J211" s="201"/>
      <c r="K211" s="201"/>
      <c r="L211" s="207"/>
      <c r="M211" s="208"/>
      <c r="N211" s="209"/>
      <c r="O211" s="209"/>
      <c r="P211" s="209"/>
      <c r="Q211" s="209"/>
      <c r="R211" s="209"/>
      <c r="S211" s="209"/>
      <c r="T211" s="210"/>
      <c r="AT211" s="211" t="s">
        <v>161</v>
      </c>
      <c r="AU211" s="211" t="s">
        <v>83</v>
      </c>
      <c r="AV211" s="13" t="s">
        <v>83</v>
      </c>
      <c r="AW211" s="13" t="s">
        <v>30</v>
      </c>
      <c r="AX211" s="13" t="s">
        <v>73</v>
      </c>
      <c r="AY211" s="211" t="s">
        <v>153</v>
      </c>
    </row>
    <row r="212" spans="1:65" s="14" customFormat="1">
      <c r="B212" s="212"/>
      <c r="C212" s="213"/>
      <c r="D212" s="202" t="s">
        <v>161</v>
      </c>
      <c r="E212" s="214" t="s">
        <v>1</v>
      </c>
      <c r="F212" s="215" t="s">
        <v>163</v>
      </c>
      <c r="G212" s="213"/>
      <c r="H212" s="216">
        <v>1.456</v>
      </c>
      <c r="I212" s="217"/>
      <c r="J212" s="213"/>
      <c r="K212" s="213"/>
      <c r="L212" s="218"/>
      <c r="M212" s="219"/>
      <c r="N212" s="220"/>
      <c r="O212" s="220"/>
      <c r="P212" s="220"/>
      <c r="Q212" s="220"/>
      <c r="R212" s="220"/>
      <c r="S212" s="220"/>
      <c r="T212" s="221"/>
      <c r="AT212" s="222" t="s">
        <v>161</v>
      </c>
      <c r="AU212" s="222" t="s">
        <v>83</v>
      </c>
      <c r="AV212" s="14" t="s">
        <v>159</v>
      </c>
      <c r="AW212" s="14" t="s">
        <v>30</v>
      </c>
      <c r="AX212" s="14" t="s">
        <v>81</v>
      </c>
      <c r="AY212" s="222" t="s">
        <v>153</v>
      </c>
    </row>
    <row r="213" spans="1:65" s="12" customFormat="1" ht="22.9" customHeight="1">
      <c r="B213" s="170"/>
      <c r="C213" s="171"/>
      <c r="D213" s="172" t="s">
        <v>72</v>
      </c>
      <c r="E213" s="184" t="s">
        <v>168</v>
      </c>
      <c r="F213" s="184" t="s">
        <v>256</v>
      </c>
      <c r="G213" s="171"/>
      <c r="H213" s="171"/>
      <c r="I213" s="174"/>
      <c r="J213" s="185">
        <f>BK213</f>
        <v>0</v>
      </c>
      <c r="K213" s="171"/>
      <c r="L213" s="176"/>
      <c r="M213" s="177"/>
      <c r="N213" s="178"/>
      <c r="O213" s="178"/>
      <c r="P213" s="179">
        <f>SUM(P214:P286)</f>
        <v>0</v>
      </c>
      <c r="Q213" s="178"/>
      <c r="R213" s="179">
        <f>SUM(R214:R286)</f>
        <v>127.30958360000001</v>
      </c>
      <c r="S213" s="178"/>
      <c r="T213" s="180">
        <f>SUM(T214:T286)</f>
        <v>0</v>
      </c>
      <c r="AR213" s="181" t="s">
        <v>81</v>
      </c>
      <c r="AT213" s="182" t="s">
        <v>72</v>
      </c>
      <c r="AU213" s="182" t="s">
        <v>81</v>
      </c>
      <c r="AY213" s="181" t="s">
        <v>153</v>
      </c>
      <c r="BK213" s="183">
        <f>SUM(BK214:BK286)</f>
        <v>0</v>
      </c>
    </row>
    <row r="214" spans="1:65" s="2" customFormat="1" ht="24.2" customHeight="1">
      <c r="A214" s="33"/>
      <c r="B214" s="34"/>
      <c r="C214" s="186" t="s">
        <v>257</v>
      </c>
      <c r="D214" s="186" t="s">
        <v>155</v>
      </c>
      <c r="E214" s="187" t="s">
        <v>258</v>
      </c>
      <c r="F214" s="188" t="s">
        <v>259</v>
      </c>
      <c r="G214" s="189" t="s">
        <v>260</v>
      </c>
      <c r="H214" s="190">
        <v>11.4</v>
      </c>
      <c r="I214" s="191"/>
      <c r="J214" s="192">
        <f>ROUND(I214*H214,2)</f>
        <v>0</v>
      </c>
      <c r="K214" s="193"/>
      <c r="L214" s="38"/>
      <c r="M214" s="194" t="s">
        <v>1</v>
      </c>
      <c r="N214" s="195" t="s">
        <v>38</v>
      </c>
      <c r="O214" s="70"/>
      <c r="P214" s="196">
        <f>O214*H214</f>
        <v>0</v>
      </c>
      <c r="Q214" s="196">
        <v>4.9800000000000001E-3</v>
      </c>
      <c r="R214" s="196">
        <f>Q214*H214</f>
        <v>5.6772000000000003E-2</v>
      </c>
      <c r="S214" s="196">
        <v>0</v>
      </c>
      <c r="T214" s="197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8" t="s">
        <v>159</v>
      </c>
      <c r="AT214" s="198" t="s">
        <v>155</v>
      </c>
      <c r="AU214" s="198" t="s">
        <v>83</v>
      </c>
      <c r="AY214" s="16" t="s">
        <v>153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6" t="s">
        <v>81</v>
      </c>
      <c r="BK214" s="199">
        <f>ROUND(I214*H214,2)</f>
        <v>0</v>
      </c>
      <c r="BL214" s="16" t="s">
        <v>159</v>
      </c>
      <c r="BM214" s="198" t="s">
        <v>261</v>
      </c>
    </row>
    <row r="215" spans="1:65" s="13" customFormat="1">
      <c r="B215" s="200"/>
      <c r="C215" s="201"/>
      <c r="D215" s="202" t="s">
        <v>161</v>
      </c>
      <c r="E215" s="203" t="s">
        <v>1</v>
      </c>
      <c r="F215" s="204" t="s">
        <v>262</v>
      </c>
      <c r="G215" s="201"/>
      <c r="H215" s="205">
        <v>11.4</v>
      </c>
      <c r="I215" s="206"/>
      <c r="J215" s="201"/>
      <c r="K215" s="201"/>
      <c r="L215" s="207"/>
      <c r="M215" s="208"/>
      <c r="N215" s="209"/>
      <c r="O215" s="209"/>
      <c r="P215" s="209"/>
      <c r="Q215" s="209"/>
      <c r="R215" s="209"/>
      <c r="S215" s="209"/>
      <c r="T215" s="210"/>
      <c r="AT215" s="211" t="s">
        <v>161</v>
      </c>
      <c r="AU215" s="211" t="s">
        <v>83</v>
      </c>
      <c r="AV215" s="13" t="s">
        <v>83</v>
      </c>
      <c r="AW215" s="13" t="s">
        <v>30</v>
      </c>
      <c r="AX215" s="13" t="s">
        <v>73</v>
      </c>
      <c r="AY215" s="211" t="s">
        <v>153</v>
      </c>
    </row>
    <row r="216" spans="1:65" s="14" customFormat="1">
      <c r="B216" s="212"/>
      <c r="C216" s="213"/>
      <c r="D216" s="202" t="s">
        <v>161</v>
      </c>
      <c r="E216" s="214" t="s">
        <v>1</v>
      </c>
      <c r="F216" s="215" t="s">
        <v>163</v>
      </c>
      <c r="G216" s="213"/>
      <c r="H216" s="216">
        <v>11.4</v>
      </c>
      <c r="I216" s="217"/>
      <c r="J216" s="213"/>
      <c r="K216" s="213"/>
      <c r="L216" s="218"/>
      <c r="M216" s="219"/>
      <c r="N216" s="220"/>
      <c r="O216" s="220"/>
      <c r="P216" s="220"/>
      <c r="Q216" s="220"/>
      <c r="R216" s="220"/>
      <c r="S216" s="220"/>
      <c r="T216" s="221"/>
      <c r="AT216" s="222" t="s">
        <v>161</v>
      </c>
      <c r="AU216" s="222" t="s">
        <v>83</v>
      </c>
      <c r="AV216" s="14" t="s">
        <v>159</v>
      </c>
      <c r="AW216" s="14" t="s">
        <v>30</v>
      </c>
      <c r="AX216" s="14" t="s">
        <v>81</v>
      </c>
      <c r="AY216" s="222" t="s">
        <v>153</v>
      </c>
    </row>
    <row r="217" spans="1:65" s="2" customFormat="1" ht="24.2" customHeight="1">
      <c r="A217" s="33"/>
      <c r="B217" s="34"/>
      <c r="C217" s="186" t="s">
        <v>7</v>
      </c>
      <c r="D217" s="186" t="s">
        <v>155</v>
      </c>
      <c r="E217" s="187" t="s">
        <v>263</v>
      </c>
      <c r="F217" s="188" t="s">
        <v>264</v>
      </c>
      <c r="G217" s="189" t="s">
        <v>260</v>
      </c>
      <c r="H217" s="190">
        <v>45.2</v>
      </c>
      <c r="I217" s="191"/>
      <c r="J217" s="192">
        <f>ROUND(I217*H217,2)</f>
        <v>0</v>
      </c>
      <c r="K217" s="193"/>
      <c r="L217" s="38"/>
      <c r="M217" s="194" t="s">
        <v>1</v>
      </c>
      <c r="N217" s="195" t="s">
        <v>38</v>
      </c>
      <c r="O217" s="70"/>
      <c r="P217" s="196">
        <f>O217*H217</f>
        <v>0</v>
      </c>
      <c r="Q217" s="196">
        <v>7.4700000000000001E-3</v>
      </c>
      <c r="R217" s="196">
        <f>Q217*H217</f>
        <v>0.337644</v>
      </c>
      <c r="S217" s="196">
        <v>0</v>
      </c>
      <c r="T217" s="197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8" t="s">
        <v>159</v>
      </c>
      <c r="AT217" s="198" t="s">
        <v>155</v>
      </c>
      <c r="AU217" s="198" t="s">
        <v>83</v>
      </c>
      <c r="AY217" s="16" t="s">
        <v>153</v>
      </c>
      <c r="BE217" s="199">
        <f>IF(N217="základní",J217,0)</f>
        <v>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16" t="s">
        <v>81</v>
      </c>
      <c r="BK217" s="199">
        <f>ROUND(I217*H217,2)</f>
        <v>0</v>
      </c>
      <c r="BL217" s="16" t="s">
        <v>159</v>
      </c>
      <c r="BM217" s="198" t="s">
        <v>265</v>
      </c>
    </row>
    <row r="218" spans="1:65" s="13" customFormat="1">
      <c r="B218" s="200"/>
      <c r="C218" s="201"/>
      <c r="D218" s="202" t="s">
        <v>161</v>
      </c>
      <c r="E218" s="203" t="s">
        <v>1</v>
      </c>
      <c r="F218" s="204" t="s">
        <v>266</v>
      </c>
      <c r="G218" s="201"/>
      <c r="H218" s="205">
        <v>45.2</v>
      </c>
      <c r="I218" s="206"/>
      <c r="J218" s="201"/>
      <c r="K218" s="201"/>
      <c r="L218" s="207"/>
      <c r="M218" s="208"/>
      <c r="N218" s="209"/>
      <c r="O218" s="209"/>
      <c r="P218" s="209"/>
      <c r="Q218" s="209"/>
      <c r="R218" s="209"/>
      <c r="S218" s="209"/>
      <c r="T218" s="210"/>
      <c r="AT218" s="211" t="s">
        <v>161</v>
      </c>
      <c r="AU218" s="211" t="s">
        <v>83</v>
      </c>
      <c r="AV218" s="13" t="s">
        <v>83</v>
      </c>
      <c r="AW218" s="13" t="s">
        <v>30</v>
      </c>
      <c r="AX218" s="13" t="s">
        <v>73</v>
      </c>
      <c r="AY218" s="211" t="s">
        <v>153</v>
      </c>
    </row>
    <row r="219" spans="1:65" s="14" customFormat="1">
      <c r="B219" s="212"/>
      <c r="C219" s="213"/>
      <c r="D219" s="202" t="s">
        <v>161</v>
      </c>
      <c r="E219" s="214" t="s">
        <v>1</v>
      </c>
      <c r="F219" s="215" t="s">
        <v>163</v>
      </c>
      <c r="G219" s="213"/>
      <c r="H219" s="216">
        <v>45.2</v>
      </c>
      <c r="I219" s="217"/>
      <c r="J219" s="213"/>
      <c r="K219" s="213"/>
      <c r="L219" s="218"/>
      <c r="M219" s="219"/>
      <c r="N219" s="220"/>
      <c r="O219" s="220"/>
      <c r="P219" s="220"/>
      <c r="Q219" s="220"/>
      <c r="R219" s="220"/>
      <c r="S219" s="220"/>
      <c r="T219" s="221"/>
      <c r="AT219" s="222" t="s">
        <v>161</v>
      </c>
      <c r="AU219" s="222" t="s">
        <v>83</v>
      </c>
      <c r="AV219" s="14" t="s">
        <v>159</v>
      </c>
      <c r="AW219" s="14" t="s">
        <v>30</v>
      </c>
      <c r="AX219" s="14" t="s">
        <v>81</v>
      </c>
      <c r="AY219" s="222" t="s">
        <v>153</v>
      </c>
    </row>
    <row r="220" spans="1:65" s="2" customFormat="1" ht="24.2" customHeight="1">
      <c r="A220" s="33"/>
      <c r="B220" s="34"/>
      <c r="C220" s="186" t="s">
        <v>187</v>
      </c>
      <c r="D220" s="186" t="s">
        <v>155</v>
      </c>
      <c r="E220" s="187" t="s">
        <v>267</v>
      </c>
      <c r="F220" s="188" t="s">
        <v>268</v>
      </c>
      <c r="G220" s="189" t="s">
        <v>260</v>
      </c>
      <c r="H220" s="190">
        <v>117.6</v>
      </c>
      <c r="I220" s="191"/>
      <c r="J220" s="192">
        <f>ROUND(I220*H220,2)</f>
        <v>0</v>
      </c>
      <c r="K220" s="193"/>
      <c r="L220" s="38"/>
      <c r="M220" s="194" t="s">
        <v>1</v>
      </c>
      <c r="N220" s="195" t="s">
        <v>38</v>
      </c>
      <c r="O220" s="70"/>
      <c r="P220" s="196">
        <f>O220*H220</f>
        <v>0</v>
      </c>
      <c r="Q220" s="196">
        <v>1.1209999999999999E-2</v>
      </c>
      <c r="R220" s="196">
        <f>Q220*H220</f>
        <v>1.3182959999999999</v>
      </c>
      <c r="S220" s="196">
        <v>0</v>
      </c>
      <c r="T220" s="197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8" t="s">
        <v>159</v>
      </c>
      <c r="AT220" s="198" t="s">
        <v>155</v>
      </c>
      <c r="AU220" s="198" t="s">
        <v>83</v>
      </c>
      <c r="AY220" s="16" t="s">
        <v>153</v>
      </c>
      <c r="BE220" s="199">
        <f>IF(N220="základní",J220,0)</f>
        <v>0</v>
      </c>
      <c r="BF220" s="199">
        <f>IF(N220="snížená",J220,0)</f>
        <v>0</v>
      </c>
      <c r="BG220" s="199">
        <f>IF(N220="zákl. přenesená",J220,0)</f>
        <v>0</v>
      </c>
      <c r="BH220" s="199">
        <f>IF(N220="sníž. přenesená",J220,0)</f>
        <v>0</v>
      </c>
      <c r="BI220" s="199">
        <f>IF(N220="nulová",J220,0)</f>
        <v>0</v>
      </c>
      <c r="BJ220" s="16" t="s">
        <v>81</v>
      </c>
      <c r="BK220" s="199">
        <f>ROUND(I220*H220,2)</f>
        <v>0</v>
      </c>
      <c r="BL220" s="16" t="s">
        <v>159</v>
      </c>
      <c r="BM220" s="198" t="s">
        <v>269</v>
      </c>
    </row>
    <row r="221" spans="1:65" s="13" customFormat="1">
      <c r="B221" s="200"/>
      <c r="C221" s="201"/>
      <c r="D221" s="202" t="s">
        <v>161</v>
      </c>
      <c r="E221" s="203" t="s">
        <v>1</v>
      </c>
      <c r="F221" s="204" t="s">
        <v>270</v>
      </c>
      <c r="G221" s="201"/>
      <c r="H221" s="205">
        <v>52.4</v>
      </c>
      <c r="I221" s="206"/>
      <c r="J221" s="201"/>
      <c r="K221" s="201"/>
      <c r="L221" s="207"/>
      <c r="M221" s="208"/>
      <c r="N221" s="209"/>
      <c r="O221" s="209"/>
      <c r="P221" s="209"/>
      <c r="Q221" s="209"/>
      <c r="R221" s="209"/>
      <c r="S221" s="209"/>
      <c r="T221" s="210"/>
      <c r="AT221" s="211" t="s">
        <v>161</v>
      </c>
      <c r="AU221" s="211" t="s">
        <v>83</v>
      </c>
      <c r="AV221" s="13" t="s">
        <v>83</v>
      </c>
      <c r="AW221" s="13" t="s">
        <v>30</v>
      </c>
      <c r="AX221" s="13" t="s">
        <v>73</v>
      </c>
      <c r="AY221" s="211" t="s">
        <v>153</v>
      </c>
    </row>
    <row r="222" spans="1:65" s="13" customFormat="1">
      <c r="B222" s="200"/>
      <c r="C222" s="201"/>
      <c r="D222" s="202" t="s">
        <v>161</v>
      </c>
      <c r="E222" s="203" t="s">
        <v>1</v>
      </c>
      <c r="F222" s="204" t="s">
        <v>271</v>
      </c>
      <c r="G222" s="201"/>
      <c r="H222" s="205">
        <v>65.2</v>
      </c>
      <c r="I222" s="206"/>
      <c r="J222" s="201"/>
      <c r="K222" s="201"/>
      <c r="L222" s="207"/>
      <c r="M222" s="208"/>
      <c r="N222" s="209"/>
      <c r="O222" s="209"/>
      <c r="P222" s="209"/>
      <c r="Q222" s="209"/>
      <c r="R222" s="209"/>
      <c r="S222" s="209"/>
      <c r="T222" s="210"/>
      <c r="AT222" s="211" t="s">
        <v>161</v>
      </c>
      <c r="AU222" s="211" t="s">
        <v>83</v>
      </c>
      <c r="AV222" s="13" t="s">
        <v>83</v>
      </c>
      <c r="AW222" s="13" t="s">
        <v>30</v>
      </c>
      <c r="AX222" s="13" t="s">
        <v>73</v>
      </c>
      <c r="AY222" s="211" t="s">
        <v>153</v>
      </c>
    </row>
    <row r="223" spans="1:65" s="14" customFormat="1">
      <c r="B223" s="212"/>
      <c r="C223" s="213"/>
      <c r="D223" s="202" t="s">
        <v>161</v>
      </c>
      <c r="E223" s="214" t="s">
        <v>1</v>
      </c>
      <c r="F223" s="215" t="s">
        <v>163</v>
      </c>
      <c r="G223" s="213"/>
      <c r="H223" s="216">
        <v>117.6</v>
      </c>
      <c r="I223" s="217"/>
      <c r="J223" s="213"/>
      <c r="K223" s="213"/>
      <c r="L223" s="218"/>
      <c r="M223" s="219"/>
      <c r="N223" s="220"/>
      <c r="O223" s="220"/>
      <c r="P223" s="220"/>
      <c r="Q223" s="220"/>
      <c r="R223" s="220"/>
      <c r="S223" s="220"/>
      <c r="T223" s="221"/>
      <c r="AT223" s="222" t="s">
        <v>161</v>
      </c>
      <c r="AU223" s="222" t="s">
        <v>83</v>
      </c>
      <c r="AV223" s="14" t="s">
        <v>159</v>
      </c>
      <c r="AW223" s="14" t="s">
        <v>30</v>
      </c>
      <c r="AX223" s="14" t="s">
        <v>81</v>
      </c>
      <c r="AY223" s="222" t="s">
        <v>153</v>
      </c>
    </row>
    <row r="224" spans="1:65" s="2" customFormat="1" ht="37.9" customHeight="1">
      <c r="A224" s="33"/>
      <c r="B224" s="34"/>
      <c r="C224" s="186" t="s">
        <v>272</v>
      </c>
      <c r="D224" s="186" t="s">
        <v>155</v>
      </c>
      <c r="E224" s="187" t="s">
        <v>273</v>
      </c>
      <c r="F224" s="188" t="s">
        <v>274</v>
      </c>
      <c r="G224" s="189" t="s">
        <v>212</v>
      </c>
      <c r="H224" s="190">
        <v>83.38</v>
      </c>
      <c r="I224" s="191"/>
      <c r="J224" s="192">
        <f>ROUND(I224*H224,2)</f>
        <v>0</v>
      </c>
      <c r="K224" s="193"/>
      <c r="L224" s="38"/>
      <c r="M224" s="194" t="s">
        <v>1</v>
      </c>
      <c r="N224" s="195" t="s">
        <v>38</v>
      </c>
      <c r="O224" s="70"/>
      <c r="P224" s="196">
        <f>O224*H224</f>
        <v>0</v>
      </c>
      <c r="Q224" s="196">
        <v>0.15273999999999999</v>
      </c>
      <c r="R224" s="196">
        <f>Q224*H224</f>
        <v>12.735461199999998</v>
      </c>
      <c r="S224" s="196">
        <v>0</v>
      </c>
      <c r="T224" s="197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8" t="s">
        <v>159</v>
      </c>
      <c r="AT224" s="198" t="s">
        <v>155</v>
      </c>
      <c r="AU224" s="198" t="s">
        <v>83</v>
      </c>
      <c r="AY224" s="16" t="s">
        <v>153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6" t="s">
        <v>81</v>
      </c>
      <c r="BK224" s="199">
        <f>ROUND(I224*H224,2)</f>
        <v>0</v>
      </c>
      <c r="BL224" s="16" t="s">
        <v>159</v>
      </c>
      <c r="BM224" s="198" t="s">
        <v>275</v>
      </c>
    </row>
    <row r="225" spans="1:65" s="13" customFormat="1">
      <c r="B225" s="200"/>
      <c r="C225" s="201"/>
      <c r="D225" s="202" t="s">
        <v>161</v>
      </c>
      <c r="E225" s="203" t="s">
        <v>1</v>
      </c>
      <c r="F225" s="204" t="s">
        <v>276</v>
      </c>
      <c r="G225" s="201"/>
      <c r="H225" s="205">
        <v>83.38</v>
      </c>
      <c r="I225" s="206"/>
      <c r="J225" s="201"/>
      <c r="K225" s="201"/>
      <c r="L225" s="207"/>
      <c r="M225" s="208"/>
      <c r="N225" s="209"/>
      <c r="O225" s="209"/>
      <c r="P225" s="209"/>
      <c r="Q225" s="209"/>
      <c r="R225" s="209"/>
      <c r="S225" s="209"/>
      <c r="T225" s="210"/>
      <c r="AT225" s="211" t="s">
        <v>161</v>
      </c>
      <c r="AU225" s="211" t="s">
        <v>83</v>
      </c>
      <c r="AV225" s="13" t="s">
        <v>83</v>
      </c>
      <c r="AW225" s="13" t="s">
        <v>30</v>
      </c>
      <c r="AX225" s="13" t="s">
        <v>73</v>
      </c>
      <c r="AY225" s="211" t="s">
        <v>153</v>
      </c>
    </row>
    <row r="226" spans="1:65" s="14" customFormat="1">
      <c r="B226" s="212"/>
      <c r="C226" s="213"/>
      <c r="D226" s="202" t="s">
        <v>161</v>
      </c>
      <c r="E226" s="214" t="s">
        <v>1</v>
      </c>
      <c r="F226" s="215" t="s">
        <v>163</v>
      </c>
      <c r="G226" s="213"/>
      <c r="H226" s="216">
        <v>83.38</v>
      </c>
      <c r="I226" s="217"/>
      <c r="J226" s="213"/>
      <c r="K226" s="213"/>
      <c r="L226" s="218"/>
      <c r="M226" s="219"/>
      <c r="N226" s="220"/>
      <c r="O226" s="220"/>
      <c r="P226" s="220"/>
      <c r="Q226" s="220"/>
      <c r="R226" s="220"/>
      <c r="S226" s="220"/>
      <c r="T226" s="221"/>
      <c r="AT226" s="222" t="s">
        <v>161</v>
      </c>
      <c r="AU226" s="222" t="s">
        <v>83</v>
      </c>
      <c r="AV226" s="14" t="s">
        <v>159</v>
      </c>
      <c r="AW226" s="14" t="s">
        <v>30</v>
      </c>
      <c r="AX226" s="14" t="s">
        <v>81</v>
      </c>
      <c r="AY226" s="222" t="s">
        <v>153</v>
      </c>
    </row>
    <row r="227" spans="1:65" s="2" customFormat="1" ht="33" customHeight="1">
      <c r="A227" s="33"/>
      <c r="B227" s="34"/>
      <c r="C227" s="186" t="s">
        <v>192</v>
      </c>
      <c r="D227" s="186" t="s">
        <v>155</v>
      </c>
      <c r="E227" s="187" t="s">
        <v>277</v>
      </c>
      <c r="F227" s="188" t="s">
        <v>278</v>
      </c>
      <c r="G227" s="189" t="s">
        <v>212</v>
      </c>
      <c r="H227" s="190">
        <v>145.81</v>
      </c>
      <c r="I227" s="191"/>
      <c r="J227" s="192">
        <f>ROUND(I227*H227,2)</f>
        <v>0</v>
      </c>
      <c r="K227" s="193"/>
      <c r="L227" s="38"/>
      <c r="M227" s="194" t="s">
        <v>1</v>
      </c>
      <c r="N227" s="195" t="s">
        <v>38</v>
      </c>
      <c r="O227" s="70"/>
      <c r="P227" s="196">
        <f>O227*H227</f>
        <v>0</v>
      </c>
      <c r="Q227" s="196">
        <v>0.1762</v>
      </c>
      <c r="R227" s="196">
        <f>Q227*H227</f>
        <v>25.691721999999999</v>
      </c>
      <c r="S227" s="196">
        <v>0</v>
      </c>
      <c r="T227" s="197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8" t="s">
        <v>159</v>
      </c>
      <c r="AT227" s="198" t="s">
        <v>155</v>
      </c>
      <c r="AU227" s="198" t="s">
        <v>83</v>
      </c>
      <c r="AY227" s="16" t="s">
        <v>153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6" t="s">
        <v>81</v>
      </c>
      <c r="BK227" s="199">
        <f>ROUND(I227*H227,2)</f>
        <v>0</v>
      </c>
      <c r="BL227" s="16" t="s">
        <v>159</v>
      </c>
      <c r="BM227" s="198" t="s">
        <v>279</v>
      </c>
    </row>
    <row r="228" spans="1:65" s="13" customFormat="1" ht="22.5">
      <c r="B228" s="200"/>
      <c r="C228" s="201"/>
      <c r="D228" s="202" t="s">
        <v>161</v>
      </c>
      <c r="E228" s="203" t="s">
        <v>1</v>
      </c>
      <c r="F228" s="204" t="s">
        <v>280</v>
      </c>
      <c r="G228" s="201"/>
      <c r="H228" s="205">
        <v>145.81</v>
      </c>
      <c r="I228" s="206"/>
      <c r="J228" s="201"/>
      <c r="K228" s="201"/>
      <c r="L228" s="207"/>
      <c r="M228" s="208"/>
      <c r="N228" s="209"/>
      <c r="O228" s="209"/>
      <c r="P228" s="209"/>
      <c r="Q228" s="209"/>
      <c r="R228" s="209"/>
      <c r="S228" s="209"/>
      <c r="T228" s="210"/>
      <c r="AT228" s="211" t="s">
        <v>161</v>
      </c>
      <c r="AU228" s="211" t="s">
        <v>83</v>
      </c>
      <c r="AV228" s="13" t="s">
        <v>83</v>
      </c>
      <c r="AW228" s="13" t="s">
        <v>30</v>
      </c>
      <c r="AX228" s="13" t="s">
        <v>73</v>
      </c>
      <c r="AY228" s="211" t="s">
        <v>153</v>
      </c>
    </row>
    <row r="229" spans="1:65" s="14" customFormat="1">
      <c r="B229" s="212"/>
      <c r="C229" s="213"/>
      <c r="D229" s="202" t="s">
        <v>161</v>
      </c>
      <c r="E229" s="214" t="s">
        <v>1</v>
      </c>
      <c r="F229" s="215" t="s">
        <v>163</v>
      </c>
      <c r="G229" s="213"/>
      <c r="H229" s="216">
        <v>145.81</v>
      </c>
      <c r="I229" s="217"/>
      <c r="J229" s="213"/>
      <c r="K229" s="213"/>
      <c r="L229" s="218"/>
      <c r="M229" s="219"/>
      <c r="N229" s="220"/>
      <c r="O229" s="220"/>
      <c r="P229" s="220"/>
      <c r="Q229" s="220"/>
      <c r="R229" s="220"/>
      <c r="S229" s="220"/>
      <c r="T229" s="221"/>
      <c r="AT229" s="222" t="s">
        <v>161</v>
      </c>
      <c r="AU229" s="222" t="s">
        <v>83</v>
      </c>
      <c r="AV229" s="14" t="s">
        <v>159</v>
      </c>
      <c r="AW229" s="14" t="s">
        <v>30</v>
      </c>
      <c r="AX229" s="14" t="s">
        <v>81</v>
      </c>
      <c r="AY229" s="222" t="s">
        <v>153</v>
      </c>
    </row>
    <row r="230" spans="1:65" s="2" customFormat="1" ht="33" customHeight="1">
      <c r="A230" s="33"/>
      <c r="B230" s="34"/>
      <c r="C230" s="186" t="s">
        <v>281</v>
      </c>
      <c r="D230" s="186" t="s">
        <v>155</v>
      </c>
      <c r="E230" s="187" t="s">
        <v>282</v>
      </c>
      <c r="F230" s="188" t="s">
        <v>283</v>
      </c>
      <c r="G230" s="189" t="s">
        <v>212</v>
      </c>
      <c r="H230" s="190">
        <v>278.32</v>
      </c>
      <c r="I230" s="191"/>
      <c r="J230" s="192">
        <f>ROUND(I230*H230,2)</f>
        <v>0</v>
      </c>
      <c r="K230" s="193"/>
      <c r="L230" s="38"/>
      <c r="M230" s="194" t="s">
        <v>1</v>
      </c>
      <c r="N230" s="195" t="s">
        <v>38</v>
      </c>
      <c r="O230" s="70"/>
      <c r="P230" s="196">
        <f>O230*H230</f>
        <v>0</v>
      </c>
      <c r="Q230" s="196">
        <v>0.24410999999999999</v>
      </c>
      <c r="R230" s="196">
        <f>Q230*H230</f>
        <v>67.940695199999993</v>
      </c>
      <c r="S230" s="196">
        <v>0</v>
      </c>
      <c r="T230" s="197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8" t="s">
        <v>159</v>
      </c>
      <c r="AT230" s="198" t="s">
        <v>155</v>
      </c>
      <c r="AU230" s="198" t="s">
        <v>83</v>
      </c>
      <c r="AY230" s="16" t="s">
        <v>153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6" t="s">
        <v>81</v>
      </c>
      <c r="BK230" s="199">
        <f>ROUND(I230*H230,2)</f>
        <v>0</v>
      </c>
      <c r="BL230" s="16" t="s">
        <v>159</v>
      </c>
      <c r="BM230" s="198" t="s">
        <v>284</v>
      </c>
    </row>
    <row r="231" spans="1:65" s="13" customFormat="1" ht="22.5">
      <c r="B231" s="200"/>
      <c r="C231" s="201"/>
      <c r="D231" s="202" t="s">
        <v>161</v>
      </c>
      <c r="E231" s="203" t="s">
        <v>1</v>
      </c>
      <c r="F231" s="204" t="s">
        <v>285</v>
      </c>
      <c r="G231" s="201"/>
      <c r="H231" s="205">
        <v>278.32</v>
      </c>
      <c r="I231" s="206"/>
      <c r="J231" s="201"/>
      <c r="K231" s="201"/>
      <c r="L231" s="207"/>
      <c r="M231" s="208"/>
      <c r="N231" s="209"/>
      <c r="O231" s="209"/>
      <c r="P231" s="209"/>
      <c r="Q231" s="209"/>
      <c r="R231" s="209"/>
      <c r="S231" s="209"/>
      <c r="T231" s="210"/>
      <c r="AT231" s="211" t="s">
        <v>161</v>
      </c>
      <c r="AU231" s="211" t="s">
        <v>83</v>
      </c>
      <c r="AV231" s="13" t="s">
        <v>83</v>
      </c>
      <c r="AW231" s="13" t="s">
        <v>30</v>
      </c>
      <c r="AX231" s="13" t="s">
        <v>73</v>
      </c>
      <c r="AY231" s="211" t="s">
        <v>153</v>
      </c>
    </row>
    <row r="232" spans="1:65" s="14" customFormat="1">
      <c r="B232" s="212"/>
      <c r="C232" s="213"/>
      <c r="D232" s="202" t="s">
        <v>161</v>
      </c>
      <c r="E232" s="214" t="s">
        <v>1</v>
      </c>
      <c r="F232" s="215" t="s">
        <v>163</v>
      </c>
      <c r="G232" s="213"/>
      <c r="H232" s="216">
        <v>278.32</v>
      </c>
      <c r="I232" s="217"/>
      <c r="J232" s="213"/>
      <c r="K232" s="213"/>
      <c r="L232" s="218"/>
      <c r="M232" s="219"/>
      <c r="N232" s="220"/>
      <c r="O232" s="220"/>
      <c r="P232" s="220"/>
      <c r="Q232" s="220"/>
      <c r="R232" s="220"/>
      <c r="S232" s="220"/>
      <c r="T232" s="221"/>
      <c r="AT232" s="222" t="s">
        <v>161</v>
      </c>
      <c r="AU232" s="222" t="s">
        <v>83</v>
      </c>
      <c r="AV232" s="14" t="s">
        <v>159</v>
      </c>
      <c r="AW232" s="14" t="s">
        <v>30</v>
      </c>
      <c r="AX232" s="14" t="s">
        <v>81</v>
      </c>
      <c r="AY232" s="222" t="s">
        <v>153</v>
      </c>
    </row>
    <row r="233" spans="1:65" s="2" customFormat="1" ht="24.2" customHeight="1">
      <c r="A233" s="33"/>
      <c r="B233" s="34"/>
      <c r="C233" s="186" t="s">
        <v>286</v>
      </c>
      <c r="D233" s="186" t="s">
        <v>155</v>
      </c>
      <c r="E233" s="187" t="s">
        <v>287</v>
      </c>
      <c r="F233" s="188" t="s">
        <v>288</v>
      </c>
      <c r="G233" s="189" t="s">
        <v>212</v>
      </c>
      <c r="H233" s="190">
        <v>11.88</v>
      </c>
      <c r="I233" s="191"/>
      <c r="J233" s="192">
        <f>ROUND(I233*H233,2)</f>
        <v>0</v>
      </c>
      <c r="K233" s="193"/>
      <c r="L233" s="38"/>
      <c r="M233" s="194" t="s">
        <v>1</v>
      </c>
      <c r="N233" s="195" t="s">
        <v>38</v>
      </c>
      <c r="O233" s="70"/>
      <c r="P233" s="196">
        <f>O233*H233</f>
        <v>0</v>
      </c>
      <c r="Q233" s="196">
        <v>4.4339999999999997E-2</v>
      </c>
      <c r="R233" s="196">
        <f>Q233*H233</f>
        <v>0.52675919999999998</v>
      </c>
      <c r="S233" s="196">
        <v>0</v>
      </c>
      <c r="T233" s="197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8" t="s">
        <v>159</v>
      </c>
      <c r="AT233" s="198" t="s">
        <v>155</v>
      </c>
      <c r="AU233" s="198" t="s">
        <v>83</v>
      </c>
      <c r="AY233" s="16" t="s">
        <v>153</v>
      </c>
      <c r="BE233" s="199">
        <f>IF(N233="základní",J233,0)</f>
        <v>0</v>
      </c>
      <c r="BF233" s="199">
        <f>IF(N233="snížená",J233,0)</f>
        <v>0</v>
      </c>
      <c r="BG233" s="199">
        <f>IF(N233="zákl. přenesená",J233,0)</f>
        <v>0</v>
      </c>
      <c r="BH233" s="199">
        <f>IF(N233="sníž. přenesená",J233,0)</f>
        <v>0</v>
      </c>
      <c r="BI233" s="199">
        <f>IF(N233="nulová",J233,0)</f>
        <v>0</v>
      </c>
      <c r="BJ233" s="16" t="s">
        <v>81</v>
      </c>
      <c r="BK233" s="199">
        <f>ROUND(I233*H233,2)</f>
        <v>0</v>
      </c>
      <c r="BL233" s="16" t="s">
        <v>159</v>
      </c>
      <c r="BM233" s="198" t="s">
        <v>289</v>
      </c>
    </row>
    <row r="234" spans="1:65" s="13" customFormat="1">
      <c r="B234" s="200"/>
      <c r="C234" s="201"/>
      <c r="D234" s="202" t="s">
        <v>161</v>
      </c>
      <c r="E234" s="203" t="s">
        <v>1</v>
      </c>
      <c r="F234" s="204" t="s">
        <v>290</v>
      </c>
      <c r="G234" s="201"/>
      <c r="H234" s="205">
        <v>11.88</v>
      </c>
      <c r="I234" s="206"/>
      <c r="J234" s="201"/>
      <c r="K234" s="201"/>
      <c r="L234" s="207"/>
      <c r="M234" s="208"/>
      <c r="N234" s="209"/>
      <c r="O234" s="209"/>
      <c r="P234" s="209"/>
      <c r="Q234" s="209"/>
      <c r="R234" s="209"/>
      <c r="S234" s="209"/>
      <c r="T234" s="210"/>
      <c r="AT234" s="211" t="s">
        <v>161</v>
      </c>
      <c r="AU234" s="211" t="s">
        <v>83</v>
      </c>
      <c r="AV234" s="13" t="s">
        <v>83</v>
      </c>
      <c r="AW234" s="13" t="s">
        <v>30</v>
      </c>
      <c r="AX234" s="13" t="s">
        <v>73</v>
      </c>
      <c r="AY234" s="211" t="s">
        <v>153</v>
      </c>
    </row>
    <row r="235" spans="1:65" s="14" customFormat="1">
      <c r="B235" s="212"/>
      <c r="C235" s="213"/>
      <c r="D235" s="202" t="s">
        <v>161</v>
      </c>
      <c r="E235" s="214" t="s">
        <v>1</v>
      </c>
      <c r="F235" s="215" t="s">
        <v>163</v>
      </c>
      <c r="G235" s="213"/>
      <c r="H235" s="216">
        <v>11.88</v>
      </c>
      <c r="I235" s="217"/>
      <c r="J235" s="213"/>
      <c r="K235" s="213"/>
      <c r="L235" s="218"/>
      <c r="M235" s="219"/>
      <c r="N235" s="220"/>
      <c r="O235" s="220"/>
      <c r="P235" s="220"/>
      <c r="Q235" s="220"/>
      <c r="R235" s="220"/>
      <c r="S235" s="220"/>
      <c r="T235" s="221"/>
      <c r="AT235" s="222" t="s">
        <v>161</v>
      </c>
      <c r="AU235" s="222" t="s">
        <v>83</v>
      </c>
      <c r="AV235" s="14" t="s">
        <v>159</v>
      </c>
      <c r="AW235" s="14" t="s">
        <v>30</v>
      </c>
      <c r="AX235" s="14" t="s">
        <v>81</v>
      </c>
      <c r="AY235" s="222" t="s">
        <v>153</v>
      </c>
    </row>
    <row r="236" spans="1:65" s="2" customFormat="1" ht="24.2" customHeight="1">
      <c r="A236" s="33"/>
      <c r="B236" s="34"/>
      <c r="C236" s="186" t="s">
        <v>291</v>
      </c>
      <c r="D236" s="186" t="s">
        <v>155</v>
      </c>
      <c r="E236" s="187" t="s">
        <v>292</v>
      </c>
      <c r="F236" s="188" t="s">
        <v>293</v>
      </c>
      <c r="G236" s="189" t="s">
        <v>212</v>
      </c>
      <c r="H236" s="190">
        <v>42.51</v>
      </c>
      <c r="I236" s="191"/>
      <c r="J236" s="192">
        <f>ROUND(I236*H236,2)</f>
        <v>0</v>
      </c>
      <c r="K236" s="193"/>
      <c r="L236" s="38"/>
      <c r="M236" s="194" t="s">
        <v>1</v>
      </c>
      <c r="N236" s="195" t="s">
        <v>38</v>
      </c>
      <c r="O236" s="70"/>
      <c r="P236" s="196">
        <f>O236*H236</f>
        <v>0</v>
      </c>
      <c r="Q236" s="196">
        <v>5.2499999999999998E-2</v>
      </c>
      <c r="R236" s="196">
        <f>Q236*H236</f>
        <v>2.2317749999999998</v>
      </c>
      <c r="S236" s="196">
        <v>0</v>
      </c>
      <c r="T236" s="19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8" t="s">
        <v>159</v>
      </c>
      <c r="AT236" s="198" t="s">
        <v>155</v>
      </c>
      <c r="AU236" s="198" t="s">
        <v>83</v>
      </c>
      <c r="AY236" s="16" t="s">
        <v>153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6" t="s">
        <v>81</v>
      </c>
      <c r="BK236" s="199">
        <f>ROUND(I236*H236,2)</f>
        <v>0</v>
      </c>
      <c r="BL236" s="16" t="s">
        <v>159</v>
      </c>
      <c r="BM236" s="198" t="s">
        <v>294</v>
      </c>
    </row>
    <row r="237" spans="1:65" s="13" customFormat="1">
      <c r="B237" s="200"/>
      <c r="C237" s="201"/>
      <c r="D237" s="202" t="s">
        <v>161</v>
      </c>
      <c r="E237" s="203" t="s">
        <v>1</v>
      </c>
      <c r="F237" s="204" t="s">
        <v>295</v>
      </c>
      <c r="G237" s="201"/>
      <c r="H237" s="205">
        <v>42.51</v>
      </c>
      <c r="I237" s="206"/>
      <c r="J237" s="201"/>
      <c r="K237" s="201"/>
      <c r="L237" s="207"/>
      <c r="M237" s="208"/>
      <c r="N237" s="209"/>
      <c r="O237" s="209"/>
      <c r="P237" s="209"/>
      <c r="Q237" s="209"/>
      <c r="R237" s="209"/>
      <c r="S237" s="209"/>
      <c r="T237" s="210"/>
      <c r="AT237" s="211" t="s">
        <v>161</v>
      </c>
      <c r="AU237" s="211" t="s">
        <v>83</v>
      </c>
      <c r="AV237" s="13" t="s">
        <v>83</v>
      </c>
      <c r="AW237" s="13" t="s">
        <v>30</v>
      </c>
      <c r="AX237" s="13" t="s">
        <v>73</v>
      </c>
      <c r="AY237" s="211" t="s">
        <v>153</v>
      </c>
    </row>
    <row r="238" spans="1:65" s="14" customFormat="1">
      <c r="B238" s="212"/>
      <c r="C238" s="213"/>
      <c r="D238" s="202" t="s">
        <v>161</v>
      </c>
      <c r="E238" s="214" t="s">
        <v>1</v>
      </c>
      <c r="F238" s="215" t="s">
        <v>163</v>
      </c>
      <c r="G238" s="213"/>
      <c r="H238" s="216">
        <v>42.51</v>
      </c>
      <c r="I238" s="217"/>
      <c r="J238" s="213"/>
      <c r="K238" s="213"/>
      <c r="L238" s="218"/>
      <c r="M238" s="219"/>
      <c r="N238" s="220"/>
      <c r="O238" s="220"/>
      <c r="P238" s="220"/>
      <c r="Q238" s="220"/>
      <c r="R238" s="220"/>
      <c r="S238" s="220"/>
      <c r="T238" s="221"/>
      <c r="AT238" s="222" t="s">
        <v>161</v>
      </c>
      <c r="AU238" s="222" t="s">
        <v>83</v>
      </c>
      <c r="AV238" s="14" t="s">
        <v>159</v>
      </c>
      <c r="AW238" s="14" t="s">
        <v>30</v>
      </c>
      <c r="AX238" s="14" t="s">
        <v>81</v>
      </c>
      <c r="AY238" s="222" t="s">
        <v>153</v>
      </c>
    </row>
    <row r="239" spans="1:65" s="2" customFormat="1" ht="24.2" customHeight="1">
      <c r="A239" s="33"/>
      <c r="B239" s="34"/>
      <c r="C239" s="186" t="s">
        <v>296</v>
      </c>
      <c r="D239" s="186" t="s">
        <v>155</v>
      </c>
      <c r="E239" s="187" t="s">
        <v>297</v>
      </c>
      <c r="F239" s="188" t="s">
        <v>298</v>
      </c>
      <c r="G239" s="189" t="s">
        <v>212</v>
      </c>
      <c r="H239" s="190">
        <v>104.26</v>
      </c>
      <c r="I239" s="191"/>
      <c r="J239" s="192">
        <f>ROUND(I239*H239,2)</f>
        <v>0</v>
      </c>
      <c r="K239" s="193"/>
      <c r="L239" s="38"/>
      <c r="M239" s="194" t="s">
        <v>1</v>
      </c>
      <c r="N239" s="195" t="s">
        <v>38</v>
      </c>
      <c r="O239" s="70"/>
      <c r="P239" s="196">
        <f>O239*H239</f>
        <v>0</v>
      </c>
      <c r="Q239" s="196">
        <v>7.9210000000000003E-2</v>
      </c>
      <c r="R239" s="196">
        <f>Q239*H239</f>
        <v>8.2584346000000011</v>
      </c>
      <c r="S239" s="196">
        <v>0</v>
      </c>
      <c r="T239" s="19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8" t="s">
        <v>159</v>
      </c>
      <c r="AT239" s="198" t="s">
        <v>155</v>
      </c>
      <c r="AU239" s="198" t="s">
        <v>83</v>
      </c>
      <c r="AY239" s="16" t="s">
        <v>153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6" t="s">
        <v>81</v>
      </c>
      <c r="BK239" s="199">
        <f>ROUND(I239*H239,2)</f>
        <v>0</v>
      </c>
      <c r="BL239" s="16" t="s">
        <v>159</v>
      </c>
      <c r="BM239" s="198" t="s">
        <v>299</v>
      </c>
    </row>
    <row r="240" spans="1:65" s="13" customFormat="1">
      <c r="B240" s="200"/>
      <c r="C240" s="201"/>
      <c r="D240" s="202" t="s">
        <v>161</v>
      </c>
      <c r="E240" s="203" t="s">
        <v>1</v>
      </c>
      <c r="F240" s="204" t="s">
        <v>300</v>
      </c>
      <c r="G240" s="201"/>
      <c r="H240" s="205">
        <v>104.26</v>
      </c>
      <c r="I240" s="206"/>
      <c r="J240" s="201"/>
      <c r="K240" s="201"/>
      <c r="L240" s="207"/>
      <c r="M240" s="208"/>
      <c r="N240" s="209"/>
      <c r="O240" s="209"/>
      <c r="P240" s="209"/>
      <c r="Q240" s="209"/>
      <c r="R240" s="209"/>
      <c r="S240" s="209"/>
      <c r="T240" s="210"/>
      <c r="AT240" s="211" t="s">
        <v>161</v>
      </c>
      <c r="AU240" s="211" t="s">
        <v>83</v>
      </c>
      <c r="AV240" s="13" t="s">
        <v>83</v>
      </c>
      <c r="AW240" s="13" t="s">
        <v>30</v>
      </c>
      <c r="AX240" s="13" t="s">
        <v>73</v>
      </c>
      <c r="AY240" s="211" t="s">
        <v>153</v>
      </c>
    </row>
    <row r="241" spans="1:65" s="14" customFormat="1">
      <c r="B241" s="212"/>
      <c r="C241" s="213"/>
      <c r="D241" s="202" t="s">
        <v>161</v>
      </c>
      <c r="E241" s="214" t="s">
        <v>1</v>
      </c>
      <c r="F241" s="215" t="s">
        <v>163</v>
      </c>
      <c r="G241" s="213"/>
      <c r="H241" s="216">
        <v>104.26</v>
      </c>
      <c r="I241" s="217"/>
      <c r="J241" s="213"/>
      <c r="K241" s="213"/>
      <c r="L241" s="218"/>
      <c r="M241" s="219"/>
      <c r="N241" s="220"/>
      <c r="O241" s="220"/>
      <c r="P241" s="220"/>
      <c r="Q241" s="220"/>
      <c r="R241" s="220"/>
      <c r="S241" s="220"/>
      <c r="T241" s="221"/>
      <c r="AT241" s="222" t="s">
        <v>161</v>
      </c>
      <c r="AU241" s="222" t="s">
        <v>83</v>
      </c>
      <c r="AV241" s="14" t="s">
        <v>159</v>
      </c>
      <c r="AW241" s="14" t="s">
        <v>30</v>
      </c>
      <c r="AX241" s="14" t="s">
        <v>81</v>
      </c>
      <c r="AY241" s="222" t="s">
        <v>153</v>
      </c>
    </row>
    <row r="242" spans="1:65" s="2" customFormat="1" ht="24.2" customHeight="1">
      <c r="A242" s="33"/>
      <c r="B242" s="34"/>
      <c r="C242" s="186" t="s">
        <v>301</v>
      </c>
      <c r="D242" s="186" t="s">
        <v>155</v>
      </c>
      <c r="E242" s="187" t="s">
        <v>302</v>
      </c>
      <c r="F242" s="188" t="s">
        <v>303</v>
      </c>
      <c r="G242" s="189" t="s">
        <v>260</v>
      </c>
      <c r="H242" s="190">
        <v>28.8</v>
      </c>
      <c r="I242" s="191"/>
      <c r="J242" s="192">
        <f>ROUND(I242*H242,2)</f>
        <v>0</v>
      </c>
      <c r="K242" s="193"/>
      <c r="L242" s="38"/>
      <c r="M242" s="194" t="s">
        <v>1</v>
      </c>
      <c r="N242" s="195" t="s">
        <v>38</v>
      </c>
      <c r="O242" s="70"/>
      <c r="P242" s="196">
        <f>O242*H242</f>
        <v>0</v>
      </c>
      <c r="Q242" s="196">
        <v>1.2999999999999999E-4</v>
      </c>
      <c r="R242" s="196">
        <f>Q242*H242</f>
        <v>3.7439999999999999E-3</v>
      </c>
      <c r="S242" s="196">
        <v>0</v>
      </c>
      <c r="T242" s="197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8" t="s">
        <v>159</v>
      </c>
      <c r="AT242" s="198" t="s">
        <v>155</v>
      </c>
      <c r="AU242" s="198" t="s">
        <v>83</v>
      </c>
      <c r="AY242" s="16" t="s">
        <v>153</v>
      </c>
      <c r="BE242" s="199">
        <f>IF(N242="základní",J242,0)</f>
        <v>0</v>
      </c>
      <c r="BF242" s="199">
        <f>IF(N242="snížená",J242,0)</f>
        <v>0</v>
      </c>
      <c r="BG242" s="199">
        <f>IF(N242="zákl. přenesená",J242,0)</f>
        <v>0</v>
      </c>
      <c r="BH242" s="199">
        <f>IF(N242="sníž. přenesená",J242,0)</f>
        <v>0</v>
      </c>
      <c r="BI242" s="199">
        <f>IF(N242="nulová",J242,0)</f>
        <v>0</v>
      </c>
      <c r="BJ242" s="16" t="s">
        <v>81</v>
      </c>
      <c r="BK242" s="199">
        <f>ROUND(I242*H242,2)</f>
        <v>0</v>
      </c>
      <c r="BL242" s="16" t="s">
        <v>159</v>
      </c>
      <c r="BM242" s="198" t="s">
        <v>304</v>
      </c>
    </row>
    <row r="243" spans="1:65" s="13" customFormat="1">
      <c r="B243" s="200"/>
      <c r="C243" s="201"/>
      <c r="D243" s="202" t="s">
        <v>161</v>
      </c>
      <c r="E243" s="203" t="s">
        <v>1</v>
      </c>
      <c r="F243" s="204" t="s">
        <v>305</v>
      </c>
      <c r="G243" s="201"/>
      <c r="H243" s="205">
        <v>28.8</v>
      </c>
      <c r="I243" s="206"/>
      <c r="J243" s="201"/>
      <c r="K243" s="201"/>
      <c r="L243" s="207"/>
      <c r="M243" s="208"/>
      <c r="N243" s="209"/>
      <c r="O243" s="209"/>
      <c r="P243" s="209"/>
      <c r="Q243" s="209"/>
      <c r="R243" s="209"/>
      <c r="S243" s="209"/>
      <c r="T243" s="210"/>
      <c r="AT243" s="211" t="s">
        <v>161</v>
      </c>
      <c r="AU243" s="211" t="s">
        <v>83</v>
      </c>
      <c r="AV243" s="13" t="s">
        <v>83</v>
      </c>
      <c r="AW243" s="13" t="s">
        <v>30</v>
      </c>
      <c r="AX243" s="13" t="s">
        <v>73</v>
      </c>
      <c r="AY243" s="211" t="s">
        <v>153</v>
      </c>
    </row>
    <row r="244" spans="1:65" s="14" customFormat="1">
      <c r="B244" s="212"/>
      <c r="C244" s="213"/>
      <c r="D244" s="202" t="s">
        <v>161</v>
      </c>
      <c r="E244" s="214" t="s">
        <v>1</v>
      </c>
      <c r="F244" s="215" t="s">
        <v>163</v>
      </c>
      <c r="G244" s="213"/>
      <c r="H244" s="216">
        <v>28.8</v>
      </c>
      <c r="I244" s="217"/>
      <c r="J244" s="213"/>
      <c r="K244" s="213"/>
      <c r="L244" s="218"/>
      <c r="M244" s="219"/>
      <c r="N244" s="220"/>
      <c r="O244" s="220"/>
      <c r="P244" s="220"/>
      <c r="Q244" s="220"/>
      <c r="R244" s="220"/>
      <c r="S244" s="220"/>
      <c r="T244" s="221"/>
      <c r="AT244" s="222" t="s">
        <v>161</v>
      </c>
      <c r="AU244" s="222" t="s">
        <v>83</v>
      </c>
      <c r="AV244" s="14" t="s">
        <v>159</v>
      </c>
      <c r="AW244" s="14" t="s">
        <v>30</v>
      </c>
      <c r="AX244" s="14" t="s">
        <v>81</v>
      </c>
      <c r="AY244" s="222" t="s">
        <v>153</v>
      </c>
    </row>
    <row r="245" spans="1:65" s="2" customFormat="1" ht="33" customHeight="1">
      <c r="A245" s="33"/>
      <c r="B245" s="34"/>
      <c r="C245" s="186" t="s">
        <v>306</v>
      </c>
      <c r="D245" s="186" t="s">
        <v>155</v>
      </c>
      <c r="E245" s="187" t="s">
        <v>307</v>
      </c>
      <c r="F245" s="188" t="s">
        <v>308</v>
      </c>
      <c r="G245" s="189" t="s">
        <v>309</v>
      </c>
      <c r="H245" s="190">
        <v>8</v>
      </c>
      <c r="I245" s="191"/>
      <c r="J245" s="192">
        <f>ROUND(I245*H245,2)</f>
        <v>0</v>
      </c>
      <c r="K245" s="193"/>
      <c r="L245" s="38"/>
      <c r="M245" s="194" t="s">
        <v>1</v>
      </c>
      <c r="N245" s="195" t="s">
        <v>38</v>
      </c>
      <c r="O245" s="70"/>
      <c r="P245" s="196">
        <f>O245*H245</f>
        <v>0</v>
      </c>
      <c r="Q245" s="196">
        <v>2.0209999999999999E-2</v>
      </c>
      <c r="R245" s="196">
        <f>Q245*H245</f>
        <v>0.16167999999999999</v>
      </c>
      <c r="S245" s="196">
        <v>0</v>
      </c>
      <c r="T245" s="197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8" t="s">
        <v>159</v>
      </c>
      <c r="AT245" s="198" t="s">
        <v>155</v>
      </c>
      <c r="AU245" s="198" t="s">
        <v>83</v>
      </c>
      <c r="AY245" s="16" t="s">
        <v>153</v>
      </c>
      <c r="BE245" s="199">
        <f>IF(N245="základní",J245,0)</f>
        <v>0</v>
      </c>
      <c r="BF245" s="199">
        <f>IF(N245="snížená",J245,0)</f>
        <v>0</v>
      </c>
      <c r="BG245" s="199">
        <f>IF(N245="zákl. přenesená",J245,0)</f>
        <v>0</v>
      </c>
      <c r="BH245" s="199">
        <f>IF(N245="sníž. přenesená",J245,0)</f>
        <v>0</v>
      </c>
      <c r="BI245" s="199">
        <f>IF(N245="nulová",J245,0)</f>
        <v>0</v>
      </c>
      <c r="BJ245" s="16" t="s">
        <v>81</v>
      </c>
      <c r="BK245" s="199">
        <f>ROUND(I245*H245,2)</f>
        <v>0</v>
      </c>
      <c r="BL245" s="16" t="s">
        <v>159</v>
      </c>
      <c r="BM245" s="198" t="s">
        <v>310</v>
      </c>
    </row>
    <row r="246" spans="1:65" s="13" customFormat="1">
      <c r="B246" s="200"/>
      <c r="C246" s="201"/>
      <c r="D246" s="202" t="s">
        <v>161</v>
      </c>
      <c r="E246" s="203" t="s">
        <v>1</v>
      </c>
      <c r="F246" s="204" t="s">
        <v>194</v>
      </c>
      <c r="G246" s="201"/>
      <c r="H246" s="205">
        <v>8</v>
      </c>
      <c r="I246" s="206"/>
      <c r="J246" s="201"/>
      <c r="K246" s="201"/>
      <c r="L246" s="207"/>
      <c r="M246" s="208"/>
      <c r="N246" s="209"/>
      <c r="O246" s="209"/>
      <c r="P246" s="209"/>
      <c r="Q246" s="209"/>
      <c r="R246" s="209"/>
      <c r="S246" s="209"/>
      <c r="T246" s="210"/>
      <c r="AT246" s="211" t="s">
        <v>161</v>
      </c>
      <c r="AU246" s="211" t="s">
        <v>83</v>
      </c>
      <c r="AV246" s="13" t="s">
        <v>83</v>
      </c>
      <c r="AW246" s="13" t="s">
        <v>30</v>
      </c>
      <c r="AX246" s="13" t="s">
        <v>73</v>
      </c>
      <c r="AY246" s="211" t="s">
        <v>153</v>
      </c>
    </row>
    <row r="247" spans="1:65" s="14" customFormat="1">
      <c r="B247" s="212"/>
      <c r="C247" s="213"/>
      <c r="D247" s="202" t="s">
        <v>161</v>
      </c>
      <c r="E247" s="214" t="s">
        <v>1</v>
      </c>
      <c r="F247" s="215" t="s">
        <v>163</v>
      </c>
      <c r="G247" s="213"/>
      <c r="H247" s="216">
        <v>8</v>
      </c>
      <c r="I247" s="217"/>
      <c r="J247" s="213"/>
      <c r="K247" s="213"/>
      <c r="L247" s="218"/>
      <c r="M247" s="219"/>
      <c r="N247" s="220"/>
      <c r="O247" s="220"/>
      <c r="P247" s="220"/>
      <c r="Q247" s="220"/>
      <c r="R247" s="220"/>
      <c r="S247" s="220"/>
      <c r="T247" s="221"/>
      <c r="AT247" s="222" t="s">
        <v>161</v>
      </c>
      <c r="AU247" s="222" t="s">
        <v>83</v>
      </c>
      <c r="AV247" s="14" t="s">
        <v>159</v>
      </c>
      <c r="AW247" s="14" t="s">
        <v>30</v>
      </c>
      <c r="AX247" s="14" t="s">
        <v>81</v>
      </c>
      <c r="AY247" s="222" t="s">
        <v>153</v>
      </c>
    </row>
    <row r="248" spans="1:65" s="2" customFormat="1" ht="33" customHeight="1">
      <c r="A248" s="33"/>
      <c r="B248" s="34"/>
      <c r="C248" s="186" t="s">
        <v>311</v>
      </c>
      <c r="D248" s="186" t="s">
        <v>155</v>
      </c>
      <c r="E248" s="187" t="s">
        <v>312</v>
      </c>
      <c r="F248" s="188" t="s">
        <v>313</v>
      </c>
      <c r="G248" s="189" t="s">
        <v>309</v>
      </c>
      <c r="H248" s="190">
        <v>7</v>
      </c>
      <c r="I248" s="191"/>
      <c r="J248" s="192">
        <f>ROUND(I248*H248,2)</f>
        <v>0</v>
      </c>
      <c r="K248" s="193"/>
      <c r="L248" s="38"/>
      <c r="M248" s="194" t="s">
        <v>1</v>
      </c>
      <c r="N248" s="195" t="s">
        <v>38</v>
      </c>
      <c r="O248" s="70"/>
      <c r="P248" s="196">
        <f>O248*H248</f>
        <v>0</v>
      </c>
      <c r="Q248" s="196">
        <v>3.9629999999999999E-2</v>
      </c>
      <c r="R248" s="196">
        <f>Q248*H248</f>
        <v>0.27740999999999999</v>
      </c>
      <c r="S248" s="196">
        <v>0</v>
      </c>
      <c r="T248" s="197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8" t="s">
        <v>159</v>
      </c>
      <c r="AT248" s="198" t="s">
        <v>155</v>
      </c>
      <c r="AU248" s="198" t="s">
        <v>83</v>
      </c>
      <c r="AY248" s="16" t="s">
        <v>153</v>
      </c>
      <c r="BE248" s="199">
        <f>IF(N248="základní",J248,0)</f>
        <v>0</v>
      </c>
      <c r="BF248" s="199">
        <f>IF(N248="snížená",J248,0)</f>
        <v>0</v>
      </c>
      <c r="BG248" s="199">
        <f>IF(N248="zákl. přenesená",J248,0)</f>
        <v>0</v>
      </c>
      <c r="BH248" s="199">
        <f>IF(N248="sníž. přenesená",J248,0)</f>
        <v>0</v>
      </c>
      <c r="BI248" s="199">
        <f>IF(N248="nulová",J248,0)</f>
        <v>0</v>
      </c>
      <c r="BJ248" s="16" t="s">
        <v>81</v>
      </c>
      <c r="BK248" s="199">
        <f>ROUND(I248*H248,2)</f>
        <v>0</v>
      </c>
      <c r="BL248" s="16" t="s">
        <v>159</v>
      </c>
      <c r="BM248" s="198" t="s">
        <v>314</v>
      </c>
    </row>
    <row r="249" spans="1:65" s="13" customFormat="1">
      <c r="B249" s="200"/>
      <c r="C249" s="201"/>
      <c r="D249" s="202" t="s">
        <v>161</v>
      </c>
      <c r="E249" s="203" t="s">
        <v>1</v>
      </c>
      <c r="F249" s="204" t="s">
        <v>189</v>
      </c>
      <c r="G249" s="201"/>
      <c r="H249" s="205">
        <v>7</v>
      </c>
      <c r="I249" s="206"/>
      <c r="J249" s="201"/>
      <c r="K249" s="201"/>
      <c r="L249" s="207"/>
      <c r="M249" s="208"/>
      <c r="N249" s="209"/>
      <c r="O249" s="209"/>
      <c r="P249" s="209"/>
      <c r="Q249" s="209"/>
      <c r="R249" s="209"/>
      <c r="S249" s="209"/>
      <c r="T249" s="210"/>
      <c r="AT249" s="211" t="s">
        <v>161</v>
      </c>
      <c r="AU249" s="211" t="s">
        <v>83</v>
      </c>
      <c r="AV249" s="13" t="s">
        <v>83</v>
      </c>
      <c r="AW249" s="13" t="s">
        <v>30</v>
      </c>
      <c r="AX249" s="13" t="s">
        <v>73</v>
      </c>
      <c r="AY249" s="211" t="s">
        <v>153</v>
      </c>
    </row>
    <row r="250" spans="1:65" s="14" customFormat="1">
      <c r="B250" s="212"/>
      <c r="C250" s="213"/>
      <c r="D250" s="202" t="s">
        <v>161</v>
      </c>
      <c r="E250" s="214" t="s">
        <v>1</v>
      </c>
      <c r="F250" s="215" t="s">
        <v>163</v>
      </c>
      <c r="G250" s="213"/>
      <c r="H250" s="216">
        <v>7</v>
      </c>
      <c r="I250" s="217"/>
      <c r="J250" s="213"/>
      <c r="K250" s="213"/>
      <c r="L250" s="218"/>
      <c r="M250" s="219"/>
      <c r="N250" s="220"/>
      <c r="O250" s="220"/>
      <c r="P250" s="220"/>
      <c r="Q250" s="220"/>
      <c r="R250" s="220"/>
      <c r="S250" s="220"/>
      <c r="T250" s="221"/>
      <c r="AT250" s="222" t="s">
        <v>161</v>
      </c>
      <c r="AU250" s="222" t="s">
        <v>83</v>
      </c>
      <c r="AV250" s="14" t="s">
        <v>159</v>
      </c>
      <c r="AW250" s="14" t="s">
        <v>30</v>
      </c>
      <c r="AX250" s="14" t="s">
        <v>81</v>
      </c>
      <c r="AY250" s="222" t="s">
        <v>153</v>
      </c>
    </row>
    <row r="251" spans="1:65" s="2" customFormat="1" ht="24.2" customHeight="1">
      <c r="A251" s="33"/>
      <c r="B251" s="34"/>
      <c r="C251" s="186" t="s">
        <v>315</v>
      </c>
      <c r="D251" s="186" t="s">
        <v>155</v>
      </c>
      <c r="E251" s="187" t="s">
        <v>316</v>
      </c>
      <c r="F251" s="188" t="s">
        <v>317</v>
      </c>
      <c r="G251" s="189" t="s">
        <v>309</v>
      </c>
      <c r="H251" s="190">
        <v>9</v>
      </c>
      <c r="I251" s="191"/>
      <c r="J251" s="192">
        <f>ROUND(I251*H251,2)</f>
        <v>0</v>
      </c>
      <c r="K251" s="193"/>
      <c r="L251" s="38"/>
      <c r="M251" s="194" t="s">
        <v>1</v>
      </c>
      <c r="N251" s="195" t="s">
        <v>38</v>
      </c>
      <c r="O251" s="70"/>
      <c r="P251" s="196">
        <f>O251*H251</f>
        <v>0</v>
      </c>
      <c r="Q251" s="196">
        <v>5.4210000000000001E-2</v>
      </c>
      <c r="R251" s="196">
        <f>Q251*H251</f>
        <v>0.48788999999999999</v>
      </c>
      <c r="S251" s="196">
        <v>0</v>
      </c>
      <c r="T251" s="197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8" t="s">
        <v>159</v>
      </c>
      <c r="AT251" s="198" t="s">
        <v>155</v>
      </c>
      <c r="AU251" s="198" t="s">
        <v>83</v>
      </c>
      <c r="AY251" s="16" t="s">
        <v>153</v>
      </c>
      <c r="BE251" s="199">
        <f>IF(N251="základní",J251,0)</f>
        <v>0</v>
      </c>
      <c r="BF251" s="199">
        <f>IF(N251="snížená",J251,0)</f>
        <v>0</v>
      </c>
      <c r="BG251" s="199">
        <f>IF(N251="zákl. přenesená",J251,0)</f>
        <v>0</v>
      </c>
      <c r="BH251" s="199">
        <f>IF(N251="sníž. přenesená",J251,0)</f>
        <v>0</v>
      </c>
      <c r="BI251" s="199">
        <f>IF(N251="nulová",J251,0)</f>
        <v>0</v>
      </c>
      <c r="BJ251" s="16" t="s">
        <v>81</v>
      </c>
      <c r="BK251" s="199">
        <f>ROUND(I251*H251,2)</f>
        <v>0</v>
      </c>
      <c r="BL251" s="16" t="s">
        <v>159</v>
      </c>
      <c r="BM251" s="198" t="s">
        <v>318</v>
      </c>
    </row>
    <row r="252" spans="1:65" s="13" customFormat="1">
      <c r="B252" s="200"/>
      <c r="C252" s="201"/>
      <c r="D252" s="202" t="s">
        <v>161</v>
      </c>
      <c r="E252" s="203" t="s">
        <v>1</v>
      </c>
      <c r="F252" s="204" t="s">
        <v>199</v>
      </c>
      <c r="G252" s="201"/>
      <c r="H252" s="205">
        <v>9</v>
      </c>
      <c r="I252" s="206"/>
      <c r="J252" s="201"/>
      <c r="K252" s="201"/>
      <c r="L252" s="207"/>
      <c r="M252" s="208"/>
      <c r="N252" s="209"/>
      <c r="O252" s="209"/>
      <c r="P252" s="209"/>
      <c r="Q252" s="209"/>
      <c r="R252" s="209"/>
      <c r="S252" s="209"/>
      <c r="T252" s="210"/>
      <c r="AT252" s="211" t="s">
        <v>161</v>
      </c>
      <c r="AU252" s="211" t="s">
        <v>83</v>
      </c>
      <c r="AV252" s="13" t="s">
        <v>83</v>
      </c>
      <c r="AW252" s="13" t="s">
        <v>30</v>
      </c>
      <c r="AX252" s="13" t="s">
        <v>73</v>
      </c>
      <c r="AY252" s="211" t="s">
        <v>153</v>
      </c>
    </row>
    <row r="253" spans="1:65" s="14" customFormat="1">
      <c r="B253" s="212"/>
      <c r="C253" s="213"/>
      <c r="D253" s="202" t="s">
        <v>161</v>
      </c>
      <c r="E253" s="214" t="s">
        <v>1</v>
      </c>
      <c r="F253" s="215" t="s">
        <v>163</v>
      </c>
      <c r="G253" s="213"/>
      <c r="H253" s="216">
        <v>9</v>
      </c>
      <c r="I253" s="217"/>
      <c r="J253" s="213"/>
      <c r="K253" s="213"/>
      <c r="L253" s="218"/>
      <c r="M253" s="219"/>
      <c r="N253" s="220"/>
      <c r="O253" s="220"/>
      <c r="P253" s="220"/>
      <c r="Q253" s="220"/>
      <c r="R253" s="220"/>
      <c r="S253" s="220"/>
      <c r="T253" s="221"/>
      <c r="AT253" s="222" t="s">
        <v>161</v>
      </c>
      <c r="AU253" s="222" t="s">
        <v>83</v>
      </c>
      <c r="AV253" s="14" t="s">
        <v>159</v>
      </c>
      <c r="AW253" s="14" t="s">
        <v>30</v>
      </c>
      <c r="AX253" s="14" t="s">
        <v>81</v>
      </c>
      <c r="AY253" s="222" t="s">
        <v>153</v>
      </c>
    </row>
    <row r="254" spans="1:65" s="2" customFormat="1" ht="24.2" customHeight="1">
      <c r="A254" s="33"/>
      <c r="B254" s="34"/>
      <c r="C254" s="186" t="s">
        <v>319</v>
      </c>
      <c r="D254" s="186" t="s">
        <v>155</v>
      </c>
      <c r="E254" s="187" t="s">
        <v>320</v>
      </c>
      <c r="F254" s="188" t="s">
        <v>321</v>
      </c>
      <c r="G254" s="189" t="s">
        <v>309</v>
      </c>
      <c r="H254" s="190">
        <v>8</v>
      </c>
      <c r="I254" s="191"/>
      <c r="J254" s="192">
        <f>ROUND(I254*H254,2)</f>
        <v>0</v>
      </c>
      <c r="K254" s="193"/>
      <c r="L254" s="38"/>
      <c r="M254" s="194" t="s">
        <v>1</v>
      </c>
      <c r="N254" s="195" t="s">
        <v>38</v>
      </c>
      <c r="O254" s="70"/>
      <c r="P254" s="196">
        <f>O254*H254</f>
        <v>0</v>
      </c>
      <c r="Q254" s="196">
        <v>6.2210000000000001E-2</v>
      </c>
      <c r="R254" s="196">
        <f>Q254*H254</f>
        <v>0.49768000000000001</v>
      </c>
      <c r="S254" s="196">
        <v>0</v>
      </c>
      <c r="T254" s="197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8" t="s">
        <v>159</v>
      </c>
      <c r="AT254" s="198" t="s">
        <v>155</v>
      </c>
      <c r="AU254" s="198" t="s">
        <v>83</v>
      </c>
      <c r="AY254" s="16" t="s">
        <v>153</v>
      </c>
      <c r="BE254" s="199">
        <f>IF(N254="základní",J254,0)</f>
        <v>0</v>
      </c>
      <c r="BF254" s="199">
        <f>IF(N254="snížená",J254,0)</f>
        <v>0</v>
      </c>
      <c r="BG254" s="199">
        <f>IF(N254="zákl. přenesená",J254,0)</f>
        <v>0</v>
      </c>
      <c r="BH254" s="199">
        <f>IF(N254="sníž. přenesená",J254,0)</f>
        <v>0</v>
      </c>
      <c r="BI254" s="199">
        <f>IF(N254="nulová",J254,0)</f>
        <v>0</v>
      </c>
      <c r="BJ254" s="16" t="s">
        <v>81</v>
      </c>
      <c r="BK254" s="199">
        <f>ROUND(I254*H254,2)</f>
        <v>0</v>
      </c>
      <c r="BL254" s="16" t="s">
        <v>159</v>
      </c>
      <c r="BM254" s="198" t="s">
        <v>322</v>
      </c>
    </row>
    <row r="255" spans="1:65" s="13" customFormat="1">
      <c r="B255" s="200"/>
      <c r="C255" s="201"/>
      <c r="D255" s="202" t="s">
        <v>161</v>
      </c>
      <c r="E255" s="203" t="s">
        <v>1</v>
      </c>
      <c r="F255" s="204" t="s">
        <v>194</v>
      </c>
      <c r="G255" s="201"/>
      <c r="H255" s="205">
        <v>8</v>
      </c>
      <c r="I255" s="206"/>
      <c r="J255" s="201"/>
      <c r="K255" s="201"/>
      <c r="L255" s="207"/>
      <c r="M255" s="208"/>
      <c r="N255" s="209"/>
      <c r="O255" s="209"/>
      <c r="P255" s="209"/>
      <c r="Q255" s="209"/>
      <c r="R255" s="209"/>
      <c r="S255" s="209"/>
      <c r="T255" s="210"/>
      <c r="AT255" s="211" t="s">
        <v>161</v>
      </c>
      <c r="AU255" s="211" t="s">
        <v>83</v>
      </c>
      <c r="AV255" s="13" t="s">
        <v>83</v>
      </c>
      <c r="AW255" s="13" t="s">
        <v>30</v>
      </c>
      <c r="AX255" s="13" t="s">
        <v>73</v>
      </c>
      <c r="AY255" s="211" t="s">
        <v>153</v>
      </c>
    </row>
    <row r="256" spans="1:65" s="14" customFormat="1">
      <c r="B256" s="212"/>
      <c r="C256" s="213"/>
      <c r="D256" s="202" t="s">
        <v>161</v>
      </c>
      <c r="E256" s="214" t="s">
        <v>1</v>
      </c>
      <c r="F256" s="215" t="s">
        <v>163</v>
      </c>
      <c r="G256" s="213"/>
      <c r="H256" s="216">
        <v>8</v>
      </c>
      <c r="I256" s="217"/>
      <c r="J256" s="213"/>
      <c r="K256" s="213"/>
      <c r="L256" s="218"/>
      <c r="M256" s="219"/>
      <c r="N256" s="220"/>
      <c r="O256" s="220"/>
      <c r="P256" s="220"/>
      <c r="Q256" s="220"/>
      <c r="R256" s="220"/>
      <c r="S256" s="220"/>
      <c r="T256" s="221"/>
      <c r="AT256" s="222" t="s">
        <v>161</v>
      </c>
      <c r="AU256" s="222" t="s">
        <v>83</v>
      </c>
      <c r="AV256" s="14" t="s">
        <v>159</v>
      </c>
      <c r="AW256" s="14" t="s">
        <v>30</v>
      </c>
      <c r="AX256" s="14" t="s">
        <v>81</v>
      </c>
      <c r="AY256" s="222" t="s">
        <v>153</v>
      </c>
    </row>
    <row r="257" spans="1:65" s="2" customFormat="1" ht="24.2" customHeight="1">
      <c r="A257" s="33"/>
      <c r="B257" s="34"/>
      <c r="C257" s="186" t="s">
        <v>323</v>
      </c>
      <c r="D257" s="186" t="s">
        <v>155</v>
      </c>
      <c r="E257" s="187" t="s">
        <v>324</v>
      </c>
      <c r="F257" s="188" t="s">
        <v>325</v>
      </c>
      <c r="G257" s="189" t="s">
        <v>309</v>
      </c>
      <c r="H257" s="190">
        <v>1</v>
      </c>
      <c r="I257" s="191"/>
      <c r="J257" s="192">
        <f>ROUND(I257*H257,2)</f>
        <v>0</v>
      </c>
      <c r="K257" s="193"/>
      <c r="L257" s="38"/>
      <c r="M257" s="194" t="s">
        <v>1</v>
      </c>
      <c r="N257" s="195" t="s">
        <v>38</v>
      </c>
      <c r="O257" s="70"/>
      <c r="P257" s="196">
        <f>O257*H257</f>
        <v>0</v>
      </c>
      <c r="Q257" s="196">
        <v>7.3209999999999997E-2</v>
      </c>
      <c r="R257" s="196">
        <f>Q257*H257</f>
        <v>7.3209999999999997E-2</v>
      </c>
      <c r="S257" s="196">
        <v>0</v>
      </c>
      <c r="T257" s="197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8" t="s">
        <v>159</v>
      </c>
      <c r="AT257" s="198" t="s">
        <v>155</v>
      </c>
      <c r="AU257" s="198" t="s">
        <v>83</v>
      </c>
      <c r="AY257" s="16" t="s">
        <v>153</v>
      </c>
      <c r="BE257" s="199">
        <f>IF(N257="základní",J257,0)</f>
        <v>0</v>
      </c>
      <c r="BF257" s="199">
        <f>IF(N257="snížená",J257,0)</f>
        <v>0</v>
      </c>
      <c r="BG257" s="199">
        <f>IF(N257="zákl. přenesená",J257,0)</f>
        <v>0</v>
      </c>
      <c r="BH257" s="199">
        <f>IF(N257="sníž. přenesená",J257,0)</f>
        <v>0</v>
      </c>
      <c r="BI257" s="199">
        <f>IF(N257="nulová",J257,0)</f>
        <v>0</v>
      </c>
      <c r="BJ257" s="16" t="s">
        <v>81</v>
      </c>
      <c r="BK257" s="199">
        <f>ROUND(I257*H257,2)</f>
        <v>0</v>
      </c>
      <c r="BL257" s="16" t="s">
        <v>159</v>
      </c>
      <c r="BM257" s="198" t="s">
        <v>326</v>
      </c>
    </row>
    <row r="258" spans="1:65" s="13" customFormat="1">
      <c r="B258" s="200"/>
      <c r="C258" s="201"/>
      <c r="D258" s="202" t="s">
        <v>161</v>
      </c>
      <c r="E258" s="203" t="s">
        <v>1</v>
      </c>
      <c r="F258" s="204" t="s">
        <v>81</v>
      </c>
      <c r="G258" s="201"/>
      <c r="H258" s="205">
        <v>1</v>
      </c>
      <c r="I258" s="206"/>
      <c r="J258" s="201"/>
      <c r="K258" s="201"/>
      <c r="L258" s="207"/>
      <c r="M258" s="208"/>
      <c r="N258" s="209"/>
      <c r="O258" s="209"/>
      <c r="P258" s="209"/>
      <c r="Q258" s="209"/>
      <c r="R258" s="209"/>
      <c r="S258" s="209"/>
      <c r="T258" s="210"/>
      <c r="AT258" s="211" t="s">
        <v>161</v>
      </c>
      <c r="AU258" s="211" t="s">
        <v>83</v>
      </c>
      <c r="AV258" s="13" t="s">
        <v>83</v>
      </c>
      <c r="AW258" s="13" t="s">
        <v>30</v>
      </c>
      <c r="AX258" s="13" t="s">
        <v>73</v>
      </c>
      <c r="AY258" s="211" t="s">
        <v>153</v>
      </c>
    </row>
    <row r="259" spans="1:65" s="14" customFormat="1">
      <c r="B259" s="212"/>
      <c r="C259" s="213"/>
      <c r="D259" s="202" t="s">
        <v>161</v>
      </c>
      <c r="E259" s="214" t="s">
        <v>1</v>
      </c>
      <c r="F259" s="215" t="s">
        <v>163</v>
      </c>
      <c r="G259" s="213"/>
      <c r="H259" s="216">
        <v>1</v>
      </c>
      <c r="I259" s="217"/>
      <c r="J259" s="213"/>
      <c r="K259" s="213"/>
      <c r="L259" s="218"/>
      <c r="M259" s="219"/>
      <c r="N259" s="220"/>
      <c r="O259" s="220"/>
      <c r="P259" s="220"/>
      <c r="Q259" s="220"/>
      <c r="R259" s="220"/>
      <c r="S259" s="220"/>
      <c r="T259" s="221"/>
      <c r="AT259" s="222" t="s">
        <v>161</v>
      </c>
      <c r="AU259" s="222" t="s">
        <v>83</v>
      </c>
      <c r="AV259" s="14" t="s">
        <v>159</v>
      </c>
      <c r="AW259" s="14" t="s">
        <v>30</v>
      </c>
      <c r="AX259" s="14" t="s">
        <v>81</v>
      </c>
      <c r="AY259" s="222" t="s">
        <v>153</v>
      </c>
    </row>
    <row r="260" spans="1:65" s="2" customFormat="1" ht="24.2" customHeight="1">
      <c r="A260" s="33"/>
      <c r="B260" s="34"/>
      <c r="C260" s="186" t="s">
        <v>327</v>
      </c>
      <c r="D260" s="186" t="s">
        <v>155</v>
      </c>
      <c r="E260" s="187" t="s">
        <v>328</v>
      </c>
      <c r="F260" s="188" t="s">
        <v>329</v>
      </c>
      <c r="G260" s="189" t="s">
        <v>309</v>
      </c>
      <c r="H260" s="190">
        <v>16</v>
      </c>
      <c r="I260" s="191"/>
      <c r="J260" s="192">
        <f>ROUND(I260*H260,2)</f>
        <v>0</v>
      </c>
      <c r="K260" s="193"/>
      <c r="L260" s="38"/>
      <c r="M260" s="194" t="s">
        <v>1</v>
      </c>
      <c r="N260" s="195" t="s">
        <v>38</v>
      </c>
      <c r="O260" s="70"/>
      <c r="P260" s="196">
        <f>O260*H260</f>
        <v>0</v>
      </c>
      <c r="Q260" s="196">
        <v>8.3260000000000001E-2</v>
      </c>
      <c r="R260" s="196">
        <f>Q260*H260</f>
        <v>1.33216</v>
      </c>
      <c r="S260" s="196">
        <v>0</v>
      </c>
      <c r="T260" s="197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8" t="s">
        <v>159</v>
      </c>
      <c r="AT260" s="198" t="s">
        <v>155</v>
      </c>
      <c r="AU260" s="198" t="s">
        <v>83</v>
      </c>
      <c r="AY260" s="16" t="s">
        <v>153</v>
      </c>
      <c r="BE260" s="199">
        <f>IF(N260="základní",J260,0)</f>
        <v>0</v>
      </c>
      <c r="BF260" s="199">
        <f>IF(N260="snížená",J260,0)</f>
        <v>0</v>
      </c>
      <c r="BG260" s="199">
        <f>IF(N260="zákl. přenesená",J260,0)</f>
        <v>0</v>
      </c>
      <c r="BH260" s="199">
        <f>IF(N260="sníž. přenesená",J260,0)</f>
        <v>0</v>
      </c>
      <c r="BI260" s="199">
        <f>IF(N260="nulová",J260,0)</f>
        <v>0</v>
      </c>
      <c r="BJ260" s="16" t="s">
        <v>81</v>
      </c>
      <c r="BK260" s="199">
        <f>ROUND(I260*H260,2)</f>
        <v>0</v>
      </c>
      <c r="BL260" s="16" t="s">
        <v>159</v>
      </c>
      <c r="BM260" s="198" t="s">
        <v>330</v>
      </c>
    </row>
    <row r="261" spans="1:65" s="13" customFormat="1">
      <c r="B261" s="200"/>
      <c r="C261" s="201"/>
      <c r="D261" s="202" t="s">
        <v>161</v>
      </c>
      <c r="E261" s="203" t="s">
        <v>1</v>
      </c>
      <c r="F261" s="204" t="s">
        <v>236</v>
      </c>
      <c r="G261" s="201"/>
      <c r="H261" s="205">
        <v>16</v>
      </c>
      <c r="I261" s="206"/>
      <c r="J261" s="201"/>
      <c r="K261" s="201"/>
      <c r="L261" s="207"/>
      <c r="M261" s="208"/>
      <c r="N261" s="209"/>
      <c r="O261" s="209"/>
      <c r="P261" s="209"/>
      <c r="Q261" s="209"/>
      <c r="R261" s="209"/>
      <c r="S261" s="209"/>
      <c r="T261" s="210"/>
      <c r="AT261" s="211" t="s">
        <v>161</v>
      </c>
      <c r="AU261" s="211" t="s">
        <v>83</v>
      </c>
      <c r="AV261" s="13" t="s">
        <v>83</v>
      </c>
      <c r="AW261" s="13" t="s">
        <v>30</v>
      </c>
      <c r="AX261" s="13" t="s">
        <v>73</v>
      </c>
      <c r="AY261" s="211" t="s">
        <v>153</v>
      </c>
    </row>
    <row r="262" spans="1:65" s="14" customFormat="1">
      <c r="B262" s="212"/>
      <c r="C262" s="213"/>
      <c r="D262" s="202" t="s">
        <v>161</v>
      </c>
      <c r="E262" s="214" t="s">
        <v>1</v>
      </c>
      <c r="F262" s="215" t="s">
        <v>163</v>
      </c>
      <c r="G262" s="213"/>
      <c r="H262" s="216">
        <v>16</v>
      </c>
      <c r="I262" s="217"/>
      <c r="J262" s="213"/>
      <c r="K262" s="213"/>
      <c r="L262" s="218"/>
      <c r="M262" s="219"/>
      <c r="N262" s="220"/>
      <c r="O262" s="220"/>
      <c r="P262" s="220"/>
      <c r="Q262" s="220"/>
      <c r="R262" s="220"/>
      <c r="S262" s="220"/>
      <c r="T262" s="221"/>
      <c r="AT262" s="222" t="s">
        <v>161</v>
      </c>
      <c r="AU262" s="222" t="s">
        <v>83</v>
      </c>
      <c r="AV262" s="14" t="s">
        <v>159</v>
      </c>
      <c r="AW262" s="14" t="s">
        <v>30</v>
      </c>
      <c r="AX262" s="14" t="s">
        <v>81</v>
      </c>
      <c r="AY262" s="222" t="s">
        <v>153</v>
      </c>
    </row>
    <row r="263" spans="1:65" s="2" customFormat="1" ht="24.2" customHeight="1">
      <c r="A263" s="33"/>
      <c r="B263" s="34"/>
      <c r="C263" s="186" t="s">
        <v>331</v>
      </c>
      <c r="D263" s="186" t="s">
        <v>155</v>
      </c>
      <c r="E263" s="187" t="s">
        <v>332</v>
      </c>
      <c r="F263" s="188" t="s">
        <v>333</v>
      </c>
      <c r="G263" s="189" t="s">
        <v>309</v>
      </c>
      <c r="H263" s="190">
        <v>1</v>
      </c>
      <c r="I263" s="191"/>
      <c r="J263" s="192">
        <f>ROUND(I263*H263,2)</f>
        <v>0</v>
      </c>
      <c r="K263" s="193"/>
      <c r="L263" s="38"/>
      <c r="M263" s="194" t="s">
        <v>1</v>
      </c>
      <c r="N263" s="195" t="s">
        <v>38</v>
      </c>
      <c r="O263" s="70"/>
      <c r="P263" s="196">
        <f>O263*H263</f>
        <v>0</v>
      </c>
      <c r="Q263" s="196">
        <v>8.1309999999999993E-2</v>
      </c>
      <c r="R263" s="196">
        <f>Q263*H263</f>
        <v>8.1309999999999993E-2</v>
      </c>
      <c r="S263" s="196">
        <v>0</v>
      </c>
      <c r="T263" s="197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8" t="s">
        <v>159</v>
      </c>
      <c r="AT263" s="198" t="s">
        <v>155</v>
      </c>
      <c r="AU263" s="198" t="s">
        <v>83</v>
      </c>
      <c r="AY263" s="16" t="s">
        <v>153</v>
      </c>
      <c r="BE263" s="199">
        <f>IF(N263="základní",J263,0)</f>
        <v>0</v>
      </c>
      <c r="BF263" s="199">
        <f>IF(N263="snížená",J263,0)</f>
        <v>0</v>
      </c>
      <c r="BG263" s="199">
        <f>IF(N263="zákl. přenesená",J263,0)</f>
        <v>0</v>
      </c>
      <c r="BH263" s="199">
        <f>IF(N263="sníž. přenesená",J263,0)</f>
        <v>0</v>
      </c>
      <c r="BI263" s="199">
        <f>IF(N263="nulová",J263,0)</f>
        <v>0</v>
      </c>
      <c r="BJ263" s="16" t="s">
        <v>81</v>
      </c>
      <c r="BK263" s="199">
        <f>ROUND(I263*H263,2)</f>
        <v>0</v>
      </c>
      <c r="BL263" s="16" t="s">
        <v>159</v>
      </c>
      <c r="BM263" s="198" t="s">
        <v>334</v>
      </c>
    </row>
    <row r="264" spans="1:65" s="13" customFormat="1">
      <c r="B264" s="200"/>
      <c r="C264" s="201"/>
      <c r="D264" s="202" t="s">
        <v>161</v>
      </c>
      <c r="E264" s="203" t="s">
        <v>1</v>
      </c>
      <c r="F264" s="204" t="s">
        <v>81</v>
      </c>
      <c r="G264" s="201"/>
      <c r="H264" s="205">
        <v>1</v>
      </c>
      <c r="I264" s="206"/>
      <c r="J264" s="201"/>
      <c r="K264" s="201"/>
      <c r="L264" s="207"/>
      <c r="M264" s="208"/>
      <c r="N264" s="209"/>
      <c r="O264" s="209"/>
      <c r="P264" s="209"/>
      <c r="Q264" s="209"/>
      <c r="R264" s="209"/>
      <c r="S264" s="209"/>
      <c r="T264" s="210"/>
      <c r="AT264" s="211" t="s">
        <v>161</v>
      </c>
      <c r="AU264" s="211" t="s">
        <v>83</v>
      </c>
      <c r="AV264" s="13" t="s">
        <v>83</v>
      </c>
      <c r="AW264" s="13" t="s">
        <v>30</v>
      </c>
      <c r="AX264" s="13" t="s">
        <v>73</v>
      </c>
      <c r="AY264" s="211" t="s">
        <v>153</v>
      </c>
    </row>
    <row r="265" spans="1:65" s="14" customFormat="1">
      <c r="B265" s="212"/>
      <c r="C265" s="213"/>
      <c r="D265" s="202" t="s">
        <v>161</v>
      </c>
      <c r="E265" s="214" t="s">
        <v>1</v>
      </c>
      <c r="F265" s="215" t="s">
        <v>163</v>
      </c>
      <c r="G265" s="213"/>
      <c r="H265" s="216">
        <v>1</v>
      </c>
      <c r="I265" s="217"/>
      <c r="J265" s="213"/>
      <c r="K265" s="213"/>
      <c r="L265" s="218"/>
      <c r="M265" s="219"/>
      <c r="N265" s="220"/>
      <c r="O265" s="220"/>
      <c r="P265" s="220"/>
      <c r="Q265" s="220"/>
      <c r="R265" s="220"/>
      <c r="S265" s="220"/>
      <c r="T265" s="221"/>
      <c r="AT265" s="222" t="s">
        <v>161</v>
      </c>
      <c r="AU265" s="222" t="s">
        <v>83</v>
      </c>
      <c r="AV265" s="14" t="s">
        <v>159</v>
      </c>
      <c r="AW265" s="14" t="s">
        <v>30</v>
      </c>
      <c r="AX265" s="14" t="s">
        <v>81</v>
      </c>
      <c r="AY265" s="222" t="s">
        <v>153</v>
      </c>
    </row>
    <row r="266" spans="1:65" s="2" customFormat="1" ht="24.2" customHeight="1">
      <c r="A266" s="33"/>
      <c r="B266" s="34"/>
      <c r="C266" s="186" t="s">
        <v>335</v>
      </c>
      <c r="D266" s="186" t="s">
        <v>155</v>
      </c>
      <c r="E266" s="187" t="s">
        <v>336</v>
      </c>
      <c r="F266" s="188" t="s">
        <v>337</v>
      </c>
      <c r="G266" s="189" t="s">
        <v>309</v>
      </c>
      <c r="H266" s="190">
        <v>3</v>
      </c>
      <c r="I266" s="191"/>
      <c r="J266" s="192">
        <f>ROUND(I266*H266,2)</f>
        <v>0</v>
      </c>
      <c r="K266" s="193"/>
      <c r="L266" s="38"/>
      <c r="M266" s="194" t="s">
        <v>1</v>
      </c>
      <c r="N266" s="195" t="s">
        <v>38</v>
      </c>
      <c r="O266" s="70"/>
      <c r="P266" s="196">
        <f>O266*H266</f>
        <v>0</v>
      </c>
      <c r="Q266" s="196">
        <v>0.12539</v>
      </c>
      <c r="R266" s="196">
        <f>Q266*H266</f>
        <v>0.37617</v>
      </c>
      <c r="S266" s="196">
        <v>0</v>
      </c>
      <c r="T266" s="197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8" t="s">
        <v>159</v>
      </c>
      <c r="AT266" s="198" t="s">
        <v>155</v>
      </c>
      <c r="AU266" s="198" t="s">
        <v>83</v>
      </c>
      <c r="AY266" s="16" t="s">
        <v>153</v>
      </c>
      <c r="BE266" s="199">
        <f>IF(N266="základní",J266,0)</f>
        <v>0</v>
      </c>
      <c r="BF266" s="199">
        <f>IF(N266="snížená",J266,0)</f>
        <v>0</v>
      </c>
      <c r="BG266" s="199">
        <f>IF(N266="zákl. přenesená",J266,0)</f>
        <v>0</v>
      </c>
      <c r="BH266" s="199">
        <f>IF(N266="sníž. přenesená",J266,0)</f>
        <v>0</v>
      </c>
      <c r="BI266" s="199">
        <f>IF(N266="nulová",J266,0)</f>
        <v>0</v>
      </c>
      <c r="BJ266" s="16" t="s">
        <v>81</v>
      </c>
      <c r="BK266" s="199">
        <f>ROUND(I266*H266,2)</f>
        <v>0</v>
      </c>
      <c r="BL266" s="16" t="s">
        <v>159</v>
      </c>
      <c r="BM266" s="198" t="s">
        <v>338</v>
      </c>
    </row>
    <row r="267" spans="1:65" s="13" customFormat="1">
      <c r="B267" s="200"/>
      <c r="C267" s="201"/>
      <c r="D267" s="202" t="s">
        <v>161</v>
      </c>
      <c r="E267" s="203" t="s">
        <v>1</v>
      </c>
      <c r="F267" s="204" t="s">
        <v>168</v>
      </c>
      <c r="G267" s="201"/>
      <c r="H267" s="205">
        <v>3</v>
      </c>
      <c r="I267" s="206"/>
      <c r="J267" s="201"/>
      <c r="K267" s="201"/>
      <c r="L267" s="207"/>
      <c r="M267" s="208"/>
      <c r="N267" s="209"/>
      <c r="O267" s="209"/>
      <c r="P267" s="209"/>
      <c r="Q267" s="209"/>
      <c r="R267" s="209"/>
      <c r="S267" s="209"/>
      <c r="T267" s="210"/>
      <c r="AT267" s="211" t="s">
        <v>161</v>
      </c>
      <c r="AU267" s="211" t="s">
        <v>83</v>
      </c>
      <c r="AV267" s="13" t="s">
        <v>83</v>
      </c>
      <c r="AW267" s="13" t="s">
        <v>30</v>
      </c>
      <c r="AX267" s="13" t="s">
        <v>73</v>
      </c>
      <c r="AY267" s="211" t="s">
        <v>153</v>
      </c>
    </row>
    <row r="268" spans="1:65" s="14" customFormat="1">
      <c r="B268" s="212"/>
      <c r="C268" s="213"/>
      <c r="D268" s="202" t="s">
        <v>161</v>
      </c>
      <c r="E268" s="214" t="s">
        <v>1</v>
      </c>
      <c r="F268" s="215" t="s">
        <v>163</v>
      </c>
      <c r="G268" s="213"/>
      <c r="H268" s="216">
        <v>3</v>
      </c>
      <c r="I268" s="217"/>
      <c r="J268" s="213"/>
      <c r="K268" s="213"/>
      <c r="L268" s="218"/>
      <c r="M268" s="219"/>
      <c r="N268" s="220"/>
      <c r="O268" s="220"/>
      <c r="P268" s="220"/>
      <c r="Q268" s="220"/>
      <c r="R268" s="220"/>
      <c r="S268" s="220"/>
      <c r="T268" s="221"/>
      <c r="AT268" s="222" t="s">
        <v>161</v>
      </c>
      <c r="AU268" s="222" t="s">
        <v>83</v>
      </c>
      <c r="AV268" s="14" t="s">
        <v>159</v>
      </c>
      <c r="AW268" s="14" t="s">
        <v>30</v>
      </c>
      <c r="AX268" s="14" t="s">
        <v>81</v>
      </c>
      <c r="AY268" s="222" t="s">
        <v>153</v>
      </c>
    </row>
    <row r="269" spans="1:65" s="2" customFormat="1" ht="24.2" customHeight="1">
      <c r="A269" s="33"/>
      <c r="B269" s="34"/>
      <c r="C269" s="186" t="s">
        <v>339</v>
      </c>
      <c r="D269" s="186" t="s">
        <v>155</v>
      </c>
      <c r="E269" s="187" t="s">
        <v>340</v>
      </c>
      <c r="F269" s="188" t="s">
        <v>341</v>
      </c>
      <c r="G269" s="189" t="s">
        <v>309</v>
      </c>
      <c r="H269" s="190">
        <v>4</v>
      </c>
      <c r="I269" s="191"/>
      <c r="J269" s="192">
        <f>ROUND(I269*H269,2)</f>
        <v>0</v>
      </c>
      <c r="K269" s="193"/>
      <c r="L269" s="38"/>
      <c r="M269" s="194" t="s">
        <v>1</v>
      </c>
      <c r="N269" s="195" t="s">
        <v>38</v>
      </c>
      <c r="O269" s="70"/>
      <c r="P269" s="196">
        <f>O269*H269</f>
        <v>0</v>
      </c>
      <c r="Q269" s="196">
        <v>0.14138999999999999</v>
      </c>
      <c r="R269" s="196">
        <f>Q269*H269</f>
        <v>0.56555999999999995</v>
      </c>
      <c r="S269" s="196">
        <v>0</v>
      </c>
      <c r="T269" s="197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8" t="s">
        <v>159</v>
      </c>
      <c r="AT269" s="198" t="s">
        <v>155</v>
      </c>
      <c r="AU269" s="198" t="s">
        <v>83</v>
      </c>
      <c r="AY269" s="16" t="s">
        <v>153</v>
      </c>
      <c r="BE269" s="199">
        <f>IF(N269="základní",J269,0)</f>
        <v>0</v>
      </c>
      <c r="BF269" s="199">
        <f>IF(N269="snížená",J269,0)</f>
        <v>0</v>
      </c>
      <c r="BG269" s="199">
        <f>IF(N269="zákl. přenesená",J269,0)</f>
        <v>0</v>
      </c>
      <c r="BH269" s="199">
        <f>IF(N269="sníž. přenesená",J269,0)</f>
        <v>0</v>
      </c>
      <c r="BI269" s="199">
        <f>IF(N269="nulová",J269,0)</f>
        <v>0</v>
      </c>
      <c r="BJ269" s="16" t="s">
        <v>81</v>
      </c>
      <c r="BK269" s="199">
        <f>ROUND(I269*H269,2)</f>
        <v>0</v>
      </c>
      <c r="BL269" s="16" t="s">
        <v>159</v>
      </c>
      <c r="BM269" s="198" t="s">
        <v>342</v>
      </c>
    </row>
    <row r="270" spans="1:65" s="13" customFormat="1">
      <c r="B270" s="200"/>
      <c r="C270" s="201"/>
      <c r="D270" s="202" t="s">
        <v>161</v>
      </c>
      <c r="E270" s="203" t="s">
        <v>1</v>
      </c>
      <c r="F270" s="204" t="s">
        <v>159</v>
      </c>
      <c r="G270" s="201"/>
      <c r="H270" s="205">
        <v>4</v>
      </c>
      <c r="I270" s="206"/>
      <c r="J270" s="201"/>
      <c r="K270" s="201"/>
      <c r="L270" s="207"/>
      <c r="M270" s="208"/>
      <c r="N270" s="209"/>
      <c r="O270" s="209"/>
      <c r="P270" s="209"/>
      <c r="Q270" s="209"/>
      <c r="R270" s="209"/>
      <c r="S270" s="209"/>
      <c r="T270" s="210"/>
      <c r="AT270" s="211" t="s">
        <v>161</v>
      </c>
      <c r="AU270" s="211" t="s">
        <v>83</v>
      </c>
      <c r="AV270" s="13" t="s">
        <v>83</v>
      </c>
      <c r="AW270" s="13" t="s">
        <v>30</v>
      </c>
      <c r="AX270" s="13" t="s">
        <v>73</v>
      </c>
      <c r="AY270" s="211" t="s">
        <v>153</v>
      </c>
    </row>
    <row r="271" spans="1:65" s="14" customFormat="1">
      <c r="B271" s="212"/>
      <c r="C271" s="213"/>
      <c r="D271" s="202" t="s">
        <v>161</v>
      </c>
      <c r="E271" s="214" t="s">
        <v>1</v>
      </c>
      <c r="F271" s="215" t="s">
        <v>163</v>
      </c>
      <c r="G271" s="213"/>
      <c r="H271" s="216">
        <v>4</v>
      </c>
      <c r="I271" s="217"/>
      <c r="J271" s="213"/>
      <c r="K271" s="213"/>
      <c r="L271" s="218"/>
      <c r="M271" s="219"/>
      <c r="N271" s="220"/>
      <c r="O271" s="220"/>
      <c r="P271" s="220"/>
      <c r="Q271" s="220"/>
      <c r="R271" s="220"/>
      <c r="S271" s="220"/>
      <c r="T271" s="221"/>
      <c r="AT271" s="222" t="s">
        <v>161</v>
      </c>
      <c r="AU271" s="222" t="s">
        <v>83</v>
      </c>
      <c r="AV271" s="14" t="s">
        <v>159</v>
      </c>
      <c r="AW271" s="14" t="s">
        <v>30</v>
      </c>
      <c r="AX271" s="14" t="s">
        <v>81</v>
      </c>
      <c r="AY271" s="222" t="s">
        <v>153</v>
      </c>
    </row>
    <row r="272" spans="1:65" s="2" customFormat="1" ht="24.2" customHeight="1">
      <c r="A272" s="33"/>
      <c r="B272" s="34"/>
      <c r="C272" s="186" t="s">
        <v>343</v>
      </c>
      <c r="D272" s="186" t="s">
        <v>155</v>
      </c>
      <c r="E272" s="187" t="s">
        <v>344</v>
      </c>
      <c r="F272" s="188" t="s">
        <v>345</v>
      </c>
      <c r="G272" s="189" t="s">
        <v>206</v>
      </c>
      <c r="H272" s="190">
        <v>1.018</v>
      </c>
      <c r="I272" s="191"/>
      <c r="J272" s="192">
        <f>ROUND(I272*H272,2)</f>
        <v>0</v>
      </c>
      <c r="K272" s="193"/>
      <c r="L272" s="38"/>
      <c r="M272" s="194" t="s">
        <v>1</v>
      </c>
      <c r="N272" s="195" t="s">
        <v>38</v>
      </c>
      <c r="O272" s="70"/>
      <c r="P272" s="196">
        <f>O272*H272</f>
        <v>0</v>
      </c>
      <c r="Q272" s="196">
        <v>0</v>
      </c>
      <c r="R272" s="196">
        <f>Q272*H272</f>
        <v>0</v>
      </c>
      <c r="S272" s="196">
        <v>0</v>
      </c>
      <c r="T272" s="197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98" t="s">
        <v>159</v>
      </c>
      <c r="AT272" s="198" t="s">
        <v>155</v>
      </c>
      <c r="AU272" s="198" t="s">
        <v>83</v>
      </c>
      <c r="AY272" s="16" t="s">
        <v>153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16" t="s">
        <v>81</v>
      </c>
      <c r="BK272" s="199">
        <f>ROUND(I272*H272,2)</f>
        <v>0</v>
      </c>
      <c r="BL272" s="16" t="s">
        <v>159</v>
      </c>
      <c r="BM272" s="198" t="s">
        <v>346</v>
      </c>
    </row>
    <row r="273" spans="1:65" s="13" customFormat="1">
      <c r="B273" s="200"/>
      <c r="C273" s="201"/>
      <c r="D273" s="202" t="s">
        <v>161</v>
      </c>
      <c r="E273" s="203" t="s">
        <v>1</v>
      </c>
      <c r="F273" s="204" t="s">
        <v>347</v>
      </c>
      <c r="G273" s="201"/>
      <c r="H273" s="205">
        <v>0.182</v>
      </c>
      <c r="I273" s="206"/>
      <c r="J273" s="201"/>
      <c r="K273" s="201"/>
      <c r="L273" s="207"/>
      <c r="M273" s="208"/>
      <c r="N273" s="209"/>
      <c r="O273" s="209"/>
      <c r="P273" s="209"/>
      <c r="Q273" s="209"/>
      <c r="R273" s="209"/>
      <c r="S273" s="209"/>
      <c r="T273" s="210"/>
      <c r="AT273" s="211" t="s">
        <v>161</v>
      </c>
      <c r="AU273" s="211" t="s">
        <v>83</v>
      </c>
      <c r="AV273" s="13" t="s">
        <v>83</v>
      </c>
      <c r="AW273" s="13" t="s">
        <v>30</v>
      </c>
      <c r="AX273" s="13" t="s">
        <v>73</v>
      </c>
      <c r="AY273" s="211" t="s">
        <v>153</v>
      </c>
    </row>
    <row r="274" spans="1:65" s="13" customFormat="1">
      <c r="B274" s="200"/>
      <c r="C274" s="201"/>
      <c r="D274" s="202" t="s">
        <v>161</v>
      </c>
      <c r="E274" s="203" t="s">
        <v>1</v>
      </c>
      <c r="F274" s="204" t="s">
        <v>348</v>
      </c>
      <c r="G274" s="201"/>
      <c r="H274" s="205">
        <v>0.83599999999999997</v>
      </c>
      <c r="I274" s="206"/>
      <c r="J274" s="201"/>
      <c r="K274" s="201"/>
      <c r="L274" s="207"/>
      <c r="M274" s="208"/>
      <c r="N274" s="209"/>
      <c r="O274" s="209"/>
      <c r="P274" s="209"/>
      <c r="Q274" s="209"/>
      <c r="R274" s="209"/>
      <c r="S274" s="209"/>
      <c r="T274" s="210"/>
      <c r="AT274" s="211" t="s">
        <v>161</v>
      </c>
      <c r="AU274" s="211" t="s">
        <v>83</v>
      </c>
      <c r="AV274" s="13" t="s">
        <v>83</v>
      </c>
      <c r="AW274" s="13" t="s">
        <v>30</v>
      </c>
      <c r="AX274" s="13" t="s">
        <v>73</v>
      </c>
      <c r="AY274" s="211" t="s">
        <v>153</v>
      </c>
    </row>
    <row r="275" spans="1:65" s="14" customFormat="1">
      <c r="B275" s="212"/>
      <c r="C275" s="213"/>
      <c r="D275" s="202" t="s">
        <v>161</v>
      </c>
      <c r="E275" s="214" t="s">
        <v>1</v>
      </c>
      <c r="F275" s="215" t="s">
        <v>163</v>
      </c>
      <c r="G275" s="213"/>
      <c r="H275" s="216">
        <v>1.018</v>
      </c>
      <c r="I275" s="217"/>
      <c r="J275" s="213"/>
      <c r="K275" s="213"/>
      <c r="L275" s="218"/>
      <c r="M275" s="219"/>
      <c r="N275" s="220"/>
      <c r="O275" s="220"/>
      <c r="P275" s="220"/>
      <c r="Q275" s="220"/>
      <c r="R275" s="220"/>
      <c r="S275" s="220"/>
      <c r="T275" s="221"/>
      <c r="AT275" s="222" t="s">
        <v>161</v>
      </c>
      <c r="AU275" s="222" t="s">
        <v>83</v>
      </c>
      <c r="AV275" s="14" t="s">
        <v>159</v>
      </c>
      <c r="AW275" s="14" t="s">
        <v>30</v>
      </c>
      <c r="AX275" s="14" t="s">
        <v>81</v>
      </c>
      <c r="AY275" s="222" t="s">
        <v>153</v>
      </c>
    </row>
    <row r="276" spans="1:65" s="2" customFormat="1" ht="21.75" customHeight="1">
      <c r="A276" s="33"/>
      <c r="B276" s="34"/>
      <c r="C276" s="223" t="s">
        <v>349</v>
      </c>
      <c r="D276" s="223" t="s">
        <v>350</v>
      </c>
      <c r="E276" s="224" t="s">
        <v>351</v>
      </c>
      <c r="F276" s="225" t="s">
        <v>352</v>
      </c>
      <c r="G276" s="226" t="s">
        <v>206</v>
      </c>
      <c r="H276" s="227">
        <v>0.83599999999999997</v>
      </c>
      <c r="I276" s="228"/>
      <c r="J276" s="229">
        <f>ROUND(I276*H276,2)</f>
        <v>0</v>
      </c>
      <c r="K276" s="230"/>
      <c r="L276" s="231"/>
      <c r="M276" s="232" t="s">
        <v>1</v>
      </c>
      <c r="N276" s="233" t="s">
        <v>38</v>
      </c>
      <c r="O276" s="70"/>
      <c r="P276" s="196">
        <f>O276*H276</f>
        <v>0</v>
      </c>
      <c r="Q276" s="196">
        <v>1</v>
      </c>
      <c r="R276" s="196">
        <f>Q276*H276</f>
        <v>0.83599999999999997</v>
      </c>
      <c r="S276" s="196">
        <v>0</v>
      </c>
      <c r="T276" s="197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98" t="s">
        <v>194</v>
      </c>
      <c r="AT276" s="198" t="s">
        <v>350</v>
      </c>
      <c r="AU276" s="198" t="s">
        <v>83</v>
      </c>
      <c r="AY276" s="16" t="s">
        <v>153</v>
      </c>
      <c r="BE276" s="199">
        <f>IF(N276="základní",J276,0)</f>
        <v>0</v>
      </c>
      <c r="BF276" s="199">
        <f>IF(N276="snížená",J276,0)</f>
        <v>0</v>
      </c>
      <c r="BG276" s="199">
        <f>IF(N276="zákl. přenesená",J276,0)</f>
        <v>0</v>
      </c>
      <c r="BH276" s="199">
        <f>IF(N276="sníž. přenesená",J276,0)</f>
        <v>0</v>
      </c>
      <c r="BI276" s="199">
        <f>IF(N276="nulová",J276,0)</f>
        <v>0</v>
      </c>
      <c r="BJ276" s="16" t="s">
        <v>81</v>
      </c>
      <c r="BK276" s="199">
        <f>ROUND(I276*H276,2)</f>
        <v>0</v>
      </c>
      <c r="BL276" s="16" t="s">
        <v>159</v>
      </c>
      <c r="BM276" s="198" t="s">
        <v>353</v>
      </c>
    </row>
    <row r="277" spans="1:65" s="2" customFormat="1" ht="24.2" customHeight="1">
      <c r="A277" s="33"/>
      <c r="B277" s="34"/>
      <c r="C277" s="223" t="s">
        <v>354</v>
      </c>
      <c r="D277" s="223" t="s">
        <v>350</v>
      </c>
      <c r="E277" s="224" t="s">
        <v>355</v>
      </c>
      <c r="F277" s="225" t="s">
        <v>356</v>
      </c>
      <c r="G277" s="226" t="s">
        <v>206</v>
      </c>
      <c r="H277" s="227">
        <v>0.182</v>
      </c>
      <c r="I277" s="228"/>
      <c r="J277" s="229">
        <f>ROUND(I277*H277,2)</f>
        <v>0</v>
      </c>
      <c r="K277" s="230"/>
      <c r="L277" s="231"/>
      <c r="M277" s="232" t="s">
        <v>1</v>
      </c>
      <c r="N277" s="233" t="s">
        <v>38</v>
      </c>
      <c r="O277" s="70"/>
      <c r="P277" s="196">
        <f>O277*H277</f>
        <v>0</v>
      </c>
      <c r="Q277" s="196">
        <v>1</v>
      </c>
      <c r="R277" s="196">
        <f>Q277*H277</f>
        <v>0.182</v>
      </c>
      <c r="S277" s="196">
        <v>0</v>
      </c>
      <c r="T277" s="197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8" t="s">
        <v>194</v>
      </c>
      <c r="AT277" s="198" t="s">
        <v>350</v>
      </c>
      <c r="AU277" s="198" t="s">
        <v>83</v>
      </c>
      <c r="AY277" s="16" t="s">
        <v>153</v>
      </c>
      <c r="BE277" s="199">
        <f>IF(N277="základní",J277,0)</f>
        <v>0</v>
      </c>
      <c r="BF277" s="199">
        <f>IF(N277="snížená",J277,0)</f>
        <v>0</v>
      </c>
      <c r="BG277" s="199">
        <f>IF(N277="zákl. přenesená",J277,0)</f>
        <v>0</v>
      </c>
      <c r="BH277" s="199">
        <f>IF(N277="sníž. přenesená",J277,0)</f>
        <v>0</v>
      </c>
      <c r="BI277" s="199">
        <f>IF(N277="nulová",J277,0)</f>
        <v>0</v>
      </c>
      <c r="BJ277" s="16" t="s">
        <v>81</v>
      </c>
      <c r="BK277" s="199">
        <f>ROUND(I277*H277,2)</f>
        <v>0</v>
      </c>
      <c r="BL277" s="16" t="s">
        <v>159</v>
      </c>
      <c r="BM277" s="198" t="s">
        <v>357</v>
      </c>
    </row>
    <row r="278" spans="1:65" s="2" customFormat="1" ht="33" customHeight="1">
      <c r="A278" s="33"/>
      <c r="B278" s="34"/>
      <c r="C278" s="186" t="s">
        <v>219</v>
      </c>
      <c r="D278" s="186" t="s">
        <v>155</v>
      </c>
      <c r="E278" s="187" t="s">
        <v>358</v>
      </c>
      <c r="F278" s="188" t="s">
        <v>359</v>
      </c>
      <c r="G278" s="189" t="s">
        <v>260</v>
      </c>
      <c r="H278" s="190">
        <v>40.6</v>
      </c>
      <c r="I278" s="191"/>
      <c r="J278" s="192">
        <f>ROUND(I278*H278,2)</f>
        <v>0</v>
      </c>
      <c r="K278" s="193"/>
      <c r="L278" s="38"/>
      <c r="M278" s="194" t="s">
        <v>1</v>
      </c>
      <c r="N278" s="195" t="s">
        <v>38</v>
      </c>
      <c r="O278" s="70"/>
      <c r="P278" s="196">
        <f>O278*H278</f>
        <v>0</v>
      </c>
      <c r="Q278" s="196">
        <v>0</v>
      </c>
      <c r="R278" s="196">
        <f>Q278*H278</f>
        <v>0</v>
      </c>
      <c r="S278" s="196">
        <v>0</v>
      </c>
      <c r="T278" s="197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8" t="s">
        <v>159</v>
      </c>
      <c r="AT278" s="198" t="s">
        <v>155</v>
      </c>
      <c r="AU278" s="198" t="s">
        <v>83</v>
      </c>
      <c r="AY278" s="16" t="s">
        <v>153</v>
      </c>
      <c r="BE278" s="199">
        <f>IF(N278="základní",J278,0)</f>
        <v>0</v>
      </c>
      <c r="BF278" s="199">
        <f>IF(N278="snížená",J278,0)</f>
        <v>0</v>
      </c>
      <c r="BG278" s="199">
        <f>IF(N278="zákl. přenesená",J278,0)</f>
        <v>0</v>
      </c>
      <c r="BH278" s="199">
        <f>IF(N278="sníž. přenesená",J278,0)</f>
        <v>0</v>
      </c>
      <c r="BI278" s="199">
        <f>IF(N278="nulová",J278,0)</f>
        <v>0</v>
      </c>
      <c r="BJ278" s="16" t="s">
        <v>81</v>
      </c>
      <c r="BK278" s="199">
        <f>ROUND(I278*H278,2)</f>
        <v>0</v>
      </c>
      <c r="BL278" s="16" t="s">
        <v>159</v>
      </c>
      <c r="BM278" s="198" t="s">
        <v>360</v>
      </c>
    </row>
    <row r="279" spans="1:65" s="13" customFormat="1">
      <c r="B279" s="200"/>
      <c r="C279" s="201"/>
      <c r="D279" s="202" t="s">
        <v>161</v>
      </c>
      <c r="E279" s="203" t="s">
        <v>1</v>
      </c>
      <c r="F279" s="204" t="s">
        <v>361</v>
      </c>
      <c r="G279" s="201"/>
      <c r="H279" s="205">
        <v>40.6</v>
      </c>
      <c r="I279" s="206"/>
      <c r="J279" s="201"/>
      <c r="K279" s="201"/>
      <c r="L279" s="207"/>
      <c r="M279" s="208"/>
      <c r="N279" s="209"/>
      <c r="O279" s="209"/>
      <c r="P279" s="209"/>
      <c r="Q279" s="209"/>
      <c r="R279" s="209"/>
      <c r="S279" s="209"/>
      <c r="T279" s="210"/>
      <c r="AT279" s="211" t="s">
        <v>161</v>
      </c>
      <c r="AU279" s="211" t="s">
        <v>83</v>
      </c>
      <c r="AV279" s="13" t="s">
        <v>83</v>
      </c>
      <c r="AW279" s="13" t="s">
        <v>30</v>
      </c>
      <c r="AX279" s="13" t="s">
        <v>73</v>
      </c>
      <c r="AY279" s="211" t="s">
        <v>153</v>
      </c>
    </row>
    <row r="280" spans="1:65" s="14" customFormat="1">
      <c r="B280" s="212"/>
      <c r="C280" s="213"/>
      <c r="D280" s="202" t="s">
        <v>161</v>
      </c>
      <c r="E280" s="214" t="s">
        <v>1</v>
      </c>
      <c r="F280" s="215" t="s">
        <v>163</v>
      </c>
      <c r="G280" s="213"/>
      <c r="H280" s="216">
        <v>40.6</v>
      </c>
      <c r="I280" s="217"/>
      <c r="J280" s="213"/>
      <c r="K280" s="213"/>
      <c r="L280" s="218"/>
      <c r="M280" s="219"/>
      <c r="N280" s="220"/>
      <c r="O280" s="220"/>
      <c r="P280" s="220"/>
      <c r="Q280" s="220"/>
      <c r="R280" s="220"/>
      <c r="S280" s="220"/>
      <c r="T280" s="221"/>
      <c r="AT280" s="222" t="s">
        <v>161</v>
      </c>
      <c r="AU280" s="222" t="s">
        <v>83</v>
      </c>
      <c r="AV280" s="14" t="s">
        <v>159</v>
      </c>
      <c r="AW280" s="14" t="s">
        <v>30</v>
      </c>
      <c r="AX280" s="14" t="s">
        <v>81</v>
      </c>
      <c r="AY280" s="222" t="s">
        <v>153</v>
      </c>
    </row>
    <row r="281" spans="1:65" s="2" customFormat="1" ht="24.2" customHeight="1">
      <c r="A281" s="33"/>
      <c r="B281" s="34"/>
      <c r="C281" s="186" t="s">
        <v>362</v>
      </c>
      <c r="D281" s="186" t="s">
        <v>155</v>
      </c>
      <c r="E281" s="187" t="s">
        <v>363</v>
      </c>
      <c r="F281" s="188" t="s">
        <v>364</v>
      </c>
      <c r="G281" s="189" t="s">
        <v>212</v>
      </c>
      <c r="H281" s="190">
        <v>18.64</v>
      </c>
      <c r="I281" s="191"/>
      <c r="J281" s="192">
        <f>ROUND(I281*H281,2)</f>
        <v>0</v>
      </c>
      <c r="K281" s="193"/>
      <c r="L281" s="38"/>
      <c r="M281" s="194" t="s">
        <v>1</v>
      </c>
      <c r="N281" s="195" t="s">
        <v>38</v>
      </c>
      <c r="O281" s="70"/>
      <c r="P281" s="196">
        <f>O281*H281</f>
        <v>0</v>
      </c>
      <c r="Q281" s="196">
        <v>0.17330000000000001</v>
      </c>
      <c r="R281" s="196">
        <f>Q281*H281</f>
        <v>3.2303120000000001</v>
      </c>
      <c r="S281" s="196">
        <v>0</v>
      </c>
      <c r="T281" s="197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8" t="s">
        <v>159</v>
      </c>
      <c r="AT281" s="198" t="s">
        <v>155</v>
      </c>
      <c r="AU281" s="198" t="s">
        <v>83</v>
      </c>
      <c r="AY281" s="16" t="s">
        <v>153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6" t="s">
        <v>81</v>
      </c>
      <c r="BK281" s="199">
        <f>ROUND(I281*H281,2)</f>
        <v>0</v>
      </c>
      <c r="BL281" s="16" t="s">
        <v>159</v>
      </c>
      <c r="BM281" s="198" t="s">
        <v>365</v>
      </c>
    </row>
    <row r="282" spans="1:65" s="13" customFormat="1">
      <c r="B282" s="200"/>
      <c r="C282" s="201"/>
      <c r="D282" s="202" t="s">
        <v>161</v>
      </c>
      <c r="E282" s="203" t="s">
        <v>1</v>
      </c>
      <c r="F282" s="204" t="s">
        <v>366</v>
      </c>
      <c r="G282" s="201"/>
      <c r="H282" s="205">
        <v>18.64</v>
      </c>
      <c r="I282" s="206"/>
      <c r="J282" s="201"/>
      <c r="K282" s="201"/>
      <c r="L282" s="207"/>
      <c r="M282" s="208"/>
      <c r="N282" s="209"/>
      <c r="O282" s="209"/>
      <c r="P282" s="209"/>
      <c r="Q282" s="209"/>
      <c r="R282" s="209"/>
      <c r="S282" s="209"/>
      <c r="T282" s="210"/>
      <c r="AT282" s="211" t="s">
        <v>161</v>
      </c>
      <c r="AU282" s="211" t="s">
        <v>83</v>
      </c>
      <c r="AV282" s="13" t="s">
        <v>83</v>
      </c>
      <c r="AW282" s="13" t="s">
        <v>30</v>
      </c>
      <c r="AX282" s="13" t="s">
        <v>73</v>
      </c>
      <c r="AY282" s="211" t="s">
        <v>153</v>
      </c>
    </row>
    <row r="283" spans="1:65" s="14" customFormat="1">
      <c r="B283" s="212"/>
      <c r="C283" s="213"/>
      <c r="D283" s="202" t="s">
        <v>161</v>
      </c>
      <c r="E283" s="214" t="s">
        <v>1</v>
      </c>
      <c r="F283" s="215" t="s">
        <v>163</v>
      </c>
      <c r="G283" s="213"/>
      <c r="H283" s="216">
        <v>18.64</v>
      </c>
      <c r="I283" s="217"/>
      <c r="J283" s="213"/>
      <c r="K283" s="213"/>
      <c r="L283" s="218"/>
      <c r="M283" s="219"/>
      <c r="N283" s="220"/>
      <c r="O283" s="220"/>
      <c r="P283" s="220"/>
      <c r="Q283" s="220"/>
      <c r="R283" s="220"/>
      <c r="S283" s="220"/>
      <c r="T283" s="221"/>
      <c r="AT283" s="222" t="s">
        <v>161</v>
      </c>
      <c r="AU283" s="222" t="s">
        <v>83</v>
      </c>
      <c r="AV283" s="14" t="s">
        <v>159</v>
      </c>
      <c r="AW283" s="14" t="s">
        <v>30</v>
      </c>
      <c r="AX283" s="14" t="s">
        <v>81</v>
      </c>
      <c r="AY283" s="222" t="s">
        <v>153</v>
      </c>
    </row>
    <row r="284" spans="1:65" s="2" customFormat="1" ht="24.2" customHeight="1">
      <c r="A284" s="33"/>
      <c r="B284" s="34"/>
      <c r="C284" s="186" t="s">
        <v>367</v>
      </c>
      <c r="D284" s="186" t="s">
        <v>155</v>
      </c>
      <c r="E284" s="187" t="s">
        <v>368</v>
      </c>
      <c r="F284" s="188" t="s">
        <v>369</v>
      </c>
      <c r="G284" s="189" t="s">
        <v>212</v>
      </c>
      <c r="H284" s="190">
        <v>84.84</v>
      </c>
      <c r="I284" s="191"/>
      <c r="J284" s="192">
        <f>ROUND(I284*H284,2)</f>
        <v>0</v>
      </c>
      <c r="K284" s="193"/>
      <c r="L284" s="38"/>
      <c r="M284" s="194" t="s">
        <v>1</v>
      </c>
      <c r="N284" s="195" t="s">
        <v>38</v>
      </c>
      <c r="O284" s="70"/>
      <c r="P284" s="196">
        <f>O284*H284</f>
        <v>0</v>
      </c>
      <c r="Q284" s="196">
        <v>1.2600000000000001E-3</v>
      </c>
      <c r="R284" s="196">
        <f>Q284*H284</f>
        <v>0.1068984</v>
      </c>
      <c r="S284" s="196">
        <v>0</v>
      </c>
      <c r="T284" s="197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98" t="s">
        <v>159</v>
      </c>
      <c r="AT284" s="198" t="s">
        <v>155</v>
      </c>
      <c r="AU284" s="198" t="s">
        <v>83</v>
      </c>
      <c r="AY284" s="16" t="s">
        <v>153</v>
      </c>
      <c r="BE284" s="199">
        <f>IF(N284="základní",J284,0)</f>
        <v>0</v>
      </c>
      <c r="BF284" s="199">
        <f>IF(N284="snížená",J284,0)</f>
        <v>0</v>
      </c>
      <c r="BG284" s="199">
        <f>IF(N284="zákl. přenesená",J284,0)</f>
        <v>0</v>
      </c>
      <c r="BH284" s="199">
        <f>IF(N284="sníž. přenesená",J284,0)</f>
        <v>0</v>
      </c>
      <c r="BI284" s="199">
        <f>IF(N284="nulová",J284,0)</f>
        <v>0</v>
      </c>
      <c r="BJ284" s="16" t="s">
        <v>81</v>
      </c>
      <c r="BK284" s="199">
        <f>ROUND(I284*H284,2)</f>
        <v>0</v>
      </c>
      <c r="BL284" s="16" t="s">
        <v>159</v>
      </c>
      <c r="BM284" s="198" t="s">
        <v>370</v>
      </c>
    </row>
    <row r="285" spans="1:65" s="13" customFormat="1">
      <c r="B285" s="200"/>
      <c r="C285" s="201"/>
      <c r="D285" s="202" t="s">
        <v>161</v>
      </c>
      <c r="E285" s="203" t="s">
        <v>1</v>
      </c>
      <c r="F285" s="204" t="s">
        <v>371</v>
      </c>
      <c r="G285" s="201"/>
      <c r="H285" s="205">
        <v>84.84</v>
      </c>
      <c r="I285" s="206"/>
      <c r="J285" s="201"/>
      <c r="K285" s="201"/>
      <c r="L285" s="207"/>
      <c r="M285" s="208"/>
      <c r="N285" s="209"/>
      <c r="O285" s="209"/>
      <c r="P285" s="209"/>
      <c r="Q285" s="209"/>
      <c r="R285" s="209"/>
      <c r="S285" s="209"/>
      <c r="T285" s="210"/>
      <c r="AT285" s="211" t="s">
        <v>161</v>
      </c>
      <c r="AU285" s="211" t="s">
        <v>83</v>
      </c>
      <c r="AV285" s="13" t="s">
        <v>83</v>
      </c>
      <c r="AW285" s="13" t="s">
        <v>30</v>
      </c>
      <c r="AX285" s="13" t="s">
        <v>73</v>
      </c>
      <c r="AY285" s="211" t="s">
        <v>153</v>
      </c>
    </row>
    <row r="286" spans="1:65" s="14" customFormat="1">
      <c r="B286" s="212"/>
      <c r="C286" s="213"/>
      <c r="D286" s="202" t="s">
        <v>161</v>
      </c>
      <c r="E286" s="214" t="s">
        <v>1</v>
      </c>
      <c r="F286" s="215" t="s">
        <v>163</v>
      </c>
      <c r="G286" s="213"/>
      <c r="H286" s="216">
        <v>84.84</v>
      </c>
      <c r="I286" s="217"/>
      <c r="J286" s="213"/>
      <c r="K286" s="213"/>
      <c r="L286" s="218"/>
      <c r="M286" s="219"/>
      <c r="N286" s="220"/>
      <c r="O286" s="220"/>
      <c r="P286" s="220"/>
      <c r="Q286" s="220"/>
      <c r="R286" s="220"/>
      <c r="S286" s="220"/>
      <c r="T286" s="221"/>
      <c r="AT286" s="222" t="s">
        <v>161</v>
      </c>
      <c r="AU286" s="222" t="s">
        <v>83</v>
      </c>
      <c r="AV286" s="14" t="s">
        <v>159</v>
      </c>
      <c r="AW286" s="14" t="s">
        <v>30</v>
      </c>
      <c r="AX286" s="14" t="s">
        <v>81</v>
      </c>
      <c r="AY286" s="222" t="s">
        <v>153</v>
      </c>
    </row>
    <row r="287" spans="1:65" s="12" customFormat="1" ht="22.9" customHeight="1">
      <c r="B287" s="170"/>
      <c r="C287" s="171"/>
      <c r="D287" s="172" t="s">
        <v>72</v>
      </c>
      <c r="E287" s="184" t="s">
        <v>159</v>
      </c>
      <c r="F287" s="184" t="s">
        <v>372</v>
      </c>
      <c r="G287" s="171"/>
      <c r="H287" s="171"/>
      <c r="I287" s="174"/>
      <c r="J287" s="185">
        <f>BK287</f>
        <v>0</v>
      </c>
      <c r="K287" s="171"/>
      <c r="L287" s="176"/>
      <c r="M287" s="177"/>
      <c r="N287" s="178"/>
      <c r="O287" s="178"/>
      <c r="P287" s="179">
        <f>SUM(P288:P348)</f>
        <v>0</v>
      </c>
      <c r="Q287" s="178"/>
      <c r="R287" s="179">
        <f>SUM(R288:R348)</f>
        <v>133.74847262000003</v>
      </c>
      <c r="S287" s="178"/>
      <c r="T287" s="180">
        <f>SUM(T288:T348)</f>
        <v>0</v>
      </c>
      <c r="AR287" s="181" t="s">
        <v>81</v>
      </c>
      <c r="AT287" s="182" t="s">
        <v>72</v>
      </c>
      <c r="AU287" s="182" t="s">
        <v>81</v>
      </c>
      <c r="AY287" s="181" t="s">
        <v>153</v>
      </c>
      <c r="BK287" s="183">
        <f>SUM(BK288:BK348)</f>
        <v>0</v>
      </c>
    </row>
    <row r="288" spans="1:65" s="2" customFormat="1" ht="24.2" customHeight="1">
      <c r="A288" s="33"/>
      <c r="B288" s="34"/>
      <c r="C288" s="186" t="s">
        <v>373</v>
      </c>
      <c r="D288" s="186" t="s">
        <v>155</v>
      </c>
      <c r="E288" s="187" t="s">
        <v>374</v>
      </c>
      <c r="F288" s="188" t="s">
        <v>375</v>
      </c>
      <c r="G288" s="189" t="s">
        <v>309</v>
      </c>
      <c r="H288" s="190">
        <v>8</v>
      </c>
      <c r="I288" s="191"/>
      <c r="J288" s="192">
        <f>ROUND(I288*H288,2)</f>
        <v>0</v>
      </c>
      <c r="K288" s="193"/>
      <c r="L288" s="38"/>
      <c r="M288" s="194" t="s">
        <v>1</v>
      </c>
      <c r="N288" s="195" t="s">
        <v>38</v>
      </c>
      <c r="O288" s="70"/>
      <c r="P288" s="196">
        <f>O288*H288</f>
        <v>0</v>
      </c>
      <c r="Q288" s="196">
        <v>8.7720000000000006E-2</v>
      </c>
      <c r="R288" s="196">
        <f>Q288*H288</f>
        <v>0.70176000000000005</v>
      </c>
      <c r="S288" s="196">
        <v>0</v>
      </c>
      <c r="T288" s="197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98" t="s">
        <v>159</v>
      </c>
      <c r="AT288" s="198" t="s">
        <v>155</v>
      </c>
      <c r="AU288" s="198" t="s">
        <v>83</v>
      </c>
      <c r="AY288" s="16" t="s">
        <v>153</v>
      </c>
      <c r="BE288" s="199">
        <f>IF(N288="základní",J288,0)</f>
        <v>0</v>
      </c>
      <c r="BF288" s="199">
        <f>IF(N288="snížená",J288,0)</f>
        <v>0</v>
      </c>
      <c r="BG288" s="199">
        <f>IF(N288="zákl. přenesená",J288,0)</f>
        <v>0</v>
      </c>
      <c r="BH288" s="199">
        <f>IF(N288="sníž. přenesená",J288,0)</f>
        <v>0</v>
      </c>
      <c r="BI288" s="199">
        <f>IF(N288="nulová",J288,0)</f>
        <v>0</v>
      </c>
      <c r="BJ288" s="16" t="s">
        <v>81</v>
      </c>
      <c r="BK288" s="199">
        <f>ROUND(I288*H288,2)</f>
        <v>0</v>
      </c>
      <c r="BL288" s="16" t="s">
        <v>159</v>
      </c>
      <c r="BM288" s="198" t="s">
        <v>376</v>
      </c>
    </row>
    <row r="289" spans="1:65" s="13" customFormat="1">
      <c r="B289" s="200"/>
      <c r="C289" s="201"/>
      <c r="D289" s="202" t="s">
        <v>161</v>
      </c>
      <c r="E289" s="203" t="s">
        <v>1</v>
      </c>
      <c r="F289" s="204" t="s">
        <v>377</v>
      </c>
      <c r="G289" s="201"/>
      <c r="H289" s="205">
        <v>8</v>
      </c>
      <c r="I289" s="206"/>
      <c r="J289" s="201"/>
      <c r="K289" s="201"/>
      <c r="L289" s="207"/>
      <c r="M289" s="208"/>
      <c r="N289" s="209"/>
      <c r="O289" s="209"/>
      <c r="P289" s="209"/>
      <c r="Q289" s="209"/>
      <c r="R289" s="209"/>
      <c r="S289" s="209"/>
      <c r="T289" s="210"/>
      <c r="AT289" s="211" t="s">
        <v>161</v>
      </c>
      <c r="AU289" s="211" t="s">
        <v>83</v>
      </c>
      <c r="AV289" s="13" t="s">
        <v>83</v>
      </c>
      <c r="AW289" s="13" t="s">
        <v>30</v>
      </c>
      <c r="AX289" s="13" t="s">
        <v>73</v>
      </c>
      <c r="AY289" s="211" t="s">
        <v>153</v>
      </c>
    </row>
    <row r="290" spans="1:65" s="14" customFormat="1">
      <c r="B290" s="212"/>
      <c r="C290" s="213"/>
      <c r="D290" s="202" t="s">
        <v>161</v>
      </c>
      <c r="E290" s="214" t="s">
        <v>1</v>
      </c>
      <c r="F290" s="215" t="s">
        <v>163</v>
      </c>
      <c r="G290" s="213"/>
      <c r="H290" s="216">
        <v>8</v>
      </c>
      <c r="I290" s="217"/>
      <c r="J290" s="213"/>
      <c r="K290" s="213"/>
      <c r="L290" s="218"/>
      <c r="M290" s="219"/>
      <c r="N290" s="220"/>
      <c r="O290" s="220"/>
      <c r="P290" s="220"/>
      <c r="Q290" s="220"/>
      <c r="R290" s="220"/>
      <c r="S290" s="220"/>
      <c r="T290" s="221"/>
      <c r="AT290" s="222" t="s">
        <v>161</v>
      </c>
      <c r="AU290" s="222" t="s">
        <v>83</v>
      </c>
      <c r="AV290" s="14" t="s">
        <v>159</v>
      </c>
      <c r="AW290" s="14" t="s">
        <v>30</v>
      </c>
      <c r="AX290" s="14" t="s">
        <v>81</v>
      </c>
      <c r="AY290" s="222" t="s">
        <v>153</v>
      </c>
    </row>
    <row r="291" spans="1:65" s="2" customFormat="1" ht="33" customHeight="1">
      <c r="A291" s="33"/>
      <c r="B291" s="34"/>
      <c r="C291" s="186" t="s">
        <v>229</v>
      </c>
      <c r="D291" s="186" t="s">
        <v>155</v>
      </c>
      <c r="E291" s="187" t="s">
        <v>378</v>
      </c>
      <c r="F291" s="188" t="s">
        <v>379</v>
      </c>
      <c r="G291" s="189" t="s">
        <v>309</v>
      </c>
      <c r="H291" s="190">
        <v>16</v>
      </c>
      <c r="I291" s="191"/>
      <c r="J291" s="192">
        <f>ROUND(I291*H291,2)</f>
        <v>0</v>
      </c>
      <c r="K291" s="193"/>
      <c r="L291" s="38"/>
      <c r="M291" s="194" t="s">
        <v>1</v>
      </c>
      <c r="N291" s="195" t="s">
        <v>38</v>
      </c>
      <c r="O291" s="70"/>
      <c r="P291" s="196">
        <f>O291*H291</f>
        <v>0</v>
      </c>
      <c r="Q291" s="196">
        <v>0.12901000000000001</v>
      </c>
      <c r="R291" s="196">
        <f>Q291*H291</f>
        <v>2.0641600000000002</v>
      </c>
      <c r="S291" s="196">
        <v>0</v>
      </c>
      <c r="T291" s="197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8" t="s">
        <v>159</v>
      </c>
      <c r="AT291" s="198" t="s">
        <v>155</v>
      </c>
      <c r="AU291" s="198" t="s">
        <v>83</v>
      </c>
      <c r="AY291" s="16" t="s">
        <v>153</v>
      </c>
      <c r="BE291" s="199">
        <f>IF(N291="základní",J291,0)</f>
        <v>0</v>
      </c>
      <c r="BF291" s="199">
        <f>IF(N291="snížená",J291,0)</f>
        <v>0</v>
      </c>
      <c r="BG291" s="199">
        <f>IF(N291="zákl. přenesená",J291,0)</f>
        <v>0</v>
      </c>
      <c r="BH291" s="199">
        <f>IF(N291="sníž. přenesená",J291,0)</f>
        <v>0</v>
      </c>
      <c r="BI291" s="199">
        <f>IF(N291="nulová",J291,0)</f>
        <v>0</v>
      </c>
      <c r="BJ291" s="16" t="s">
        <v>81</v>
      </c>
      <c r="BK291" s="199">
        <f>ROUND(I291*H291,2)</f>
        <v>0</v>
      </c>
      <c r="BL291" s="16" t="s">
        <v>159</v>
      </c>
      <c r="BM291" s="198" t="s">
        <v>380</v>
      </c>
    </row>
    <row r="292" spans="1:65" s="13" customFormat="1" ht="22.5">
      <c r="B292" s="200"/>
      <c r="C292" s="201"/>
      <c r="D292" s="202" t="s">
        <v>161</v>
      </c>
      <c r="E292" s="203" t="s">
        <v>1</v>
      </c>
      <c r="F292" s="204" t="s">
        <v>381</v>
      </c>
      <c r="G292" s="201"/>
      <c r="H292" s="205">
        <v>16</v>
      </c>
      <c r="I292" s="206"/>
      <c r="J292" s="201"/>
      <c r="K292" s="201"/>
      <c r="L292" s="207"/>
      <c r="M292" s="208"/>
      <c r="N292" s="209"/>
      <c r="O292" s="209"/>
      <c r="P292" s="209"/>
      <c r="Q292" s="209"/>
      <c r="R292" s="209"/>
      <c r="S292" s="209"/>
      <c r="T292" s="210"/>
      <c r="AT292" s="211" t="s">
        <v>161</v>
      </c>
      <c r="AU292" s="211" t="s">
        <v>83</v>
      </c>
      <c r="AV292" s="13" t="s">
        <v>83</v>
      </c>
      <c r="AW292" s="13" t="s">
        <v>30</v>
      </c>
      <c r="AX292" s="13" t="s">
        <v>73</v>
      </c>
      <c r="AY292" s="211" t="s">
        <v>153</v>
      </c>
    </row>
    <row r="293" spans="1:65" s="14" customFormat="1">
      <c r="B293" s="212"/>
      <c r="C293" s="213"/>
      <c r="D293" s="202" t="s">
        <v>161</v>
      </c>
      <c r="E293" s="214" t="s">
        <v>1</v>
      </c>
      <c r="F293" s="215" t="s">
        <v>163</v>
      </c>
      <c r="G293" s="213"/>
      <c r="H293" s="216">
        <v>16</v>
      </c>
      <c r="I293" s="217"/>
      <c r="J293" s="213"/>
      <c r="K293" s="213"/>
      <c r="L293" s="218"/>
      <c r="M293" s="219"/>
      <c r="N293" s="220"/>
      <c r="O293" s="220"/>
      <c r="P293" s="220"/>
      <c r="Q293" s="220"/>
      <c r="R293" s="220"/>
      <c r="S293" s="220"/>
      <c r="T293" s="221"/>
      <c r="AT293" s="222" t="s">
        <v>161</v>
      </c>
      <c r="AU293" s="222" t="s">
        <v>83</v>
      </c>
      <c r="AV293" s="14" t="s">
        <v>159</v>
      </c>
      <c r="AW293" s="14" t="s">
        <v>30</v>
      </c>
      <c r="AX293" s="14" t="s">
        <v>81</v>
      </c>
      <c r="AY293" s="222" t="s">
        <v>153</v>
      </c>
    </row>
    <row r="294" spans="1:65" s="2" customFormat="1" ht="24.2" customHeight="1">
      <c r="A294" s="33"/>
      <c r="B294" s="34"/>
      <c r="C294" s="186" t="s">
        <v>382</v>
      </c>
      <c r="D294" s="186" t="s">
        <v>155</v>
      </c>
      <c r="E294" s="187" t="s">
        <v>383</v>
      </c>
      <c r="F294" s="188" t="s">
        <v>384</v>
      </c>
      <c r="G294" s="189" t="s">
        <v>309</v>
      </c>
      <c r="H294" s="190">
        <v>19</v>
      </c>
      <c r="I294" s="191"/>
      <c r="J294" s="192">
        <f>ROUND(I294*H294,2)</f>
        <v>0</v>
      </c>
      <c r="K294" s="193"/>
      <c r="L294" s="38"/>
      <c r="M294" s="194" t="s">
        <v>1</v>
      </c>
      <c r="N294" s="195" t="s">
        <v>38</v>
      </c>
      <c r="O294" s="70"/>
      <c r="P294" s="196">
        <f>O294*H294</f>
        <v>0</v>
      </c>
      <c r="Q294" s="196">
        <v>0.18636</v>
      </c>
      <c r="R294" s="196">
        <f>Q294*H294</f>
        <v>3.5408399999999998</v>
      </c>
      <c r="S294" s="196">
        <v>0</v>
      </c>
      <c r="T294" s="197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8" t="s">
        <v>159</v>
      </c>
      <c r="AT294" s="198" t="s">
        <v>155</v>
      </c>
      <c r="AU294" s="198" t="s">
        <v>83</v>
      </c>
      <c r="AY294" s="16" t="s">
        <v>153</v>
      </c>
      <c r="BE294" s="199">
        <f>IF(N294="základní",J294,0)</f>
        <v>0</v>
      </c>
      <c r="BF294" s="199">
        <f>IF(N294="snížená",J294,0)</f>
        <v>0</v>
      </c>
      <c r="BG294" s="199">
        <f>IF(N294="zákl. přenesená",J294,0)</f>
        <v>0</v>
      </c>
      <c r="BH294" s="199">
        <f>IF(N294="sníž. přenesená",J294,0)</f>
        <v>0</v>
      </c>
      <c r="BI294" s="199">
        <f>IF(N294="nulová",J294,0)</f>
        <v>0</v>
      </c>
      <c r="BJ294" s="16" t="s">
        <v>81</v>
      </c>
      <c r="BK294" s="199">
        <f>ROUND(I294*H294,2)</f>
        <v>0</v>
      </c>
      <c r="BL294" s="16" t="s">
        <v>159</v>
      </c>
      <c r="BM294" s="198" t="s">
        <v>385</v>
      </c>
    </row>
    <row r="295" spans="1:65" s="13" customFormat="1" ht="22.5">
      <c r="B295" s="200"/>
      <c r="C295" s="201"/>
      <c r="D295" s="202" t="s">
        <v>161</v>
      </c>
      <c r="E295" s="203" t="s">
        <v>1</v>
      </c>
      <c r="F295" s="204" t="s">
        <v>386</v>
      </c>
      <c r="G295" s="201"/>
      <c r="H295" s="205">
        <v>19</v>
      </c>
      <c r="I295" s="206"/>
      <c r="J295" s="201"/>
      <c r="K295" s="201"/>
      <c r="L295" s="207"/>
      <c r="M295" s="208"/>
      <c r="N295" s="209"/>
      <c r="O295" s="209"/>
      <c r="P295" s="209"/>
      <c r="Q295" s="209"/>
      <c r="R295" s="209"/>
      <c r="S295" s="209"/>
      <c r="T295" s="210"/>
      <c r="AT295" s="211" t="s">
        <v>161</v>
      </c>
      <c r="AU295" s="211" t="s">
        <v>83</v>
      </c>
      <c r="AV295" s="13" t="s">
        <v>83</v>
      </c>
      <c r="AW295" s="13" t="s">
        <v>30</v>
      </c>
      <c r="AX295" s="13" t="s">
        <v>73</v>
      </c>
      <c r="AY295" s="211" t="s">
        <v>153</v>
      </c>
    </row>
    <row r="296" spans="1:65" s="14" customFormat="1">
      <c r="B296" s="212"/>
      <c r="C296" s="213"/>
      <c r="D296" s="202" t="s">
        <v>161</v>
      </c>
      <c r="E296" s="214" t="s">
        <v>1</v>
      </c>
      <c r="F296" s="215" t="s">
        <v>163</v>
      </c>
      <c r="G296" s="213"/>
      <c r="H296" s="216">
        <v>19</v>
      </c>
      <c r="I296" s="217"/>
      <c r="J296" s="213"/>
      <c r="K296" s="213"/>
      <c r="L296" s="218"/>
      <c r="M296" s="219"/>
      <c r="N296" s="220"/>
      <c r="O296" s="220"/>
      <c r="P296" s="220"/>
      <c r="Q296" s="220"/>
      <c r="R296" s="220"/>
      <c r="S296" s="220"/>
      <c r="T296" s="221"/>
      <c r="AT296" s="222" t="s">
        <v>161</v>
      </c>
      <c r="AU296" s="222" t="s">
        <v>83</v>
      </c>
      <c r="AV296" s="14" t="s">
        <v>159</v>
      </c>
      <c r="AW296" s="14" t="s">
        <v>30</v>
      </c>
      <c r="AX296" s="14" t="s">
        <v>81</v>
      </c>
      <c r="AY296" s="222" t="s">
        <v>153</v>
      </c>
    </row>
    <row r="297" spans="1:65" s="2" customFormat="1" ht="33" customHeight="1">
      <c r="A297" s="33"/>
      <c r="B297" s="34"/>
      <c r="C297" s="223" t="s">
        <v>387</v>
      </c>
      <c r="D297" s="223" t="s">
        <v>350</v>
      </c>
      <c r="E297" s="224" t="s">
        <v>388</v>
      </c>
      <c r="F297" s="225" t="s">
        <v>389</v>
      </c>
      <c r="G297" s="226" t="s">
        <v>260</v>
      </c>
      <c r="H297" s="227">
        <v>87.6</v>
      </c>
      <c r="I297" s="228"/>
      <c r="J297" s="229">
        <f>ROUND(I297*H297,2)</f>
        <v>0</v>
      </c>
      <c r="K297" s="230"/>
      <c r="L297" s="231"/>
      <c r="M297" s="232" t="s">
        <v>1</v>
      </c>
      <c r="N297" s="233" t="s">
        <v>38</v>
      </c>
      <c r="O297" s="70"/>
      <c r="P297" s="196">
        <f>O297*H297</f>
        <v>0</v>
      </c>
      <c r="Q297" s="196">
        <v>0.31</v>
      </c>
      <c r="R297" s="196">
        <f>Q297*H297</f>
        <v>27.155999999999999</v>
      </c>
      <c r="S297" s="196">
        <v>0</v>
      </c>
      <c r="T297" s="197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8" t="s">
        <v>194</v>
      </c>
      <c r="AT297" s="198" t="s">
        <v>350</v>
      </c>
      <c r="AU297" s="198" t="s">
        <v>83</v>
      </c>
      <c r="AY297" s="16" t="s">
        <v>153</v>
      </c>
      <c r="BE297" s="199">
        <f>IF(N297="základní",J297,0)</f>
        <v>0</v>
      </c>
      <c r="BF297" s="199">
        <f>IF(N297="snížená",J297,0)</f>
        <v>0</v>
      </c>
      <c r="BG297" s="199">
        <f>IF(N297="zákl. přenesená",J297,0)</f>
        <v>0</v>
      </c>
      <c r="BH297" s="199">
        <f>IF(N297="sníž. přenesená",J297,0)</f>
        <v>0</v>
      </c>
      <c r="BI297" s="199">
        <f>IF(N297="nulová",J297,0)</f>
        <v>0</v>
      </c>
      <c r="BJ297" s="16" t="s">
        <v>81</v>
      </c>
      <c r="BK297" s="199">
        <f>ROUND(I297*H297,2)</f>
        <v>0</v>
      </c>
      <c r="BL297" s="16" t="s">
        <v>159</v>
      </c>
      <c r="BM297" s="198" t="s">
        <v>390</v>
      </c>
    </row>
    <row r="298" spans="1:65" s="13" customFormat="1">
      <c r="B298" s="200"/>
      <c r="C298" s="201"/>
      <c r="D298" s="202" t="s">
        <v>161</v>
      </c>
      <c r="E298" s="203" t="s">
        <v>1</v>
      </c>
      <c r="F298" s="204" t="s">
        <v>391</v>
      </c>
      <c r="G298" s="201"/>
      <c r="H298" s="205">
        <v>87.6</v>
      </c>
      <c r="I298" s="206"/>
      <c r="J298" s="201"/>
      <c r="K298" s="201"/>
      <c r="L298" s="207"/>
      <c r="M298" s="208"/>
      <c r="N298" s="209"/>
      <c r="O298" s="209"/>
      <c r="P298" s="209"/>
      <c r="Q298" s="209"/>
      <c r="R298" s="209"/>
      <c r="S298" s="209"/>
      <c r="T298" s="210"/>
      <c r="AT298" s="211" t="s">
        <v>161</v>
      </c>
      <c r="AU298" s="211" t="s">
        <v>83</v>
      </c>
      <c r="AV298" s="13" t="s">
        <v>83</v>
      </c>
      <c r="AW298" s="13" t="s">
        <v>30</v>
      </c>
      <c r="AX298" s="13" t="s">
        <v>73</v>
      </c>
      <c r="AY298" s="211" t="s">
        <v>153</v>
      </c>
    </row>
    <row r="299" spans="1:65" s="14" customFormat="1">
      <c r="B299" s="212"/>
      <c r="C299" s="213"/>
      <c r="D299" s="202" t="s">
        <v>161</v>
      </c>
      <c r="E299" s="214" t="s">
        <v>1</v>
      </c>
      <c r="F299" s="215" t="s">
        <v>163</v>
      </c>
      <c r="G299" s="213"/>
      <c r="H299" s="216">
        <v>87.6</v>
      </c>
      <c r="I299" s="217"/>
      <c r="J299" s="213"/>
      <c r="K299" s="213"/>
      <c r="L299" s="218"/>
      <c r="M299" s="219"/>
      <c r="N299" s="220"/>
      <c r="O299" s="220"/>
      <c r="P299" s="220"/>
      <c r="Q299" s="220"/>
      <c r="R299" s="220"/>
      <c r="S299" s="220"/>
      <c r="T299" s="221"/>
      <c r="AT299" s="222" t="s">
        <v>161</v>
      </c>
      <c r="AU299" s="222" t="s">
        <v>83</v>
      </c>
      <c r="AV299" s="14" t="s">
        <v>159</v>
      </c>
      <c r="AW299" s="14" t="s">
        <v>30</v>
      </c>
      <c r="AX299" s="14" t="s">
        <v>81</v>
      </c>
      <c r="AY299" s="222" t="s">
        <v>153</v>
      </c>
    </row>
    <row r="300" spans="1:65" s="2" customFormat="1" ht="33" customHeight="1">
      <c r="A300" s="33"/>
      <c r="B300" s="34"/>
      <c r="C300" s="223" t="s">
        <v>392</v>
      </c>
      <c r="D300" s="223" t="s">
        <v>350</v>
      </c>
      <c r="E300" s="224" t="s">
        <v>393</v>
      </c>
      <c r="F300" s="225" t="s">
        <v>394</v>
      </c>
      <c r="G300" s="226" t="s">
        <v>260</v>
      </c>
      <c r="H300" s="227">
        <v>77.400000000000006</v>
      </c>
      <c r="I300" s="228"/>
      <c r="J300" s="229">
        <f>ROUND(I300*H300,2)</f>
        <v>0</v>
      </c>
      <c r="K300" s="230"/>
      <c r="L300" s="231"/>
      <c r="M300" s="232" t="s">
        <v>1</v>
      </c>
      <c r="N300" s="233" t="s">
        <v>38</v>
      </c>
      <c r="O300" s="70"/>
      <c r="P300" s="196">
        <f>O300*H300</f>
        <v>0</v>
      </c>
      <c r="Q300" s="196">
        <v>0.29499999999999998</v>
      </c>
      <c r="R300" s="196">
        <f>Q300*H300</f>
        <v>22.833000000000002</v>
      </c>
      <c r="S300" s="196">
        <v>0</v>
      </c>
      <c r="T300" s="197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8" t="s">
        <v>194</v>
      </c>
      <c r="AT300" s="198" t="s">
        <v>350</v>
      </c>
      <c r="AU300" s="198" t="s">
        <v>83</v>
      </c>
      <c r="AY300" s="16" t="s">
        <v>153</v>
      </c>
      <c r="BE300" s="199">
        <f>IF(N300="základní",J300,0)</f>
        <v>0</v>
      </c>
      <c r="BF300" s="199">
        <f>IF(N300="snížená",J300,0)</f>
        <v>0</v>
      </c>
      <c r="BG300" s="199">
        <f>IF(N300="zákl. přenesená",J300,0)</f>
        <v>0</v>
      </c>
      <c r="BH300" s="199">
        <f>IF(N300="sníž. přenesená",J300,0)</f>
        <v>0</v>
      </c>
      <c r="BI300" s="199">
        <f>IF(N300="nulová",J300,0)</f>
        <v>0</v>
      </c>
      <c r="BJ300" s="16" t="s">
        <v>81</v>
      </c>
      <c r="BK300" s="199">
        <f>ROUND(I300*H300,2)</f>
        <v>0</v>
      </c>
      <c r="BL300" s="16" t="s">
        <v>159</v>
      </c>
      <c r="BM300" s="198" t="s">
        <v>395</v>
      </c>
    </row>
    <row r="301" spans="1:65" s="13" customFormat="1">
      <c r="B301" s="200"/>
      <c r="C301" s="201"/>
      <c r="D301" s="202" t="s">
        <v>161</v>
      </c>
      <c r="E301" s="203" t="s">
        <v>1</v>
      </c>
      <c r="F301" s="204" t="s">
        <v>396</v>
      </c>
      <c r="G301" s="201"/>
      <c r="H301" s="205">
        <v>77.400000000000006</v>
      </c>
      <c r="I301" s="206"/>
      <c r="J301" s="201"/>
      <c r="K301" s="201"/>
      <c r="L301" s="207"/>
      <c r="M301" s="208"/>
      <c r="N301" s="209"/>
      <c r="O301" s="209"/>
      <c r="P301" s="209"/>
      <c r="Q301" s="209"/>
      <c r="R301" s="209"/>
      <c r="S301" s="209"/>
      <c r="T301" s="210"/>
      <c r="AT301" s="211" t="s">
        <v>161</v>
      </c>
      <c r="AU301" s="211" t="s">
        <v>83</v>
      </c>
      <c r="AV301" s="13" t="s">
        <v>83</v>
      </c>
      <c r="AW301" s="13" t="s">
        <v>30</v>
      </c>
      <c r="AX301" s="13" t="s">
        <v>73</v>
      </c>
      <c r="AY301" s="211" t="s">
        <v>153</v>
      </c>
    </row>
    <row r="302" spans="1:65" s="14" customFormat="1">
      <c r="B302" s="212"/>
      <c r="C302" s="213"/>
      <c r="D302" s="202" t="s">
        <v>161</v>
      </c>
      <c r="E302" s="214" t="s">
        <v>1</v>
      </c>
      <c r="F302" s="215" t="s">
        <v>163</v>
      </c>
      <c r="G302" s="213"/>
      <c r="H302" s="216">
        <v>77.400000000000006</v>
      </c>
      <c r="I302" s="217"/>
      <c r="J302" s="213"/>
      <c r="K302" s="213"/>
      <c r="L302" s="218"/>
      <c r="M302" s="219"/>
      <c r="N302" s="220"/>
      <c r="O302" s="220"/>
      <c r="P302" s="220"/>
      <c r="Q302" s="220"/>
      <c r="R302" s="220"/>
      <c r="S302" s="220"/>
      <c r="T302" s="221"/>
      <c r="AT302" s="222" t="s">
        <v>161</v>
      </c>
      <c r="AU302" s="222" t="s">
        <v>83</v>
      </c>
      <c r="AV302" s="14" t="s">
        <v>159</v>
      </c>
      <c r="AW302" s="14" t="s">
        <v>30</v>
      </c>
      <c r="AX302" s="14" t="s">
        <v>81</v>
      </c>
      <c r="AY302" s="222" t="s">
        <v>153</v>
      </c>
    </row>
    <row r="303" spans="1:65" s="2" customFormat="1" ht="33" customHeight="1">
      <c r="A303" s="33"/>
      <c r="B303" s="34"/>
      <c r="C303" s="223" t="s">
        <v>397</v>
      </c>
      <c r="D303" s="223" t="s">
        <v>350</v>
      </c>
      <c r="E303" s="224" t="s">
        <v>398</v>
      </c>
      <c r="F303" s="225" t="s">
        <v>399</v>
      </c>
      <c r="G303" s="226" t="s">
        <v>260</v>
      </c>
      <c r="H303" s="227">
        <v>101.2</v>
      </c>
      <c r="I303" s="228"/>
      <c r="J303" s="229">
        <f>ROUND(I303*H303,2)</f>
        <v>0</v>
      </c>
      <c r="K303" s="230"/>
      <c r="L303" s="231"/>
      <c r="M303" s="232" t="s">
        <v>1</v>
      </c>
      <c r="N303" s="233" t="s">
        <v>38</v>
      </c>
      <c r="O303" s="70"/>
      <c r="P303" s="196">
        <f>O303*H303</f>
        <v>0</v>
      </c>
      <c r="Q303" s="196">
        <v>0.41299999999999998</v>
      </c>
      <c r="R303" s="196">
        <f>Q303*H303</f>
        <v>41.7956</v>
      </c>
      <c r="S303" s="196">
        <v>0</v>
      </c>
      <c r="T303" s="197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8" t="s">
        <v>194</v>
      </c>
      <c r="AT303" s="198" t="s">
        <v>350</v>
      </c>
      <c r="AU303" s="198" t="s">
        <v>83</v>
      </c>
      <c r="AY303" s="16" t="s">
        <v>153</v>
      </c>
      <c r="BE303" s="199">
        <f>IF(N303="základní",J303,0)</f>
        <v>0</v>
      </c>
      <c r="BF303" s="199">
        <f>IF(N303="snížená",J303,0)</f>
        <v>0</v>
      </c>
      <c r="BG303" s="199">
        <f>IF(N303="zákl. přenesená",J303,0)</f>
        <v>0</v>
      </c>
      <c r="BH303" s="199">
        <f>IF(N303="sníž. přenesená",J303,0)</f>
        <v>0</v>
      </c>
      <c r="BI303" s="199">
        <f>IF(N303="nulová",J303,0)</f>
        <v>0</v>
      </c>
      <c r="BJ303" s="16" t="s">
        <v>81</v>
      </c>
      <c r="BK303" s="199">
        <f>ROUND(I303*H303,2)</f>
        <v>0</v>
      </c>
      <c r="BL303" s="16" t="s">
        <v>159</v>
      </c>
      <c r="BM303" s="198" t="s">
        <v>400</v>
      </c>
    </row>
    <row r="304" spans="1:65" s="13" customFormat="1">
      <c r="B304" s="200"/>
      <c r="C304" s="201"/>
      <c r="D304" s="202" t="s">
        <v>161</v>
      </c>
      <c r="E304" s="203" t="s">
        <v>1</v>
      </c>
      <c r="F304" s="204" t="s">
        <v>401</v>
      </c>
      <c r="G304" s="201"/>
      <c r="H304" s="205">
        <v>101.2</v>
      </c>
      <c r="I304" s="206"/>
      <c r="J304" s="201"/>
      <c r="K304" s="201"/>
      <c r="L304" s="207"/>
      <c r="M304" s="208"/>
      <c r="N304" s="209"/>
      <c r="O304" s="209"/>
      <c r="P304" s="209"/>
      <c r="Q304" s="209"/>
      <c r="R304" s="209"/>
      <c r="S304" s="209"/>
      <c r="T304" s="210"/>
      <c r="AT304" s="211" t="s">
        <v>161</v>
      </c>
      <c r="AU304" s="211" t="s">
        <v>83</v>
      </c>
      <c r="AV304" s="13" t="s">
        <v>83</v>
      </c>
      <c r="AW304" s="13" t="s">
        <v>30</v>
      </c>
      <c r="AX304" s="13" t="s">
        <v>73</v>
      </c>
      <c r="AY304" s="211" t="s">
        <v>153</v>
      </c>
    </row>
    <row r="305" spans="1:65" s="14" customFormat="1">
      <c r="B305" s="212"/>
      <c r="C305" s="213"/>
      <c r="D305" s="202" t="s">
        <v>161</v>
      </c>
      <c r="E305" s="214" t="s">
        <v>1</v>
      </c>
      <c r="F305" s="215" t="s">
        <v>163</v>
      </c>
      <c r="G305" s="213"/>
      <c r="H305" s="216">
        <v>101.2</v>
      </c>
      <c r="I305" s="217"/>
      <c r="J305" s="213"/>
      <c r="K305" s="213"/>
      <c r="L305" s="218"/>
      <c r="M305" s="219"/>
      <c r="N305" s="220"/>
      <c r="O305" s="220"/>
      <c r="P305" s="220"/>
      <c r="Q305" s="220"/>
      <c r="R305" s="220"/>
      <c r="S305" s="220"/>
      <c r="T305" s="221"/>
      <c r="AT305" s="222" t="s">
        <v>161</v>
      </c>
      <c r="AU305" s="222" t="s">
        <v>83</v>
      </c>
      <c r="AV305" s="14" t="s">
        <v>159</v>
      </c>
      <c r="AW305" s="14" t="s">
        <v>30</v>
      </c>
      <c r="AX305" s="14" t="s">
        <v>81</v>
      </c>
      <c r="AY305" s="222" t="s">
        <v>153</v>
      </c>
    </row>
    <row r="306" spans="1:65" s="2" customFormat="1" ht="33" customHeight="1">
      <c r="A306" s="33"/>
      <c r="B306" s="34"/>
      <c r="C306" s="186" t="s">
        <v>402</v>
      </c>
      <c r="D306" s="186" t="s">
        <v>155</v>
      </c>
      <c r="E306" s="187" t="s">
        <v>403</v>
      </c>
      <c r="F306" s="188" t="s">
        <v>404</v>
      </c>
      <c r="G306" s="189" t="s">
        <v>206</v>
      </c>
      <c r="H306" s="190">
        <v>1.218</v>
      </c>
      <c r="I306" s="191"/>
      <c r="J306" s="192">
        <f>ROUND(I306*H306,2)</f>
        <v>0</v>
      </c>
      <c r="K306" s="193"/>
      <c r="L306" s="38"/>
      <c r="M306" s="194" t="s">
        <v>1</v>
      </c>
      <c r="N306" s="195" t="s">
        <v>38</v>
      </c>
      <c r="O306" s="70"/>
      <c r="P306" s="196">
        <f>O306*H306</f>
        <v>0</v>
      </c>
      <c r="Q306" s="196">
        <v>1.221E-2</v>
      </c>
      <c r="R306" s="196">
        <f>Q306*H306</f>
        <v>1.4871779999999999E-2</v>
      </c>
      <c r="S306" s="196">
        <v>0</v>
      </c>
      <c r="T306" s="197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98" t="s">
        <v>159</v>
      </c>
      <c r="AT306" s="198" t="s">
        <v>155</v>
      </c>
      <c r="AU306" s="198" t="s">
        <v>83</v>
      </c>
      <c r="AY306" s="16" t="s">
        <v>153</v>
      </c>
      <c r="BE306" s="199">
        <f>IF(N306="základní",J306,0)</f>
        <v>0</v>
      </c>
      <c r="BF306" s="199">
        <f>IF(N306="snížená",J306,0)</f>
        <v>0</v>
      </c>
      <c r="BG306" s="199">
        <f>IF(N306="zákl. přenesená",J306,0)</f>
        <v>0</v>
      </c>
      <c r="BH306" s="199">
        <f>IF(N306="sníž. přenesená",J306,0)</f>
        <v>0</v>
      </c>
      <c r="BI306" s="199">
        <f>IF(N306="nulová",J306,0)</f>
        <v>0</v>
      </c>
      <c r="BJ306" s="16" t="s">
        <v>81</v>
      </c>
      <c r="BK306" s="199">
        <f>ROUND(I306*H306,2)</f>
        <v>0</v>
      </c>
      <c r="BL306" s="16" t="s">
        <v>159</v>
      </c>
      <c r="BM306" s="198" t="s">
        <v>405</v>
      </c>
    </row>
    <row r="307" spans="1:65" s="13" customFormat="1">
      <c r="B307" s="200"/>
      <c r="C307" s="201"/>
      <c r="D307" s="202" t="s">
        <v>161</v>
      </c>
      <c r="E307" s="203" t="s">
        <v>1</v>
      </c>
      <c r="F307" s="204" t="s">
        <v>406</v>
      </c>
      <c r="G307" s="201"/>
      <c r="H307" s="205">
        <v>0.66400000000000003</v>
      </c>
      <c r="I307" s="206"/>
      <c r="J307" s="201"/>
      <c r="K307" s="201"/>
      <c r="L307" s="207"/>
      <c r="M307" s="208"/>
      <c r="N307" s="209"/>
      <c r="O307" s="209"/>
      <c r="P307" s="209"/>
      <c r="Q307" s="209"/>
      <c r="R307" s="209"/>
      <c r="S307" s="209"/>
      <c r="T307" s="210"/>
      <c r="AT307" s="211" t="s">
        <v>161</v>
      </c>
      <c r="AU307" s="211" t="s">
        <v>83</v>
      </c>
      <c r="AV307" s="13" t="s">
        <v>83</v>
      </c>
      <c r="AW307" s="13" t="s">
        <v>30</v>
      </c>
      <c r="AX307" s="13" t="s">
        <v>73</v>
      </c>
      <c r="AY307" s="211" t="s">
        <v>153</v>
      </c>
    </row>
    <row r="308" spans="1:65" s="13" customFormat="1">
      <c r="B308" s="200"/>
      <c r="C308" s="201"/>
      <c r="D308" s="202" t="s">
        <v>161</v>
      </c>
      <c r="E308" s="203" t="s">
        <v>1</v>
      </c>
      <c r="F308" s="204" t="s">
        <v>407</v>
      </c>
      <c r="G308" s="201"/>
      <c r="H308" s="205">
        <v>0.16800000000000001</v>
      </c>
      <c r="I308" s="206"/>
      <c r="J308" s="201"/>
      <c r="K308" s="201"/>
      <c r="L308" s="207"/>
      <c r="M308" s="208"/>
      <c r="N308" s="209"/>
      <c r="O308" s="209"/>
      <c r="P308" s="209"/>
      <c r="Q308" s="209"/>
      <c r="R308" s="209"/>
      <c r="S308" s="209"/>
      <c r="T308" s="210"/>
      <c r="AT308" s="211" t="s">
        <v>161</v>
      </c>
      <c r="AU308" s="211" t="s">
        <v>83</v>
      </c>
      <c r="AV308" s="13" t="s">
        <v>83</v>
      </c>
      <c r="AW308" s="13" t="s">
        <v>30</v>
      </c>
      <c r="AX308" s="13" t="s">
        <v>73</v>
      </c>
      <c r="AY308" s="211" t="s">
        <v>153</v>
      </c>
    </row>
    <row r="309" spans="1:65" s="13" customFormat="1">
      <c r="B309" s="200"/>
      <c r="C309" s="201"/>
      <c r="D309" s="202" t="s">
        <v>161</v>
      </c>
      <c r="E309" s="203" t="s">
        <v>1</v>
      </c>
      <c r="F309" s="204" t="s">
        <v>408</v>
      </c>
      <c r="G309" s="201"/>
      <c r="H309" s="205">
        <v>0.38600000000000001</v>
      </c>
      <c r="I309" s="206"/>
      <c r="J309" s="201"/>
      <c r="K309" s="201"/>
      <c r="L309" s="207"/>
      <c r="M309" s="208"/>
      <c r="N309" s="209"/>
      <c r="O309" s="209"/>
      <c r="P309" s="209"/>
      <c r="Q309" s="209"/>
      <c r="R309" s="209"/>
      <c r="S309" s="209"/>
      <c r="T309" s="210"/>
      <c r="AT309" s="211" t="s">
        <v>161</v>
      </c>
      <c r="AU309" s="211" t="s">
        <v>83</v>
      </c>
      <c r="AV309" s="13" t="s">
        <v>83</v>
      </c>
      <c r="AW309" s="13" t="s">
        <v>30</v>
      </c>
      <c r="AX309" s="13" t="s">
        <v>73</v>
      </c>
      <c r="AY309" s="211" t="s">
        <v>153</v>
      </c>
    </row>
    <row r="310" spans="1:65" s="14" customFormat="1">
      <c r="B310" s="212"/>
      <c r="C310" s="213"/>
      <c r="D310" s="202" t="s">
        <v>161</v>
      </c>
      <c r="E310" s="214" t="s">
        <v>1</v>
      </c>
      <c r="F310" s="215" t="s">
        <v>163</v>
      </c>
      <c r="G310" s="213"/>
      <c r="H310" s="216">
        <v>1.218</v>
      </c>
      <c r="I310" s="217"/>
      <c r="J310" s="213"/>
      <c r="K310" s="213"/>
      <c r="L310" s="218"/>
      <c r="M310" s="219"/>
      <c r="N310" s="220"/>
      <c r="O310" s="220"/>
      <c r="P310" s="220"/>
      <c r="Q310" s="220"/>
      <c r="R310" s="220"/>
      <c r="S310" s="220"/>
      <c r="T310" s="221"/>
      <c r="AT310" s="222" t="s">
        <v>161</v>
      </c>
      <c r="AU310" s="222" t="s">
        <v>83</v>
      </c>
      <c r="AV310" s="14" t="s">
        <v>159</v>
      </c>
      <c r="AW310" s="14" t="s">
        <v>30</v>
      </c>
      <c r="AX310" s="14" t="s">
        <v>81</v>
      </c>
      <c r="AY310" s="222" t="s">
        <v>153</v>
      </c>
    </row>
    <row r="311" spans="1:65" s="2" customFormat="1" ht="21.75" customHeight="1">
      <c r="A311" s="33"/>
      <c r="B311" s="34"/>
      <c r="C311" s="223" t="s">
        <v>409</v>
      </c>
      <c r="D311" s="223" t="s">
        <v>350</v>
      </c>
      <c r="E311" s="224" t="s">
        <v>410</v>
      </c>
      <c r="F311" s="225" t="s">
        <v>411</v>
      </c>
      <c r="G311" s="226" t="s">
        <v>206</v>
      </c>
      <c r="H311" s="227">
        <v>0.66500000000000004</v>
      </c>
      <c r="I311" s="228"/>
      <c r="J311" s="229">
        <f>ROUND(I311*H311,2)</f>
        <v>0</v>
      </c>
      <c r="K311" s="230"/>
      <c r="L311" s="231"/>
      <c r="M311" s="232" t="s">
        <v>1</v>
      </c>
      <c r="N311" s="233" t="s">
        <v>38</v>
      </c>
      <c r="O311" s="70"/>
      <c r="P311" s="196">
        <f>O311*H311</f>
        <v>0</v>
      </c>
      <c r="Q311" s="196">
        <v>1</v>
      </c>
      <c r="R311" s="196">
        <f>Q311*H311</f>
        <v>0.66500000000000004</v>
      </c>
      <c r="S311" s="196">
        <v>0</v>
      </c>
      <c r="T311" s="197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98" t="s">
        <v>194</v>
      </c>
      <c r="AT311" s="198" t="s">
        <v>350</v>
      </c>
      <c r="AU311" s="198" t="s">
        <v>83</v>
      </c>
      <c r="AY311" s="16" t="s">
        <v>153</v>
      </c>
      <c r="BE311" s="199">
        <f>IF(N311="základní",J311,0)</f>
        <v>0</v>
      </c>
      <c r="BF311" s="199">
        <f>IF(N311="snížená",J311,0)</f>
        <v>0</v>
      </c>
      <c r="BG311" s="199">
        <f>IF(N311="zákl. přenesená",J311,0)</f>
        <v>0</v>
      </c>
      <c r="BH311" s="199">
        <f>IF(N311="sníž. přenesená",J311,0)</f>
        <v>0</v>
      </c>
      <c r="BI311" s="199">
        <f>IF(N311="nulová",J311,0)</f>
        <v>0</v>
      </c>
      <c r="BJ311" s="16" t="s">
        <v>81</v>
      </c>
      <c r="BK311" s="199">
        <f>ROUND(I311*H311,2)</f>
        <v>0</v>
      </c>
      <c r="BL311" s="16" t="s">
        <v>159</v>
      </c>
      <c r="BM311" s="198" t="s">
        <v>412</v>
      </c>
    </row>
    <row r="312" spans="1:65" s="2" customFormat="1" ht="21.75" customHeight="1">
      <c r="A312" s="33"/>
      <c r="B312" s="34"/>
      <c r="C312" s="223" t="s">
        <v>413</v>
      </c>
      <c r="D312" s="223" t="s">
        <v>350</v>
      </c>
      <c r="E312" s="224" t="s">
        <v>351</v>
      </c>
      <c r="F312" s="225" t="s">
        <v>352</v>
      </c>
      <c r="G312" s="226" t="s">
        <v>206</v>
      </c>
      <c r="H312" s="227">
        <v>0.16800000000000001</v>
      </c>
      <c r="I312" s="228"/>
      <c r="J312" s="229">
        <f>ROUND(I312*H312,2)</f>
        <v>0</v>
      </c>
      <c r="K312" s="230"/>
      <c r="L312" s="231"/>
      <c r="M312" s="232" t="s">
        <v>1</v>
      </c>
      <c r="N312" s="233" t="s">
        <v>38</v>
      </c>
      <c r="O312" s="70"/>
      <c r="P312" s="196">
        <f>O312*H312</f>
        <v>0</v>
      </c>
      <c r="Q312" s="196">
        <v>1</v>
      </c>
      <c r="R312" s="196">
        <f>Q312*H312</f>
        <v>0.16800000000000001</v>
      </c>
      <c r="S312" s="196">
        <v>0</v>
      </c>
      <c r="T312" s="197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98" t="s">
        <v>194</v>
      </c>
      <c r="AT312" s="198" t="s">
        <v>350</v>
      </c>
      <c r="AU312" s="198" t="s">
        <v>83</v>
      </c>
      <c r="AY312" s="16" t="s">
        <v>153</v>
      </c>
      <c r="BE312" s="199">
        <f>IF(N312="základní",J312,0)</f>
        <v>0</v>
      </c>
      <c r="BF312" s="199">
        <f>IF(N312="snížená",J312,0)</f>
        <v>0</v>
      </c>
      <c r="BG312" s="199">
        <f>IF(N312="zákl. přenesená",J312,0)</f>
        <v>0</v>
      </c>
      <c r="BH312" s="199">
        <f>IF(N312="sníž. přenesená",J312,0)</f>
        <v>0</v>
      </c>
      <c r="BI312" s="199">
        <f>IF(N312="nulová",J312,0)</f>
        <v>0</v>
      </c>
      <c r="BJ312" s="16" t="s">
        <v>81</v>
      </c>
      <c r="BK312" s="199">
        <f>ROUND(I312*H312,2)</f>
        <v>0</v>
      </c>
      <c r="BL312" s="16" t="s">
        <v>159</v>
      </c>
      <c r="BM312" s="198" t="s">
        <v>414</v>
      </c>
    </row>
    <row r="313" spans="1:65" s="2" customFormat="1" ht="21.75" customHeight="1">
      <c r="A313" s="33"/>
      <c r="B313" s="34"/>
      <c r="C313" s="223" t="s">
        <v>254</v>
      </c>
      <c r="D313" s="223" t="s">
        <v>350</v>
      </c>
      <c r="E313" s="224" t="s">
        <v>415</v>
      </c>
      <c r="F313" s="225" t="s">
        <v>416</v>
      </c>
      <c r="G313" s="226" t="s">
        <v>206</v>
      </c>
      <c r="H313" s="227">
        <v>0.38700000000000001</v>
      </c>
      <c r="I313" s="228"/>
      <c r="J313" s="229">
        <f>ROUND(I313*H313,2)</f>
        <v>0</v>
      </c>
      <c r="K313" s="230"/>
      <c r="L313" s="231"/>
      <c r="M313" s="232" t="s">
        <v>1</v>
      </c>
      <c r="N313" s="233" t="s">
        <v>38</v>
      </c>
      <c r="O313" s="70"/>
      <c r="P313" s="196">
        <f>O313*H313</f>
        <v>0</v>
      </c>
      <c r="Q313" s="196">
        <v>1</v>
      </c>
      <c r="R313" s="196">
        <f>Q313*H313</f>
        <v>0.38700000000000001</v>
      </c>
      <c r="S313" s="196">
        <v>0</v>
      </c>
      <c r="T313" s="197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98" t="s">
        <v>194</v>
      </c>
      <c r="AT313" s="198" t="s">
        <v>350</v>
      </c>
      <c r="AU313" s="198" t="s">
        <v>83</v>
      </c>
      <c r="AY313" s="16" t="s">
        <v>153</v>
      </c>
      <c r="BE313" s="199">
        <f>IF(N313="základní",J313,0)</f>
        <v>0</v>
      </c>
      <c r="BF313" s="199">
        <f>IF(N313="snížená",J313,0)</f>
        <v>0</v>
      </c>
      <c r="BG313" s="199">
        <f>IF(N313="zákl. přenesená",J313,0)</f>
        <v>0</v>
      </c>
      <c r="BH313" s="199">
        <f>IF(N313="sníž. přenesená",J313,0)</f>
        <v>0</v>
      </c>
      <c r="BI313" s="199">
        <f>IF(N313="nulová",J313,0)</f>
        <v>0</v>
      </c>
      <c r="BJ313" s="16" t="s">
        <v>81</v>
      </c>
      <c r="BK313" s="199">
        <f>ROUND(I313*H313,2)</f>
        <v>0</v>
      </c>
      <c r="BL313" s="16" t="s">
        <v>159</v>
      </c>
      <c r="BM313" s="198" t="s">
        <v>417</v>
      </c>
    </row>
    <row r="314" spans="1:65" s="2" customFormat="1" ht="16.5" customHeight="1">
      <c r="A314" s="33"/>
      <c r="B314" s="34"/>
      <c r="C314" s="186" t="s">
        <v>418</v>
      </c>
      <c r="D314" s="186" t="s">
        <v>155</v>
      </c>
      <c r="E314" s="187" t="s">
        <v>419</v>
      </c>
      <c r="F314" s="188" t="s">
        <v>420</v>
      </c>
      <c r="G314" s="189" t="s">
        <v>158</v>
      </c>
      <c r="H314" s="190">
        <v>13.757999999999999</v>
      </c>
      <c r="I314" s="191"/>
      <c r="J314" s="192">
        <f>ROUND(I314*H314,2)</f>
        <v>0</v>
      </c>
      <c r="K314" s="193"/>
      <c r="L314" s="38"/>
      <c r="M314" s="194" t="s">
        <v>1</v>
      </c>
      <c r="N314" s="195" t="s">
        <v>38</v>
      </c>
      <c r="O314" s="70"/>
      <c r="P314" s="196">
        <f>O314*H314</f>
        <v>0</v>
      </c>
      <c r="Q314" s="196">
        <v>2.5019800000000001</v>
      </c>
      <c r="R314" s="196">
        <f>Q314*H314</f>
        <v>34.422240840000001</v>
      </c>
      <c r="S314" s="196">
        <v>0</v>
      </c>
      <c r="T314" s="197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98" t="s">
        <v>159</v>
      </c>
      <c r="AT314" s="198" t="s">
        <v>155</v>
      </c>
      <c r="AU314" s="198" t="s">
        <v>83</v>
      </c>
      <c r="AY314" s="16" t="s">
        <v>153</v>
      </c>
      <c r="BE314" s="199">
        <f>IF(N314="základní",J314,0)</f>
        <v>0</v>
      </c>
      <c r="BF314" s="199">
        <f>IF(N314="snížená",J314,0)</f>
        <v>0</v>
      </c>
      <c r="BG314" s="199">
        <f>IF(N314="zákl. přenesená",J314,0)</f>
        <v>0</v>
      </c>
      <c r="BH314" s="199">
        <f>IF(N314="sníž. přenesená",J314,0)</f>
        <v>0</v>
      </c>
      <c r="BI314" s="199">
        <f>IF(N314="nulová",J314,0)</f>
        <v>0</v>
      </c>
      <c r="BJ314" s="16" t="s">
        <v>81</v>
      </c>
      <c r="BK314" s="199">
        <f>ROUND(I314*H314,2)</f>
        <v>0</v>
      </c>
      <c r="BL314" s="16" t="s">
        <v>159</v>
      </c>
      <c r="BM314" s="198" t="s">
        <v>421</v>
      </c>
    </row>
    <row r="315" spans="1:65" s="13" customFormat="1">
      <c r="B315" s="200"/>
      <c r="C315" s="201"/>
      <c r="D315" s="202" t="s">
        <v>161</v>
      </c>
      <c r="E315" s="203" t="s">
        <v>1</v>
      </c>
      <c r="F315" s="204" t="s">
        <v>422</v>
      </c>
      <c r="G315" s="201"/>
      <c r="H315" s="205">
        <v>13.757999999999999</v>
      </c>
      <c r="I315" s="206"/>
      <c r="J315" s="201"/>
      <c r="K315" s="201"/>
      <c r="L315" s="207"/>
      <c r="M315" s="208"/>
      <c r="N315" s="209"/>
      <c r="O315" s="209"/>
      <c r="P315" s="209"/>
      <c r="Q315" s="209"/>
      <c r="R315" s="209"/>
      <c r="S315" s="209"/>
      <c r="T315" s="210"/>
      <c r="AT315" s="211" t="s">
        <v>161</v>
      </c>
      <c r="AU315" s="211" t="s">
        <v>83</v>
      </c>
      <c r="AV315" s="13" t="s">
        <v>83</v>
      </c>
      <c r="AW315" s="13" t="s">
        <v>30</v>
      </c>
      <c r="AX315" s="13" t="s">
        <v>73</v>
      </c>
      <c r="AY315" s="211" t="s">
        <v>153</v>
      </c>
    </row>
    <row r="316" spans="1:65" s="14" customFormat="1">
      <c r="B316" s="212"/>
      <c r="C316" s="213"/>
      <c r="D316" s="202" t="s">
        <v>161</v>
      </c>
      <c r="E316" s="214" t="s">
        <v>1</v>
      </c>
      <c r="F316" s="215" t="s">
        <v>163</v>
      </c>
      <c r="G316" s="213"/>
      <c r="H316" s="216">
        <v>13.757999999999999</v>
      </c>
      <c r="I316" s="217"/>
      <c r="J316" s="213"/>
      <c r="K316" s="213"/>
      <c r="L316" s="218"/>
      <c r="M316" s="219"/>
      <c r="N316" s="220"/>
      <c r="O316" s="220"/>
      <c r="P316" s="220"/>
      <c r="Q316" s="220"/>
      <c r="R316" s="220"/>
      <c r="S316" s="220"/>
      <c r="T316" s="221"/>
      <c r="AT316" s="222" t="s">
        <v>161</v>
      </c>
      <c r="AU316" s="222" t="s">
        <v>83</v>
      </c>
      <c r="AV316" s="14" t="s">
        <v>159</v>
      </c>
      <c r="AW316" s="14" t="s">
        <v>30</v>
      </c>
      <c r="AX316" s="14" t="s">
        <v>81</v>
      </c>
      <c r="AY316" s="222" t="s">
        <v>153</v>
      </c>
    </row>
    <row r="317" spans="1:65" s="2" customFormat="1" ht="16.5" customHeight="1">
      <c r="A317" s="33"/>
      <c r="B317" s="34"/>
      <c r="C317" s="186" t="s">
        <v>423</v>
      </c>
      <c r="D317" s="186" t="s">
        <v>155</v>
      </c>
      <c r="E317" s="187" t="s">
        <v>424</v>
      </c>
      <c r="F317" s="188" t="s">
        <v>425</v>
      </c>
      <c r="G317" s="189" t="s">
        <v>212</v>
      </c>
      <c r="H317" s="190">
        <v>78</v>
      </c>
      <c r="I317" s="191"/>
      <c r="J317" s="192">
        <f>ROUND(I317*H317,2)</f>
        <v>0</v>
      </c>
      <c r="K317" s="193"/>
      <c r="L317" s="38"/>
      <c r="M317" s="194" t="s">
        <v>1</v>
      </c>
      <c r="N317" s="195" t="s">
        <v>38</v>
      </c>
      <c r="O317" s="70"/>
      <c r="P317" s="196">
        <f>O317*H317</f>
        <v>0</v>
      </c>
      <c r="Q317" s="196">
        <v>0</v>
      </c>
      <c r="R317" s="196">
        <f>Q317*H317</f>
        <v>0</v>
      </c>
      <c r="S317" s="196">
        <v>0</v>
      </c>
      <c r="T317" s="197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98" t="s">
        <v>159</v>
      </c>
      <c r="AT317" s="198" t="s">
        <v>155</v>
      </c>
      <c r="AU317" s="198" t="s">
        <v>83</v>
      </c>
      <c r="AY317" s="16" t="s">
        <v>153</v>
      </c>
      <c r="BE317" s="199">
        <f>IF(N317="základní",J317,0)</f>
        <v>0</v>
      </c>
      <c r="BF317" s="199">
        <f>IF(N317="snížená",J317,0)</f>
        <v>0</v>
      </c>
      <c r="BG317" s="199">
        <f>IF(N317="zákl. přenesená",J317,0)</f>
        <v>0</v>
      </c>
      <c r="BH317" s="199">
        <f>IF(N317="sníž. přenesená",J317,0)</f>
        <v>0</v>
      </c>
      <c r="BI317" s="199">
        <f>IF(N317="nulová",J317,0)</f>
        <v>0</v>
      </c>
      <c r="BJ317" s="16" t="s">
        <v>81</v>
      </c>
      <c r="BK317" s="199">
        <f>ROUND(I317*H317,2)</f>
        <v>0</v>
      </c>
      <c r="BL317" s="16" t="s">
        <v>159</v>
      </c>
      <c r="BM317" s="198" t="s">
        <v>426</v>
      </c>
    </row>
    <row r="318" spans="1:65" s="13" customFormat="1">
      <c r="B318" s="200"/>
      <c r="C318" s="201"/>
      <c r="D318" s="202" t="s">
        <v>161</v>
      </c>
      <c r="E318" s="203" t="s">
        <v>1</v>
      </c>
      <c r="F318" s="204" t="s">
        <v>427</v>
      </c>
      <c r="G318" s="201"/>
      <c r="H318" s="205">
        <v>78</v>
      </c>
      <c r="I318" s="206"/>
      <c r="J318" s="201"/>
      <c r="K318" s="201"/>
      <c r="L318" s="207"/>
      <c r="M318" s="208"/>
      <c r="N318" s="209"/>
      <c r="O318" s="209"/>
      <c r="P318" s="209"/>
      <c r="Q318" s="209"/>
      <c r="R318" s="209"/>
      <c r="S318" s="209"/>
      <c r="T318" s="210"/>
      <c r="AT318" s="211" t="s">
        <v>161</v>
      </c>
      <c r="AU318" s="211" t="s">
        <v>83</v>
      </c>
      <c r="AV318" s="13" t="s">
        <v>83</v>
      </c>
      <c r="AW318" s="13" t="s">
        <v>30</v>
      </c>
      <c r="AX318" s="13" t="s">
        <v>73</v>
      </c>
      <c r="AY318" s="211" t="s">
        <v>153</v>
      </c>
    </row>
    <row r="319" spans="1:65" s="14" customFormat="1">
      <c r="B319" s="212"/>
      <c r="C319" s="213"/>
      <c r="D319" s="202" t="s">
        <v>161</v>
      </c>
      <c r="E319" s="214" t="s">
        <v>1</v>
      </c>
      <c r="F319" s="215" t="s">
        <v>163</v>
      </c>
      <c r="G319" s="213"/>
      <c r="H319" s="216">
        <v>78</v>
      </c>
      <c r="I319" s="217"/>
      <c r="J319" s="213"/>
      <c r="K319" s="213"/>
      <c r="L319" s="218"/>
      <c r="M319" s="219"/>
      <c r="N319" s="220"/>
      <c r="O319" s="220"/>
      <c r="P319" s="220"/>
      <c r="Q319" s="220"/>
      <c r="R319" s="220"/>
      <c r="S319" s="220"/>
      <c r="T319" s="221"/>
      <c r="AT319" s="222" t="s">
        <v>161</v>
      </c>
      <c r="AU319" s="222" t="s">
        <v>83</v>
      </c>
      <c r="AV319" s="14" t="s">
        <v>159</v>
      </c>
      <c r="AW319" s="14" t="s">
        <v>30</v>
      </c>
      <c r="AX319" s="14" t="s">
        <v>81</v>
      </c>
      <c r="AY319" s="222" t="s">
        <v>153</v>
      </c>
    </row>
    <row r="320" spans="1:65" s="2" customFormat="1" ht="16.5" customHeight="1">
      <c r="A320" s="33"/>
      <c r="B320" s="34"/>
      <c r="C320" s="186" t="s">
        <v>428</v>
      </c>
      <c r="D320" s="186" t="s">
        <v>155</v>
      </c>
      <c r="E320" s="187" t="s">
        <v>429</v>
      </c>
      <c r="F320" s="188" t="s">
        <v>430</v>
      </c>
      <c r="G320" s="189" t="s">
        <v>212</v>
      </c>
      <c r="H320" s="190">
        <v>78</v>
      </c>
      <c r="I320" s="191"/>
      <c r="J320" s="192">
        <f>ROUND(I320*H320,2)</f>
        <v>0</v>
      </c>
      <c r="K320" s="193"/>
      <c r="L320" s="38"/>
      <c r="M320" s="194" t="s">
        <v>1</v>
      </c>
      <c r="N320" s="195" t="s">
        <v>38</v>
      </c>
      <c r="O320" s="70"/>
      <c r="P320" s="196">
        <f>O320*H320</f>
        <v>0</v>
      </c>
      <c r="Q320" s="196">
        <v>0</v>
      </c>
      <c r="R320" s="196">
        <f>Q320*H320</f>
        <v>0</v>
      </c>
      <c r="S320" s="196">
        <v>0</v>
      </c>
      <c r="T320" s="197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98" t="s">
        <v>159</v>
      </c>
      <c r="AT320" s="198" t="s">
        <v>155</v>
      </c>
      <c r="AU320" s="198" t="s">
        <v>83</v>
      </c>
      <c r="AY320" s="16" t="s">
        <v>153</v>
      </c>
      <c r="BE320" s="199">
        <f>IF(N320="základní",J320,0)</f>
        <v>0</v>
      </c>
      <c r="BF320" s="199">
        <f>IF(N320="snížená",J320,0)</f>
        <v>0</v>
      </c>
      <c r="BG320" s="199">
        <f>IF(N320="zákl. přenesená",J320,0)</f>
        <v>0</v>
      </c>
      <c r="BH320" s="199">
        <f>IF(N320="sníž. přenesená",J320,0)</f>
        <v>0</v>
      </c>
      <c r="BI320" s="199">
        <f>IF(N320="nulová",J320,0)</f>
        <v>0</v>
      </c>
      <c r="BJ320" s="16" t="s">
        <v>81</v>
      </c>
      <c r="BK320" s="199">
        <f>ROUND(I320*H320,2)</f>
        <v>0</v>
      </c>
      <c r="BL320" s="16" t="s">
        <v>159</v>
      </c>
      <c r="BM320" s="198" t="s">
        <v>431</v>
      </c>
    </row>
    <row r="321" spans="1:65" s="13" customFormat="1">
      <c r="B321" s="200"/>
      <c r="C321" s="201"/>
      <c r="D321" s="202" t="s">
        <v>161</v>
      </c>
      <c r="E321" s="203" t="s">
        <v>1</v>
      </c>
      <c r="F321" s="204" t="s">
        <v>427</v>
      </c>
      <c r="G321" s="201"/>
      <c r="H321" s="205">
        <v>78</v>
      </c>
      <c r="I321" s="206"/>
      <c r="J321" s="201"/>
      <c r="K321" s="201"/>
      <c r="L321" s="207"/>
      <c r="M321" s="208"/>
      <c r="N321" s="209"/>
      <c r="O321" s="209"/>
      <c r="P321" s="209"/>
      <c r="Q321" s="209"/>
      <c r="R321" s="209"/>
      <c r="S321" s="209"/>
      <c r="T321" s="210"/>
      <c r="AT321" s="211" t="s">
        <v>161</v>
      </c>
      <c r="AU321" s="211" t="s">
        <v>83</v>
      </c>
      <c r="AV321" s="13" t="s">
        <v>83</v>
      </c>
      <c r="AW321" s="13" t="s">
        <v>30</v>
      </c>
      <c r="AX321" s="13" t="s">
        <v>73</v>
      </c>
      <c r="AY321" s="211" t="s">
        <v>153</v>
      </c>
    </row>
    <row r="322" spans="1:65" s="14" customFormat="1">
      <c r="B322" s="212"/>
      <c r="C322" s="213"/>
      <c r="D322" s="202" t="s">
        <v>161</v>
      </c>
      <c r="E322" s="214" t="s">
        <v>1</v>
      </c>
      <c r="F322" s="215" t="s">
        <v>163</v>
      </c>
      <c r="G322" s="213"/>
      <c r="H322" s="216">
        <v>78</v>
      </c>
      <c r="I322" s="217"/>
      <c r="J322" s="213"/>
      <c r="K322" s="213"/>
      <c r="L322" s="218"/>
      <c r="M322" s="219"/>
      <c r="N322" s="220"/>
      <c r="O322" s="220"/>
      <c r="P322" s="220"/>
      <c r="Q322" s="220"/>
      <c r="R322" s="220"/>
      <c r="S322" s="220"/>
      <c r="T322" s="221"/>
      <c r="AT322" s="222" t="s">
        <v>161</v>
      </c>
      <c r="AU322" s="222" t="s">
        <v>83</v>
      </c>
      <c r="AV322" s="14" t="s">
        <v>159</v>
      </c>
      <c r="AW322" s="14" t="s">
        <v>30</v>
      </c>
      <c r="AX322" s="14" t="s">
        <v>81</v>
      </c>
      <c r="AY322" s="222" t="s">
        <v>153</v>
      </c>
    </row>
    <row r="323" spans="1:65" s="2" customFormat="1" ht="24.2" customHeight="1">
      <c r="A323" s="33"/>
      <c r="B323" s="34"/>
      <c r="C323" s="186" t="s">
        <v>432</v>
      </c>
      <c r="D323" s="186" t="s">
        <v>155</v>
      </c>
      <c r="E323" s="187" t="s">
        <v>433</v>
      </c>
      <c r="F323" s="188" t="s">
        <v>434</v>
      </c>
      <c r="G323" s="189" t="s">
        <v>206</v>
      </c>
      <c r="H323" s="190">
        <v>1.651</v>
      </c>
      <c r="I323" s="191"/>
      <c r="J323" s="192">
        <f>ROUND(I323*H323,2)</f>
        <v>0</v>
      </c>
      <c r="K323" s="193"/>
      <c r="L323" s="38"/>
      <c r="M323" s="194" t="s">
        <v>1</v>
      </c>
      <c r="N323" s="195" t="s">
        <v>38</v>
      </c>
      <c r="O323" s="70"/>
      <c r="P323" s="196">
        <f>O323*H323</f>
        <v>0</v>
      </c>
      <c r="Q323" s="196">
        <v>0</v>
      </c>
      <c r="R323" s="196">
        <f>Q323*H323</f>
        <v>0</v>
      </c>
      <c r="S323" s="196">
        <v>0</v>
      </c>
      <c r="T323" s="197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98" t="s">
        <v>159</v>
      </c>
      <c r="AT323" s="198" t="s">
        <v>155</v>
      </c>
      <c r="AU323" s="198" t="s">
        <v>83</v>
      </c>
      <c r="AY323" s="16" t="s">
        <v>153</v>
      </c>
      <c r="BE323" s="199">
        <f>IF(N323="základní",J323,0)</f>
        <v>0</v>
      </c>
      <c r="BF323" s="199">
        <f>IF(N323="snížená",J323,0)</f>
        <v>0</v>
      </c>
      <c r="BG323" s="199">
        <f>IF(N323="zákl. přenesená",J323,0)</f>
        <v>0</v>
      </c>
      <c r="BH323" s="199">
        <f>IF(N323="sníž. přenesená",J323,0)</f>
        <v>0</v>
      </c>
      <c r="BI323" s="199">
        <f>IF(N323="nulová",J323,0)</f>
        <v>0</v>
      </c>
      <c r="BJ323" s="16" t="s">
        <v>81</v>
      </c>
      <c r="BK323" s="199">
        <f>ROUND(I323*H323,2)</f>
        <v>0</v>
      </c>
      <c r="BL323" s="16" t="s">
        <v>159</v>
      </c>
      <c r="BM323" s="198" t="s">
        <v>435</v>
      </c>
    </row>
    <row r="324" spans="1:65" s="13" customFormat="1">
      <c r="B324" s="200"/>
      <c r="C324" s="201"/>
      <c r="D324" s="202" t="s">
        <v>161</v>
      </c>
      <c r="E324" s="203" t="s">
        <v>1</v>
      </c>
      <c r="F324" s="204" t="s">
        <v>436</v>
      </c>
      <c r="G324" s="201"/>
      <c r="H324" s="205">
        <v>1.651</v>
      </c>
      <c r="I324" s="206"/>
      <c r="J324" s="201"/>
      <c r="K324" s="201"/>
      <c r="L324" s="207"/>
      <c r="M324" s="208"/>
      <c r="N324" s="209"/>
      <c r="O324" s="209"/>
      <c r="P324" s="209"/>
      <c r="Q324" s="209"/>
      <c r="R324" s="209"/>
      <c r="S324" s="209"/>
      <c r="T324" s="210"/>
      <c r="AT324" s="211" t="s">
        <v>161</v>
      </c>
      <c r="AU324" s="211" t="s">
        <v>83</v>
      </c>
      <c r="AV324" s="13" t="s">
        <v>83</v>
      </c>
      <c r="AW324" s="13" t="s">
        <v>30</v>
      </c>
      <c r="AX324" s="13" t="s">
        <v>73</v>
      </c>
      <c r="AY324" s="211" t="s">
        <v>153</v>
      </c>
    </row>
    <row r="325" spans="1:65" s="14" customFormat="1">
      <c r="B325" s="212"/>
      <c r="C325" s="213"/>
      <c r="D325" s="202" t="s">
        <v>161</v>
      </c>
      <c r="E325" s="214" t="s">
        <v>1</v>
      </c>
      <c r="F325" s="215" t="s">
        <v>163</v>
      </c>
      <c r="G325" s="213"/>
      <c r="H325" s="216">
        <v>1.651</v>
      </c>
      <c r="I325" s="217"/>
      <c r="J325" s="213"/>
      <c r="K325" s="213"/>
      <c r="L325" s="218"/>
      <c r="M325" s="219"/>
      <c r="N325" s="220"/>
      <c r="O325" s="220"/>
      <c r="P325" s="220"/>
      <c r="Q325" s="220"/>
      <c r="R325" s="220"/>
      <c r="S325" s="220"/>
      <c r="T325" s="221"/>
      <c r="AT325" s="222" t="s">
        <v>161</v>
      </c>
      <c r="AU325" s="222" t="s">
        <v>83</v>
      </c>
      <c r="AV325" s="14" t="s">
        <v>159</v>
      </c>
      <c r="AW325" s="14" t="s">
        <v>30</v>
      </c>
      <c r="AX325" s="14" t="s">
        <v>81</v>
      </c>
      <c r="AY325" s="222" t="s">
        <v>153</v>
      </c>
    </row>
    <row r="326" spans="1:65" s="2" customFormat="1" ht="21.75" customHeight="1">
      <c r="A326" s="33"/>
      <c r="B326" s="34"/>
      <c r="C326" s="186" t="s">
        <v>437</v>
      </c>
      <c r="D326" s="186" t="s">
        <v>155</v>
      </c>
      <c r="E326" s="187" t="s">
        <v>438</v>
      </c>
      <c r="F326" s="188" t="s">
        <v>439</v>
      </c>
      <c r="G326" s="189" t="s">
        <v>158</v>
      </c>
      <c r="H326" s="190">
        <v>4.12</v>
      </c>
      <c r="I326" s="191"/>
      <c r="J326" s="192">
        <f>ROUND(I326*H326,2)</f>
        <v>0</v>
      </c>
      <c r="K326" s="193"/>
      <c r="L326" s="38"/>
      <c r="M326" s="194" t="s">
        <v>1</v>
      </c>
      <c r="N326" s="195" t="s">
        <v>38</v>
      </c>
      <c r="O326" s="70"/>
      <c r="P326" s="196">
        <f>O326*H326</f>
        <v>0</v>
      </c>
      <c r="Q326" s="196">
        <v>0</v>
      </c>
      <c r="R326" s="196">
        <f>Q326*H326</f>
        <v>0</v>
      </c>
      <c r="S326" s="196">
        <v>0</v>
      </c>
      <c r="T326" s="197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98" t="s">
        <v>159</v>
      </c>
      <c r="AT326" s="198" t="s">
        <v>155</v>
      </c>
      <c r="AU326" s="198" t="s">
        <v>83</v>
      </c>
      <c r="AY326" s="16" t="s">
        <v>153</v>
      </c>
      <c r="BE326" s="199">
        <f>IF(N326="základní",J326,0)</f>
        <v>0</v>
      </c>
      <c r="BF326" s="199">
        <f>IF(N326="snížená",J326,0)</f>
        <v>0</v>
      </c>
      <c r="BG326" s="199">
        <f>IF(N326="zákl. přenesená",J326,0)</f>
        <v>0</v>
      </c>
      <c r="BH326" s="199">
        <f>IF(N326="sníž. přenesená",J326,0)</f>
        <v>0</v>
      </c>
      <c r="BI326" s="199">
        <f>IF(N326="nulová",J326,0)</f>
        <v>0</v>
      </c>
      <c r="BJ326" s="16" t="s">
        <v>81</v>
      </c>
      <c r="BK326" s="199">
        <f>ROUND(I326*H326,2)</f>
        <v>0</v>
      </c>
      <c r="BL326" s="16" t="s">
        <v>159</v>
      </c>
      <c r="BM326" s="198" t="s">
        <v>440</v>
      </c>
    </row>
    <row r="327" spans="1:65" s="13" customFormat="1">
      <c r="B327" s="200"/>
      <c r="C327" s="201"/>
      <c r="D327" s="202" t="s">
        <v>161</v>
      </c>
      <c r="E327" s="203" t="s">
        <v>1</v>
      </c>
      <c r="F327" s="204" t="s">
        <v>441</v>
      </c>
      <c r="G327" s="201"/>
      <c r="H327" s="205">
        <v>4.12</v>
      </c>
      <c r="I327" s="206"/>
      <c r="J327" s="201"/>
      <c r="K327" s="201"/>
      <c r="L327" s="207"/>
      <c r="M327" s="208"/>
      <c r="N327" s="209"/>
      <c r="O327" s="209"/>
      <c r="P327" s="209"/>
      <c r="Q327" s="209"/>
      <c r="R327" s="209"/>
      <c r="S327" s="209"/>
      <c r="T327" s="210"/>
      <c r="AT327" s="211" t="s">
        <v>161</v>
      </c>
      <c r="AU327" s="211" t="s">
        <v>83</v>
      </c>
      <c r="AV327" s="13" t="s">
        <v>83</v>
      </c>
      <c r="AW327" s="13" t="s">
        <v>30</v>
      </c>
      <c r="AX327" s="13" t="s">
        <v>73</v>
      </c>
      <c r="AY327" s="211" t="s">
        <v>153</v>
      </c>
    </row>
    <row r="328" spans="1:65" s="14" customFormat="1">
      <c r="B328" s="212"/>
      <c r="C328" s="213"/>
      <c r="D328" s="202" t="s">
        <v>161</v>
      </c>
      <c r="E328" s="214" t="s">
        <v>1</v>
      </c>
      <c r="F328" s="215" t="s">
        <v>163</v>
      </c>
      <c r="G328" s="213"/>
      <c r="H328" s="216">
        <v>4.12</v>
      </c>
      <c r="I328" s="217"/>
      <c r="J328" s="213"/>
      <c r="K328" s="213"/>
      <c r="L328" s="218"/>
      <c r="M328" s="219"/>
      <c r="N328" s="220"/>
      <c r="O328" s="220"/>
      <c r="P328" s="220"/>
      <c r="Q328" s="220"/>
      <c r="R328" s="220"/>
      <c r="S328" s="220"/>
      <c r="T328" s="221"/>
      <c r="AT328" s="222" t="s">
        <v>161</v>
      </c>
      <c r="AU328" s="222" t="s">
        <v>83</v>
      </c>
      <c r="AV328" s="14" t="s">
        <v>159</v>
      </c>
      <c r="AW328" s="14" t="s">
        <v>30</v>
      </c>
      <c r="AX328" s="14" t="s">
        <v>81</v>
      </c>
      <c r="AY328" s="222" t="s">
        <v>153</v>
      </c>
    </row>
    <row r="329" spans="1:65" s="2" customFormat="1" ht="24.2" customHeight="1">
      <c r="A329" s="33"/>
      <c r="B329" s="34"/>
      <c r="C329" s="186" t="s">
        <v>442</v>
      </c>
      <c r="D329" s="186" t="s">
        <v>155</v>
      </c>
      <c r="E329" s="187" t="s">
        <v>443</v>
      </c>
      <c r="F329" s="188" t="s">
        <v>444</v>
      </c>
      <c r="G329" s="189" t="s">
        <v>206</v>
      </c>
      <c r="H329" s="190">
        <v>0.33</v>
      </c>
      <c r="I329" s="191"/>
      <c r="J329" s="192">
        <f>ROUND(I329*H329,2)</f>
        <v>0</v>
      </c>
      <c r="K329" s="193"/>
      <c r="L329" s="38"/>
      <c r="M329" s="194" t="s">
        <v>1</v>
      </c>
      <c r="N329" s="195" t="s">
        <v>38</v>
      </c>
      <c r="O329" s="70"/>
      <c r="P329" s="196">
        <f>O329*H329</f>
        <v>0</v>
      </c>
      <c r="Q329" s="196">
        <v>0</v>
      </c>
      <c r="R329" s="196">
        <f>Q329*H329</f>
        <v>0</v>
      </c>
      <c r="S329" s="196">
        <v>0</v>
      </c>
      <c r="T329" s="197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98" t="s">
        <v>159</v>
      </c>
      <c r="AT329" s="198" t="s">
        <v>155</v>
      </c>
      <c r="AU329" s="198" t="s">
        <v>83</v>
      </c>
      <c r="AY329" s="16" t="s">
        <v>153</v>
      </c>
      <c r="BE329" s="199">
        <f>IF(N329="základní",J329,0)</f>
        <v>0</v>
      </c>
      <c r="BF329" s="199">
        <f>IF(N329="snížená",J329,0)</f>
        <v>0</v>
      </c>
      <c r="BG329" s="199">
        <f>IF(N329="zákl. přenesená",J329,0)</f>
        <v>0</v>
      </c>
      <c r="BH329" s="199">
        <f>IF(N329="sníž. přenesená",J329,0)</f>
        <v>0</v>
      </c>
      <c r="BI329" s="199">
        <f>IF(N329="nulová",J329,0)</f>
        <v>0</v>
      </c>
      <c r="BJ329" s="16" t="s">
        <v>81</v>
      </c>
      <c r="BK329" s="199">
        <f>ROUND(I329*H329,2)</f>
        <v>0</v>
      </c>
      <c r="BL329" s="16" t="s">
        <v>159</v>
      </c>
      <c r="BM329" s="198" t="s">
        <v>445</v>
      </c>
    </row>
    <row r="330" spans="1:65" s="13" customFormat="1">
      <c r="B330" s="200"/>
      <c r="C330" s="201"/>
      <c r="D330" s="202" t="s">
        <v>161</v>
      </c>
      <c r="E330" s="203" t="s">
        <v>1</v>
      </c>
      <c r="F330" s="204" t="s">
        <v>446</v>
      </c>
      <c r="G330" s="201"/>
      <c r="H330" s="205">
        <v>0.33</v>
      </c>
      <c r="I330" s="206"/>
      <c r="J330" s="201"/>
      <c r="K330" s="201"/>
      <c r="L330" s="207"/>
      <c r="M330" s="208"/>
      <c r="N330" s="209"/>
      <c r="O330" s="209"/>
      <c r="P330" s="209"/>
      <c r="Q330" s="209"/>
      <c r="R330" s="209"/>
      <c r="S330" s="209"/>
      <c r="T330" s="210"/>
      <c r="AT330" s="211" t="s">
        <v>161</v>
      </c>
      <c r="AU330" s="211" t="s">
        <v>83</v>
      </c>
      <c r="AV330" s="13" t="s">
        <v>83</v>
      </c>
      <c r="AW330" s="13" t="s">
        <v>30</v>
      </c>
      <c r="AX330" s="13" t="s">
        <v>73</v>
      </c>
      <c r="AY330" s="211" t="s">
        <v>153</v>
      </c>
    </row>
    <row r="331" spans="1:65" s="14" customFormat="1">
      <c r="B331" s="212"/>
      <c r="C331" s="213"/>
      <c r="D331" s="202" t="s">
        <v>161</v>
      </c>
      <c r="E331" s="214" t="s">
        <v>1</v>
      </c>
      <c r="F331" s="215" t="s">
        <v>163</v>
      </c>
      <c r="G331" s="213"/>
      <c r="H331" s="216">
        <v>0.33</v>
      </c>
      <c r="I331" s="217"/>
      <c r="J331" s="213"/>
      <c r="K331" s="213"/>
      <c r="L331" s="218"/>
      <c r="M331" s="219"/>
      <c r="N331" s="220"/>
      <c r="O331" s="220"/>
      <c r="P331" s="220"/>
      <c r="Q331" s="220"/>
      <c r="R331" s="220"/>
      <c r="S331" s="220"/>
      <c r="T331" s="221"/>
      <c r="AT331" s="222" t="s">
        <v>161</v>
      </c>
      <c r="AU331" s="222" t="s">
        <v>83</v>
      </c>
      <c r="AV331" s="14" t="s">
        <v>159</v>
      </c>
      <c r="AW331" s="14" t="s">
        <v>30</v>
      </c>
      <c r="AX331" s="14" t="s">
        <v>81</v>
      </c>
      <c r="AY331" s="222" t="s">
        <v>153</v>
      </c>
    </row>
    <row r="332" spans="1:65" s="2" customFormat="1" ht="24.2" customHeight="1">
      <c r="A332" s="33"/>
      <c r="B332" s="34"/>
      <c r="C332" s="186" t="s">
        <v>447</v>
      </c>
      <c r="D332" s="186" t="s">
        <v>155</v>
      </c>
      <c r="E332" s="187" t="s">
        <v>448</v>
      </c>
      <c r="F332" s="188" t="s">
        <v>449</v>
      </c>
      <c r="G332" s="189" t="s">
        <v>212</v>
      </c>
      <c r="H332" s="190">
        <v>4.3</v>
      </c>
      <c r="I332" s="191"/>
      <c r="J332" s="192">
        <f>ROUND(I332*H332,2)</f>
        <v>0</v>
      </c>
      <c r="K332" s="193"/>
      <c r="L332" s="38"/>
      <c r="M332" s="194" t="s">
        <v>1</v>
      </c>
      <c r="N332" s="195" t="s">
        <v>38</v>
      </c>
      <c r="O332" s="70"/>
      <c r="P332" s="196">
        <f>O332*H332</f>
        <v>0</v>
      </c>
      <c r="Q332" s="196">
        <v>0</v>
      </c>
      <c r="R332" s="196">
        <f>Q332*H332</f>
        <v>0</v>
      </c>
      <c r="S332" s="196">
        <v>0</v>
      </c>
      <c r="T332" s="197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98" t="s">
        <v>159</v>
      </c>
      <c r="AT332" s="198" t="s">
        <v>155</v>
      </c>
      <c r="AU332" s="198" t="s">
        <v>83</v>
      </c>
      <c r="AY332" s="16" t="s">
        <v>153</v>
      </c>
      <c r="BE332" s="199">
        <f>IF(N332="základní",J332,0)</f>
        <v>0</v>
      </c>
      <c r="BF332" s="199">
        <f>IF(N332="snížená",J332,0)</f>
        <v>0</v>
      </c>
      <c r="BG332" s="199">
        <f>IF(N332="zákl. přenesená",J332,0)</f>
        <v>0</v>
      </c>
      <c r="BH332" s="199">
        <f>IF(N332="sníž. přenesená",J332,0)</f>
        <v>0</v>
      </c>
      <c r="BI332" s="199">
        <f>IF(N332="nulová",J332,0)</f>
        <v>0</v>
      </c>
      <c r="BJ332" s="16" t="s">
        <v>81</v>
      </c>
      <c r="BK332" s="199">
        <f>ROUND(I332*H332,2)</f>
        <v>0</v>
      </c>
      <c r="BL332" s="16" t="s">
        <v>159</v>
      </c>
      <c r="BM332" s="198" t="s">
        <v>450</v>
      </c>
    </row>
    <row r="333" spans="1:65" s="13" customFormat="1">
      <c r="B333" s="200"/>
      <c r="C333" s="201"/>
      <c r="D333" s="202" t="s">
        <v>161</v>
      </c>
      <c r="E333" s="203" t="s">
        <v>1</v>
      </c>
      <c r="F333" s="204" t="s">
        <v>451</v>
      </c>
      <c r="G333" s="201"/>
      <c r="H333" s="205">
        <v>4.3</v>
      </c>
      <c r="I333" s="206"/>
      <c r="J333" s="201"/>
      <c r="K333" s="201"/>
      <c r="L333" s="207"/>
      <c r="M333" s="208"/>
      <c r="N333" s="209"/>
      <c r="O333" s="209"/>
      <c r="P333" s="209"/>
      <c r="Q333" s="209"/>
      <c r="R333" s="209"/>
      <c r="S333" s="209"/>
      <c r="T333" s="210"/>
      <c r="AT333" s="211" t="s">
        <v>161</v>
      </c>
      <c r="AU333" s="211" t="s">
        <v>83</v>
      </c>
      <c r="AV333" s="13" t="s">
        <v>83</v>
      </c>
      <c r="AW333" s="13" t="s">
        <v>30</v>
      </c>
      <c r="AX333" s="13" t="s">
        <v>73</v>
      </c>
      <c r="AY333" s="211" t="s">
        <v>153</v>
      </c>
    </row>
    <row r="334" spans="1:65" s="14" customFormat="1">
      <c r="B334" s="212"/>
      <c r="C334" s="213"/>
      <c r="D334" s="202" t="s">
        <v>161</v>
      </c>
      <c r="E334" s="214" t="s">
        <v>1</v>
      </c>
      <c r="F334" s="215" t="s">
        <v>163</v>
      </c>
      <c r="G334" s="213"/>
      <c r="H334" s="216">
        <v>4.3</v>
      </c>
      <c r="I334" s="217"/>
      <c r="J334" s="213"/>
      <c r="K334" s="213"/>
      <c r="L334" s="218"/>
      <c r="M334" s="219"/>
      <c r="N334" s="220"/>
      <c r="O334" s="220"/>
      <c r="P334" s="220"/>
      <c r="Q334" s="220"/>
      <c r="R334" s="220"/>
      <c r="S334" s="220"/>
      <c r="T334" s="221"/>
      <c r="AT334" s="222" t="s">
        <v>161</v>
      </c>
      <c r="AU334" s="222" t="s">
        <v>83</v>
      </c>
      <c r="AV334" s="14" t="s">
        <v>159</v>
      </c>
      <c r="AW334" s="14" t="s">
        <v>30</v>
      </c>
      <c r="AX334" s="14" t="s">
        <v>81</v>
      </c>
      <c r="AY334" s="222" t="s">
        <v>153</v>
      </c>
    </row>
    <row r="335" spans="1:65" s="2" customFormat="1" ht="24.2" customHeight="1">
      <c r="A335" s="33"/>
      <c r="B335" s="34"/>
      <c r="C335" s="186" t="s">
        <v>452</v>
      </c>
      <c r="D335" s="186" t="s">
        <v>155</v>
      </c>
      <c r="E335" s="187" t="s">
        <v>453</v>
      </c>
      <c r="F335" s="188" t="s">
        <v>454</v>
      </c>
      <c r="G335" s="189" t="s">
        <v>212</v>
      </c>
      <c r="H335" s="190">
        <v>4.3</v>
      </c>
      <c r="I335" s="191"/>
      <c r="J335" s="192">
        <f>ROUND(I335*H335,2)</f>
        <v>0</v>
      </c>
      <c r="K335" s="193"/>
      <c r="L335" s="38"/>
      <c r="M335" s="194" t="s">
        <v>1</v>
      </c>
      <c r="N335" s="195" t="s">
        <v>38</v>
      </c>
      <c r="O335" s="70"/>
      <c r="P335" s="196">
        <f>O335*H335</f>
        <v>0</v>
      </c>
      <c r="Q335" s="196">
        <v>0</v>
      </c>
      <c r="R335" s="196">
        <f>Q335*H335</f>
        <v>0</v>
      </c>
      <c r="S335" s="196">
        <v>0</v>
      </c>
      <c r="T335" s="197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98" t="s">
        <v>159</v>
      </c>
      <c r="AT335" s="198" t="s">
        <v>155</v>
      </c>
      <c r="AU335" s="198" t="s">
        <v>83</v>
      </c>
      <c r="AY335" s="16" t="s">
        <v>153</v>
      </c>
      <c r="BE335" s="199">
        <f>IF(N335="základní",J335,0)</f>
        <v>0</v>
      </c>
      <c r="BF335" s="199">
        <f>IF(N335="snížená",J335,0)</f>
        <v>0</v>
      </c>
      <c r="BG335" s="199">
        <f>IF(N335="zákl. přenesená",J335,0)</f>
        <v>0</v>
      </c>
      <c r="BH335" s="199">
        <f>IF(N335="sníž. přenesená",J335,0)</f>
        <v>0</v>
      </c>
      <c r="BI335" s="199">
        <f>IF(N335="nulová",J335,0)</f>
        <v>0</v>
      </c>
      <c r="BJ335" s="16" t="s">
        <v>81</v>
      </c>
      <c r="BK335" s="199">
        <f>ROUND(I335*H335,2)</f>
        <v>0</v>
      </c>
      <c r="BL335" s="16" t="s">
        <v>159</v>
      </c>
      <c r="BM335" s="198" t="s">
        <v>455</v>
      </c>
    </row>
    <row r="336" spans="1:65" s="2" customFormat="1" ht="24.2" customHeight="1">
      <c r="A336" s="33"/>
      <c r="B336" s="34"/>
      <c r="C336" s="186" t="s">
        <v>456</v>
      </c>
      <c r="D336" s="186" t="s">
        <v>155</v>
      </c>
      <c r="E336" s="187" t="s">
        <v>457</v>
      </c>
      <c r="F336" s="188" t="s">
        <v>458</v>
      </c>
      <c r="G336" s="189" t="s">
        <v>212</v>
      </c>
      <c r="H336" s="190">
        <v>16.899999999999999</v>
      </c>
      <c r="I336" s="191"/>
      <c r="J336" s="192">
        <f>ROUND(I336*H336,2)</f>
        <v>0</v>
      </c>
      <c r="K336" s="193"/>
      <c r="L336" s="38"/>
      <c r="M336" s="194" t="s">
        <v>1</v>
      </c>
      <c r="N336" s="195" t="s">
        <v>38</v>
      </c>
      <c r="O336" s="70"/>
      <c r="P336" s="196">
        <f>O336*H336</f>
        <v>0</v>
      </c>
      <c r="Q336" s="196">
        <v>0</v>
      </c>
      <c r="R336" s="196">
        <f>Q336*H336</f>
        <v>0</v>
      </c>
      <c r="S336" s="196">
        <v>0</v>
      </c>
      <c r="T336" s="197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98" t="s">
        <v>159</v>
      </c>
      <c r="AT336" s="198" t="s">
        <v>155</v>
      </c>
      <c r="AU336" s="198" t="s">
        <v>83</v>
      </c>
      <c r="AY336" s="16" t="s">
        <v>153</v>
      </c>
      <c r="BE336" s="199">
        <f>IF(N336="základní",J336,0)</f>
        <v>0</v>
      </c>
      <c r="BF336" s="199">
        <f>IF(N336="snížená",J336,0)</f>
        <v>0</v>
      </c>
      <c r="BG336" s="199">
        <f>IF(N336="zákl. přenesená",J336,0)</f>
        <v>0</v>
      </c>
      <c r="BH336" s="199">
        <f>IF(N336="sníž. přenesená",J336,0)</f>
        <v>0</v>
      </c>
      <c r="BI336" s="199">
        <f>IF(N336="nulová",J336,0)</f>
        <v>0</v>
      </c>
      <c r="BJ336" s="16" t="s">
        <v>81</v>
      </c>
      <c r="BK336" s="199">
        <f>ROUND(I336*H336,2)</f>
        <v>0</v>
      </c>
      <c r="BL336" s="16" t="s">
        <v>159</v>
      </c>
      <c r="BM336" s="198" t="s">
        <v>459</v>
      </c>
    </row>
    <row r="337" spans="1:65" s="13" customFormat="1">
      <c r="B337" s="200"/>
      <c r="C337" s="201"/>
      <c r="D337" s="202" t="s">
        <v>161</v>
      </c>
      <c r="E337" s="203" t="s">
        <v>1</v>
      </c>
      <c r="F337" s="204" t="s">
        <v>460</v>
      </c>
      <c r="G337" s="201"/>
      <c r="H337" s="205">
        <v>16.899999999999999</v>
      </c>
      <c r="I337" s="206"/>
      <c r="J337" s="201"/>
      <c r="K337" s="201"/>
      <c r="L337" s="207"/>
      <c r="M337" s="208"/>
      <c r="N337" s="209"/>
      <c r="O337" s="209"/>
      <c r="P337" s="209"/>
      <c r="Q337" s="209"/>
      <c r="R337" s="209"/>
      <c r="S337" s="209"/>
      <c r="T337" s="210"/>
      <c r="AT337" s="211" t="s">
        <v>161</v>
      </c>
      <c r="AU337" s="211" t="s">
        <v>83</v>
      </c>
      <c r="AV337" s="13" t="s">
        <v>83</v>
      </c>
      <c r="AW337" s="13" t="s">
        <v>30</v>
      </c>
      <c r="AX337" s="13" t="s">
        <v>73</v>
      </c>
      <c r="AY337" s="211" t="s">
        <v>153</v>
      </c>
    </row>
    <row r="338" spans="1:65" s="14" customFormat="1">
      <c r="B338" s="212"/>
      <c r="C338" s="213"/>
      <c r="D338" s="202" t="s">
        <v>161</v>
      </c>
      <c r="E338" s="214" t="s">
        <v>1</v>
      </c>
      <c r="F338" s="215" t="s">
        <v>163</v>
      </c>
      <c r="G338" s="213"/>
      <c r="H338" s="216">
        <v>16.899999999999999</v>
      </c>
      <c r="I338" s="217"/>
      <c r="J338" s="213"/>
      <c r="K338" s="213"/>
      <c r="L338" s="218"/>
      <c r="M338" s="219"/>
      <c r="N338" s="220"/>
      <c r="O338" s="220"/>
      <c r="P338" s="220"/>
      <c r="Q338" s="220"/>
      <c r="R338" s="220"/>
      <c r="S338" s="220"/>
      <c r="T338" s="221"/>
      <c r="AT338" s="222" t="s">
        <v>161</v>
      </c>
      <c r="AU338" s="222" t="s">
        <v>83</v>
      </c>
      <c r="AV338" s="14" t="s">
        <v>159</v>
      </c>
      <c r="AW338" s="14" t="s">
        <v>30</v>
      </c>
      <c r="AX338" s="14" t="s">
        <v>81</v>
      </c>
      <c r="AY338" s="222" t="s">
        <v>153</v>
      </c>
    </row>
    <row r="339" spans="1:65" s="2" customFormat="1" ht="24.2" customHeight="1">
      <c r="A339" s="33"/>
      <c r="B339" s="34"/>
      <c r="C339" s="186" t="s">
        <v>461</v>
      </c>
      <c r="D339" s="186" t="s">
        <v>155</v>
      </c>
      <c r="E339" s="187" t="s">
        <v>462</v>
      </c>
      <c r="F339" s="188" t="s">
        <v>463</v>
      </c>
      <c r="G339" s="189" t="s">
        <v>212</v>
      </c>
      <c r="H339" s="190">
        <v>16.899999999999999</v>
      </c>
      <c r="I339" s="191"/>
      <c r="J339" s="192">
        <f>ROUND(I339*H339,2)</f>
        <v>0</v>
      </c>
      <c r="K339" s="193"/>
      <c r="L339" s="38"/>
      <c r="M339" s="194" t="s">
        <v>1</v>
      </c>
      <c r="N339" s="195" t="s">
        <v>38</v>
      </c>
      <c r="O339" s="70"/>
      <c r="P339" s="196">
        <f>O339*H339</f>
        <v>0</v>
      </c>
      <c r="Q339" s="196">
        <v>0</v>
      </c>
      <c r="R339" s="196">
        <f>Q339*H339</f>
        <v>0</v>
      </c>
      <c r="S339" s="196">
        <v>0</v>
      </c>
      <c r="T339" s="197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98" t="s">
        <v>159</v>
      </c>
      <c r="AT339" s="198" t="s">
        <v>155</v>
      </c>
      <c r="AU339" s="198" t="s">
        <v>83</v>
      </c>
      <c r="AY339" s="16" t="s">
        <v>153</v>
      </c>
      <c r="BE339" s="199">
        <f>IF(N339="základní",J339,0)</f>
        <v>0</v>
      </c>
      <c r="BF339" s="199">
        <f>IF(N339="snížená",J339,0)</f>
        <v>0</v>
      </c>
      <c r="BG339" s="199">
        <f>IF(N339="zákl. přenesená",J339,0)</f>
        <v>0</v>
      </c>
      <c r="BH339" s="199">
        <f>IF(N339="sníž. přenesená",J339,0)</f>
        <v>0</v>
      </c>
      <c r="BI339" s="199">
        <f>IF(N339="nulová",J339,0)</f>
        <v>0</v>
      </c>
      <c r="BJ339" s="16" t="s">
        <v>81</v>
      </c>
      <c r="BK339" s="199">
        <f>ROUND(I339*H339,2)</f>
        <v>0</v>
      </c>
      <c r="BL339" s="16" t="s">
        <v>159</v>
      </c>
      <c r="BM339" s="198" t="s">
        <v>464</v>
      </c>
    </row>
    <row r="340" spans="1:65" s="2" customFormat="1" ht="24.2" customHeight="1">
      <c r="A340" s="33"/>
      <c r="B340" s="34"/>
      <c r="C340" s="186" t="s">
        <v>465</v>
      </c>
      <c r="D340" s="186" t="s">
        <v>155</v>
      </c>
      <c r="E340" s="187" t="s">
        <v>466</v>
      </c>
      <c r="F340" s="188" t="s">
        <v>467</v>
      </c>
      <c r="G340" s="189" t="s">
        <v>260</v>
      </c>
      <c r="H340" s="190">
        <v>24</v>
      </c>
      <c r="I340" s="191"/>
      <c r="J340" s="192">
        <f>ROUND(I340*H340,2)</f>
        <v>0</v>
      </c>
      <c r="K340" s="193"/>
      <c r="L340" s="38"/>
      <c r="M340" s="194" t="s">
        <v>1</v>
      </c>
      <c r="N340" s="195" t="s">
        <v>38</v>
      </c>
      <c r="O340" s="70"/>
      <c r="P340" s="196">
        <f>O340*H340</f>
        <v>0</v>
      </c>
      <c r="Q340" s="196">
        <v>0</v>
      </c>
      <c r="R340" s="196">
        <f>Q340*H340</f>
        <v>0</v>
      </c>
      <c r="S340" s="196">
        <v>0</v>
      </c>
      <c r="T340" s="197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98" t="s">
        <v>159</v>
      </c>
      <c r="AT340" s="198" t="s">
        <v>155</v>
      </c>
      <c r="AU340" s="198" t="s">
        <v>83</v>
      </c>
      <c r="AY340" s="16" t="s">
        <v>153</v>
      </c>
      <c r="BE340" s="199">
        <f>IF(N340="základní",J340,0)</f>
        <v>0</v>
      </c>
      <c r="BF340" s="199">
        <f>IF(N340="snížená",J340,0)</f>
        <v>0</v>
      </c>
      <c r="BG340" s="199">
        <f>IF(N340="zákl. přenesená",J340,0)</f>
        <v>0</v>
      </c>
      <c r="BH340" s="199">
        <f>IF(N340="sníž. přenesená",J340,0)</f>
        <v>0</v>
      </c>
      <c r="BI340" s="199">
        <f>IF(N340="nulová",J340,0)</f>
        <v>0</v>
      </c>
      <c r="BJ340" s="16" t="s">
        <v>81</v>
      </c>
      <c r="BK340" s="199">
        <f>ROUND(I340*H340,2)</f>
        <v>0</v>
      </c>
      <c r="BL340" s="16" t="s">
        <v>159</v>
      </c>
      <c r="BM340" s="198" t="s">
        <v>468</v>
      </c>
    </row>
    <row r="341" spans="1:65" s="13" customFormat="1">
      <c r="B341" s="200"/>
      <c r="C341" s="201"/>
      <c r="D341" s="202" t="s">
        <v>161</v>
      </c>
      <c r="E341" s="203" t="s">
        <v>1</v>
      </c>
      <c r="F341" s="204" t="s">
        <v>469</v>
      </c>
      <c r="G341" s="201"/>
      <c r="H341" s="205">
        <v>24</v>
      </c>
      <c r="I341" s="206"/>
      <c r="J341" s="201"/>
      <c r="K341" s="201"/>
      <c r="L341" s="207"/>
      <c r="M341" s="208"/>
      <c r="N341" s="209"/>
      <c r="O341" s="209"/>
      <c r="P341" s="209"/>
      <c r="Q341" s="209"/>
      <c r="R341" s="209"/>
      <c r="S341" s="209"/>
      <c r="T341" s="210"/>
      <c r="AT341" s="211" t="s">
        <v>161</v>
      </c>
      <c r="AU341" s="211" t="s">
        <v>83</v>
      </c>
      <c r="AV341" s="13" t="s">
        <v>83</v>
      </c>
      <c r="AW341" s="13" t="s">
        <v>30</v>
      </c>
      <c r="AX341" s="13" t="s">
        <v>73</v>
      </c>
      <c r="AY341" s="211" t="s">
        <v>153</v>
      </c>
    </row>
    <row r="342" spans="1:65" s="14" customFormat="1">
      <c r="B342" s="212"/>
      <c r="C342" s="213"/>
      <c r="D342" s="202" t="s">
        <v>161</v>
      </c>
      <c r="E342" s="214" t="s">
        <v>1</v>
      </c>
      <c r="F342" s="215" t="s">
        <v>163</v>
      </c>
      <c r="G342" s="213"/>
      <c r="H342" s="216">
        <v>24</v>
      </c>
      <c r="I342" s="217"/>
      <c r="J342" s="213"/>
      <c r="K342" s="213"/>
      <c r="L342" s="218"/>
      <c r="M342" s="219"/>
      <c r="N342" s="220"/>
      <c r="O342" s="220"/>
      <c r="P342" s="220"/>
      <c r="Q342" s="220"/>
      <c r="R342" s="220"/>
      <c r="S342" s="220"/>
      <c r="T342" s="221"/>
      <c r="AT342" s="222" t="s">
        <v>161</v>
      </c>
      <c r="AU342" s="222" t="s">
        <v>83</v>
      </c>
      <c r="AV342" s="14" t="s">
        <v>159</v>
      </c>
      <c r="AW342" s="14" t="s">
        <v>30</v>
      </c>
      <c r="AX342" s="14" t="s">
        <v>81</v>
      </c>
      <c r="AY342" s="222" t="s">
        <v>153</v>
      </c>
    </row>
    <row r="343" spans="1:65" s="2" customFormat="1" ht="16.5" customHeight="1">
      <c r="A343" s="33"/>
      <c r="B343" s="34"/>
      <c r="C343" s="223" t="s">
        <v>470</v>
      </c>
      <c r="D343" s="223" t="s">
        <v>350</v>
      </c>
      <c r="E343" s="224" t="s">
        <v>471</v>
      </c>
      <c r="F343" s="225" t="s">
        <v>472</v>
      </c>
      <c r="G343" s="226" t="s">
        <v>309</v>
      </c>
      <c r="H343" s="227">
        <v>20</v>
      </c>
      <c r="I343" s="228"/>
      <c r="J343" s="229">
        <f>ROUND(I343*H343,2)</f>
        <v>0</v>
      </c>
      <c r="K343" s="230"/>
      <c r="L343" s="231"/>
      <c r="M343" s="232" t="s">
        <v>1</v>
      </c>
      <c r="N343" s="233" t="s">
        <v>38</v>
      </c>
      <c r="O343" s="70"/>
      <c r="P343" s="196">
        <f>O343*H343</f>
        <v>0</v>
      </c>
      <c r="Q343" s="196">
        <v>0</v>
      </c>
      <c r="R343" s="196">
        <f>Q343*H343</f>
        <v>0</v>
      </c>
      <c r="S343" s="196">
        <v>0</v>
      </c>
      <c r="T343" s="197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98" t="s">
        <v>194</v>
      </c>
      <c r="AT343" s="198" t="s">
        <v>350</v>
      </c>
      <c r="AU343" s="198" t="s">
        <v>83</v>
      </c>
      <c r="AY343" s="16" t="s">
        <v>153</v>
      </c>
      <c r="BE343" s="199">
        <f>IF(N343="základní",J343,0)</f>
        <v>0</v>
      </c>
      <c r="BF343" s="199">
        <f>IF(N343="snížená",J343,0)</f>
        <v>0</v>
      </c>
      <c r="BG343" s="199">
        <f>IF(N343="zákl. přenesená",J343,0)</f>
        <v>0</v>
      </c>
      <c r="BH343" s="199">
        <f>IF(N343="sníž. přenesená",J343,0)</f>
        <v>0</v>
      </c>
      <c r="BI343" s="199">
        <f>IF(N343="nulová",J343,0)</f>
        <v>0</v>
      </c>
      <c r="BJ343" s="16" t="s">
        <v>81</v>
      </c>
      <c r="BK343" s="199">
        <f>ROUND(I343*H343,2)</f>
        <v>0</v>
      </c>
      <c r="BL343" s="16" t="s">
        <v>159</v>
      </c>
      <c r="BM343" s="198" t="s">
        <v>473</v>
      </c>
    </row>
    <row r="344" spans="1:65" s="13" customFormat="1">
      <c r="B344" s="200"/>
      <c r="C344" s="201"/>
      <c r="D344" s="202" t="s">
        <v>161</v>
      </c>
      <c r="E344" s="203" t="s">
        <v>1</v>
      </c>
      <c r="F344" s="204" t="s">
        <v>257</v>
      </c>
      <c r="G344" s="201"/>
      <c r="H344" s="205">
        <v>20</v>
      </c>
      <c r="I344" s="206"/>
      <c r="J344" s="201"/>
      <c r="K344" s="201"/>
      <c r="L344" s="207"/>
      <c r="M344" s="208"/>
      <c r="N344" s="209"/>
      <c r="O344" s="209"/>
      <c r="P344" s="209"/>
      <c r="Q344" s="209"/>
      <c r="R344" s="209"/>
      <c r="S344" s="209"/>
      <c r="T344" s="210"/>
      <c r="AT344" s="211" t="s">
        <v>161</v>
      </c>
      <c r="AU344" s="211" t="s">
        <v>83</v>
      </c>
      <c r="AV344" s="13" t="s">
        <v>83</v>
      </c>
      <c r="AW344" s="13" t="s">
        <v>30</v>
      </c>
      <c r="AX344" s="13" t="s">
        <v>73</v>
      </c>
      <c r="AY344" s="211" t="s">
        <v>153</v>
      </c>
    </row>
    <row r="345" spans="1:65" s="14" customFormat="1">
      <c r="B345" s="212"/>
      <c r="C345" s="213"/>
      <c r="D345" s="202" t="s">
        <v>161</v>
      </c>
      <c r="E345" s="214" t="s">
        <v>1</v>
      </c>
      <c r="F345" s="215" t="s">
        <v>163</v>
      </c>
      <c r="G345" s="213"/>
      <c r="H345" s="216">
        <v>20</v>
      </c>
      <c r="I345" s="217"/>
      <c r="J345" s="213"/>
      <c r="K345" s="213"/>
      <c r="L345" s="218"/>
      <c r="M345" s="219"/>
      <c r="N345" s="220"/>
      <c r="O345" s="220"/>
      <c r="P345" s="220"/>
      <c r="Q345" s="220"/>
      <c r="R345" s="220"/>
      <c r="S345" s="220"/>
      <c r="T345" s="221"/>
      <c r="AT345" s="222" t="s">
        <v>161</v>
      </c>
      <c r="AU345" s="222" t="s">
        <v>83</v>
      </c>
      <c r="AV345" s="14" t="s">
        <v>159</v>
      </c>
      <c r="AW345" s="14" t="s">
        <v>30</v>
      </c>
      <c r="AX345" s="14" t="s">
        <v>81</v>
      </c>
      <c r="AY345" s="222" t="s">
        <v>153</v>
      </c>
    </row>
    <row r="346" spans="1:65" s="2" customFormat="1" ht="16.5" customHeight="1">
      <c r="A346" s="33"/>
      <c r="B346" s="34"/>
      <c r="C346" s="186" t="s">
        <v>474</v>
      </c>
      <c r="D346" s="186" t="s">
        <v>155</v>
      </c>
      <c r="E346" s="187" t="s">
        <v>475</v>
      </c>
      <c r="F346" s="188" t="s">
        <v>476</v>
      </c>
      <c r="G346" s="189" t="s">
        <v>158</v>
      </c>
      <c r="H346" s="190">
        <v>1.1140000000000001</v>
      </c>
      <c r="I346" s="191"/>
      <c r="J346" s="192">
        <f>ROUND(I346*H346,2)</f>
        <v>0</v>
      </c>
      <c r="K346" s="193"/>
      <c r="L346" s="38"/>
      <c r="M346" s="194" t="s">
        <v>1</v>
      </c>
      <c r="N346" s="195" t="s">
        <v>38</v>
      </c>
      <c r="O346" s="70"/>
      <c r="P346" s="196">
        <f>O346*H346</f>
        <v>0</v>
      </c>
      <c r="Q346" s="196">
        <v>0</v>
      </c>
      <c r="R346" s="196">
        <f>Q346*H346</f>
        <v>0</v>
      </c>
      <c r="S346" s="196">
        <v>0</v>
      </c>
      <c r="T346" s="197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98" t="s">
        <v>159</v>
      </c>
      <c r="AT346" s="198" t="s">
        <v>155</v>
      </c>
      <c r="AU346" s="198" t="s">
        <v>83</v>
      </c>
      <c r="AY346" s="16" t="s">
        <v>153</v>
      </c>
      <c r="BE346" s="199">
        <f>IF(N346="základní",J346,0)</f>
        <v>0</v>
      </c>
      <c r="BF346" s="199">
        <f>IF(N346="snížená",J346,0)</f>
        <v>0</v>
      </c>
      <c r="BG346" s="199">
        <f>IF(N346="zákl. přenesená",J346,0)</f>
        <v>0</v>
      </c>
      <c r="BH346" s="199">
        <f>IF(N346="sníž. přenesená",J346,0)</f>
        <v>0</v>
      </c>
      <c r="BI346" s="199">
        <f>IF(N346="nulová",J346,0)</f>
        <v>0</v>
      </c>
      <c r="BJ346" s="16" t="s">
        <v>81</v>
      </c>
      <c r="BK346" s="199">
        <f>ROUND(I346*H346,2)</f>
        <v>0</v>
      </c>
      <c r="BL346" s="16" t="s">
        <v>159</v>
      </c>
      <c r="BM346" s="198" t="s">
        <v>477</v>
      </c>
    </row>
    <row r="347" spans="1:65" s="13" customFormat="1">
      <c r="B347" s="200"/>
      <c r="C347" s="201"/>
      <c r="D347" s="202" t="s">
        <v>161</v>
      </c>
      <c r="E347" s="203" t="s">
        <v>1</v>
      </c>
      <c r="F347" s="204" t="s">
        <v>478</v>
      </c>
      <c r="G347" s="201"/>
      <c r="H347" s="205">
        <v>1.1140000000000001</v>
      </c>
      <c r="I347" s="206"/>
      <c r="J347" s="201"/>
      <c r="K347" s="201"/>
      <c r="L347" s="207"/>
      <c r="M347" s="208"/>
      <c r="N347" s="209"/>
      <c r="O347" s="209"/>
      <c r="P347" s="209"/>
      <c r="Q347" s="209"/>
      <c r="R347" s="209"/>
      <c r="S347" s="209"/>
      <c r="T347" s="210"/>
      <c r="AT347" s="211" t="s">
        <v>161</v>
      </c>
      <c r="AU347" s="211" t="s">
        <v>83</v>
      </c>
      <c r="AV347" s="13" t="s">
        <v>83</v>
      </c>
      <c r="AW347" s="13" t="s">
        <v>30</v>
      </c>
      <c r="AX347" s="13" t="s">
        <v>73</v>
      </c>
      <c r="AY347" s="211" t="s">
        <v>153</v>
      </c>
    </row>
    <row r="348" spans="1:65" s="14" customFormat="1">
      <c r="B348" s="212"/>
      <c r="C348" s="213"/>
      <c r="D348" s="202" t="s">
        <v>161</v>
      </c>
      <c r="E348" s="214" t="s">
        <v>1</v>
      </c>
      <c r="F348" s="215" t="s">
        <v>163</v>
      </c>
      <c r="G348" s="213"/>
      <c r="H348" s="216">
        <v>1.1140000000000001</v>
      </c>
      <c r="I348" s="217"/>
      <c r="J348" s="213"/>
      <c r="K348" s="213"/>
      <c r="L348" s="218"/>
      <c r="M348" s="219"/>
      <c r="N348" s="220"/>
      <c r="O348" s="220"/>
      <c r="P348" s="220"/>
      <c r="Q348" s="220"/>
      <c r="R348" s="220"/>
      <c r="S348" s="220"/>
      <c r="T348" s="221"/>
      <c r="AT348" s="222" t="s">
        <v>161</v>
      </c>
      <c r="AU348" s="222" t="s">
        <v>83</v>
      </c>
      <c r="AV348" s="14" t="s">
        <v>159</v>
      </c>
      <c r="AW348" s="14" t="s">
        <v>30</v>
      </c>
      <c r="AX348" s="14" t="s">
        <v>81</v>
      </c>
      <c r="AY348" s="222" t="s">
        <v>153</v>
      </c>
    </row>
    <row r="349" spans="1:65" s="12" customFormat="1" ht="22.9" customHeight="1">
      <c r="B349" s="170"/>
      <c r="C349" s="171"/>
      <c r="D349" s="172" t="s">
        <v>72</v>
      </c>
      <c r="E349" s="184" t="s">
        <v>194</v>
      </c>
      <c r="F349" s="184" t="s">
        <v>479</v>
      </c>
      <c r="G349" s="171"/>
      <c r="H349" s="171"/>
      <c r="I349" s="174"/>
      <c r="J349" s="185">
        <f>BK349</f>
        <v>0</v>
      </c>
      <c r="K349" s="171"/>
      <c r="L349" s="176"/>
      <c r="M349" s="177"/>
      <c r="N349" s="178"/>
      <c r="O349" s="178"/>
      <c r="P349" s="179">
        <f>SUM(P350:P362)</f>
        <v>0</v>
      </c>
      <c r="Q349" s="178"/>
      <c r="R349" s="179">
        <f>SUM(R350:R362)</f>
        <v>1.5399999999999999E-3</v>
      </c>
      <c r="S349" s="178"/>
      <c r="T349" s="180">
        <f>SUM(T350:T362)</f>
        <v>0</v>
      </c>
      <c r="AR349" s="181" t="s">
        <v>81</v>
      </c>
      <c r="AT349" s="182" t="s">
        <v>72</v>
      </c>
      <c r="AU349" s="182" t="s">
        <v>81</v>
      </c>
      <c r="AY349" s="181" t="s">
        <v>153</v>
      </c>
      <c r="BK349" s="183">
        <f>SUM(BK350:BK362)</f>
        <v>0</v>
      </c>
    </row>
    <row r="350" spans="1:65" s="2" customFormat="1" ht="16.5" customHeight="1">
      <c r="A350" s="33"/>
      <c r="B350" s="34"/>
      <c r="C350" s="186" t="s">
        <v>480</v>
      </c>
      <c r="D350" s="186" t="s">
        <v>155</v>
      </c>
      <c r="E350" s="187" t="s">
        <v>481</v>
      </c>
      <c r="F350" s="188" t="s">
        <v>482</v>
      </c>
      <c r="G350" s="189" t="s">
        <v>158</v>
      </c>
      <c r="H350" s="190">
        <v>4.8479999999999999</v>
      </c>
      <c r="I350" s="191"/>
      <c r="J350" s="192">
        <f>ROUND(I350*H350,2)</f>
        <v>0</v>
      </c>
      <c r="K350" s="193"/>
      <c r="L350" s="38"/>
      <c r="M350" s="194" t="s">
        <v>1</v>
      </c>
      <c r="N350" s="195" t="s">
        <v>38</v>
      </c>
      <c r="O350" s="70"/>
      <c r="P350" s="196">
        <f>O350*H350</f>
        <v>0</v>
      </c>
      <c r="Q350" s="196">
        <v>0</v>
      </c>
      <c r="R350" s="196">
        <f>Q350*H350</f>
        <v>0</v>
      </c>
      <c r="S350" s="196">
        <v>0</v>
      </c>
      <c r="T350" s="197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98" t="s">
        <v>159</v>
      </c>
      <c r="AT350" s="198" t="s">
        <v>155</v>
      </c>
      <c r="AU350" s="198" t="s">
        <v>83</v>
      </c>
      <c r="AY350" s="16" t="s">
        <v>153</v>
      </c>
      <c r="BE350" s="199">
        <f>IF(N350="základní",J350,0)</f>
        <v>0</v>
      </c>
      <c r="BF350" s="199">
        <f>IF(N350="snížená",J350,0)</f>
        <v>0</v>
      </c>
      <c r="BG350" s="199">
        <f>IF(N350="zákl. přenesená",J350,0)</f>
        <v>0</v>
      </c>
      <c r="BH350" s="199">
        <f>IF(N350="sníž. přenesená",J350,0)</f>
        <v>0</v>
      </c>
      <c r="BI350" s="199">
        <f>IF(N350="nulová",J350,0)</f>
        <v>0</v>
      </c>
      <c r="BJ350" s="16" t="s">
        <v>81</v>
      </c>
      <c r="BK350" s="199">
        <f>ROUND(I350*H350,2)</f>
        <v>0</v>
      </c>
      <c r="BL350" s="16" t="s">
        <v>159</v>
      </c>
      <c r="BM350" s="198" t="s">
        <v>483</v>
      </c>
    </row>
    <row r="351" spans="1:65" s="13" customFormat="1">
      <c r="B351" s="200"/>
      <c r="C351" s="201"/>
      <c r="D351" s="202" t="s">
        <v>161</v>
      </c>
      <c r="E351" s="203" t="s">
        <v>1</v>
      </c>
      <c r="F351" s="204" t="s">
        <v>484</v>
      </c>
      <c r="G351" s="201"/>
      <c r="H351" s="205">
        <v>4.8479999999999999</v>
      </c>
      <c r="I351" s="206"/>
      <c r="J351" s="201"/>
      <c r="K351" s="201"/>
      <c r="L351" s="207"/>
      <c r="M351" s="208"/>
      <c r="N351" s="209"/>
      <c r="O351" s="209"/>
      <c r="P351" s="209"/>
      <c r="Q351" s="209"/>
      <c r="R351" s="209"/>
      <c r="S351" s="209"/>
      <c r="T351" s="210"/>
      <c r="AT351" s="211" t="s">
        <v>161</v>
      </c>
      <c r="AU351" s="211" t="s">
        <v>83</v>
      </c>
      <c r="AV351" s="13" t="s">
        <v>83</v>
      </c>
      <c r="AW351" s="13" t="s">
        <v>30</v>
      </c>
      <c r="AX351" s="13" t="s">
        <v>73</v>
      </c>
      <c r="AY351" s="211" t="s">
        <v>153</v>
      </c>
    </row>
    <row r="352" spans="1:65" s="14" customFormat="1">
      <c r="B352" s="212"/>
      <c r="C352" s="213"/>
      <c r="D352" s="202" t="s">
        <v>161</v>
      </c>
      <c r="E352" s="214" t="s">
        <v>1</v>
      </c>
      <c r="F352" s="215" t="s">
        <v>163</v>
      </c>
      <c r="G352" s="213"/>
      <c r="H352" s="216">
        <v>4.8479999999999999</v>
      </c>
      <c r="I352" s="217"/>
      <c r="J352" s="213"/>
      <c r="K352" s="213"/>
      <c r="L352" s="218"/>
      <c r="M352" s="219"/>
      <c r="N352" s="220"/>
      <c r="O352" s="220"/>
      <c r="P352" s="220"/>
      <c r="Q352" s="220"/>
      <c r="R352" s="220"/>
      <c r="S352" s="220"/>
      <c r="T352" s="221"/>
      <c r="AT352" s="222" t="s">
        <v>161</v>
      </c>
      <c r="AU352" s="222" t="s">
        <v>83</v>
      </c>
      <c r="AV352" s="14" t="s">
        <v>159</v>
      </c>
      <c r="AW352" s="14" t="s">
        <v>30</v>
      </c>
      <c r="AX352" s="14" t="s">
        <v>81</v>
      </c>
      <c r="AY352" s="222" t="s">
        <v>153</v>
      </c>
    </row>
    <row r="353" spans="1:65" s="2" customFormat="1" ht="24.2" customHeight="1">
      <c r="A353" s="33"/>
      <c r="B353" s="34"/>
      <c r="C353" s="186" t="s">
        <v>485</v>
      </c>
      <c r="D353" s="186" t="s">
        <v>155</v>
      </c>
      <c r="E353" s="187" t="s">
        <v>486</v>
      </c>
      <c r="F353" s="188" t="s">
        <v>487</v>
      </c>
      <c r="G353" s="189" t="s">
        <v>260</v>
      </c>
      <c r="H353" s="190">
        <v>20.2</v>
      </c>
      <c r="I353" s="191"/>
      <c r="J353" s="192">
        <f>ROUND(I353*H353,2)</f>
        <v>0</v>
      </c>
      <c r="K353" s="193"/>
      <c r="L353" s="38"/>
      <c r="M353" s="194" t="s">
        <v>1</v>
      </c>
      <c r="N353" s="195" t="s">
        <v>38</v>
      </c>
      <c r="O353" s="70"/>
      <c r="P353" s="196">
        <f>O353*H353</f>
        <v>0</v>
      </c>
      <c r="Q353" s="196">
        <v>0</v>
      </c>
      <c r="R353" s="196">
        <f>Q353*H353</f>
        <v>0</v>
      </c>
      <c r="S353" s="196">
        <v>0</v>
      </c>
      <c r="T353" s="197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98" t="s">
        <v>159</v>
      </c>
      <c r="AT353" s="198" t="s">
        <v>155</v>
      </c>
      <c r="AU353" s="198" t="s">
        <v>83</v>
      </c>
      <c r="AY353" s="16" t="s">
        <v>153</v>
      </c>
      <c r="BE353" s="199">
        <f>IF(N353="základní",J353,0)</f>
        <v>0</v>
      </c>
      <c r="BF353" s="199">
        <f>IF(N353="snížená",J353,0)</f>
        <v>0</v>
      </c>
      <c r="BG353" s="199">
        <f>IF(N353="zákl. přenesená",J353,0)</f>
        <v>0</v>
      </c>
      <c r="BH353" s="199">
        <f>IF(N353="sníž. přenesená",J353,0)</f>
        <v>0</v>
      </c>
      <c r="BI353" s="199">
        <f>IF(N353="nulová",J353,0)</f>
        <v>0</v>
      </c>
      <c r="BJ353" s="16" t="s">
        <v>81</v>
      </c>
      <c r="BK353" s="199">
        <f>ROUND(I353*H353,2)</f>
        <v>0</v>
      </c>
      <c r="BL353" s="16" t="s">
        <v>159</v>
      </c>
      <c r="BM353" s="198" t="s">
        <v>488</v>
      </c>
    </row>
    <row r="354" spans="1:65" s="13" customFormat="1">
      <c r="B354" s="200"/>
      <c r="C354" s="201"/>
      <c r="D354" s="202" t="s">
        <v>161</v>
      </c>
      <c r="E354" s="203" t="s">
        <v>1</v>
      </c>
      <c r="F354" s="204" t="s">
        <v>489</v>
      </c>
      <c r="G354" s="201"/>
      <c r="H354" s="205">
        <v>20.2</v>
      </c>
      <c r="I354" s="206"/>
      <c r="J354" s="201"/>
      <c r="K354" s="201"/>
      <c r="L354" s="207"/>
      <c r="M354" s="208"/>
      <c r="N354" s="209"/>
      <c r="O354" s="209"/>
      <c r="P354" s="209"/>
      <c r="Q354" s="209"/>
      <c r="R354" s="209"/>
      <c r="S354" s="209"/>
      <c r="T354" s="210"/>
      <c r="AT354" s="211" t="s">
        <v>161</v>
      </c>
      <c r="AU354" s="211" t="s">
        <v>83</v>
      </c>
      <c r="AV354" s="13" t="s">
        <v>83</v>
      </c>
      <c r="AW354" s="13" t="s">
        <v>30</v>
      </c>
      <c r="AX354" s="13" t="s">
        <v>73</v>
      </c>
      <c r="AY354" s="211" t="s">
        <v>153</v>
      </c>
    </row>
    <row r="355" spans="1:65" s="14" customFormat="1">
      <c r="B355" s="212"/>
      <c r="C355" s="213"/>
      <c r="D355" s="202" t="s">
        <v>161</v>
      </c>
      <c r="E355" s="214" t="s">
        <v>1</v>
      </c>
      <c r="F355" s="215" t="s">
        <v>163</v>
      </c>
      <c r="G355" s="213"/>
      <c r="H355" s="216">
        <v>20.2</v>
      </c>
      <c r="I355" s="217"/>
      <c r="J355" s="213"/>
      <c r="K355" s="213"/>
      <c r="L355" s="218"/>
      <c r="M355" s="219"/>
      <c r="N355" s="220"/>
      <c r="O355" s="220"/>
      <c r="P355" s="220"/>
      <c r="Q355" s="220"/>
      <c r="R355" s="220"/>
      <c r="S355" s="220"/>
      <c r="T355" s="221"/>
      <c r="AT355" s="222" t="s">
        <v>161</v>
      </c>
      <c r="AU355" s="222" t="s">
        <v>83</v>
      </c>
      <c r="AV355" s="14" t="s">
        <v>159</v>
      </c>
      <c r="AW355" s="14" t="s">
        <v>30</v>
      </c>
      <c r="AX355" s="14" t="s">
        <v>81</v>
      </c>
      <c r="AY355" s="222" t="s">
        <v>153</v>
      </c>
    </row>
    <row r="356" spans="1:65" s="2" customFormat="1" ht="24.2" customHeight="1">
      <c r="A356" s="33"/>
      <c r="B356" s="34"/>
      <c r="C356" s="186" t="s">
        <v>490</v>
      </c>
      <c r="D356" s="186" t="s">
        <v>155</v>
      </c>
      <c r="E356" s="187" t="s">
        <v>491</v>
      </c>
      <c r="F356" s="188" t="s">
        <v>492</v>
      </c>
      <c r="G356" s="189" t="s">
        <v>309</v>
      </c>
      <c r="H356" s="190">
        <v>1</v>
      </c>
      <c r="I356" s="191"/>
      <c r="J356" s="192">
        <f>ROUND(I356*H356,2)</f>
        <v>0</v>
      </c>
      <c r="K356" s="193"/>
      <c r="L356" s="38"/>
      <c r="M356" s="194" t="s">
        <v>1</v>
      </c>
      <c r="N356" s="195" t="s">
        <v>38</v>
      </c>
      <c r="O356" s="70"/>
      <c r="P356" s="196">
        <f>O356*H356</f>
        <v>0</v>
      </c>
      <c r="Q356" s="196">
        <v>0</v>
      </c>
      <c r="R356" s="196">
        <f>Q356*H356</f>
        <v>0</v>
      </c>
      <c r="S356" s="196">
        <v>0</v>
      </c>
      <c r="T356" s="197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98" t="s">
        <v>159</v>
      </c>
      <c r="AT356" s="198" t="s">
        <v>155</v>
      </c>
      <c r="AU356" s="198" t="s">
        <v>83</v>
      </c>
      <c r="AY356" s="16" t="s">
        <v>153</v>
      </c>
      <c r="BE356" s="199">
        <f>IF(N356="základní",J356,0)</f>
        <v>0</v>
      </c>
      <c r="BF356" s="199">
        <f>IF(N356="snížená",J356,0)</f>
        <v>0</v>
      </c>
      <c r="BG356" s="199">
        <f>IF(N356="zákl. přenesená",J356,0)</f>
        <v>0</v>
      </c>
      <c r="BH356" s="199">
        <f>IF(N356="sníž. přenesená",J356,0)</f>
        <v>0</v>
      </c>
      <c r="BI356" s="199">
        <f>IF(N356="nulová",J356,0)</f>
        <v>0</v>
      </c>
      <c r="BJ356" s="16" t="s">
        <v>81</v>
      </c>
      <c r="BK356" s="199">
        <f>ROUND(I356*H356,2)</f>
        <v>0</v>
      </c>
      <c r="BL356" s="16" t="s">
        <v>159</v>
      </c>
      <c r="BM356" s="198" t="s">
        <v>493</v>
      </c>
    </row>
    <row r="357" spans="1:65" s="2" customFormat="1" ht="16.5" customHeight="1">
      <c r="A357" s="33"/>
      <c r="B357" s="34"/>
      <c r="C357" s="223" t="s">
        <v>494</v>
      </c>
      <c r="D357" s="223" t="s">
        <v>350</v>
      </c>
      <c r="E357" s="224" t="s">
        <v>495</v>
      </c>
      <c r="F357" s="225" t="s">
        <v>496</v>
      </c>
      <c r="G357" s="226" t="s">
        <v>309</v>
      </c>
      <c r="H357" s="227">
        <v>1</v>
      </c>
      <c r="I357" s="228"/>
      <c r="J357" s="229">
        <f>ROUND(I357*H357,2)</f>
        <v>0</v>
      </c>
      <c r="K357" s="230"/>
      <c r="L357" s="231"/>
      <c r="M357" s="232" t="s">
        <v>1</v>
      </c>
      <c r="N357" s="233" t="s">
        <v>38</v>
      </c>
      <c r="O357" s="70"/>
      <c r="P357" s="196">
        <f>O357*H357</f>
        <v>0</v>
      </c>
      <c r="Q357" s="196">
        <v>1.5399999999999999E-3</v>
      </c>
      <c r="R357" s="196">
        <f>Q357*H357</f>
        <v>1.5399999999999999E-3</v>
      </c>
      <c r="S357" s="196">
        <v>0</v>
      </c>
      <c r="T357" s="197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98" t="s">
        <v>194</v>
      </c>
      <c r="AT357" s="198" t="s">
        <v>350</v>
      </c>
      <c r="AU357" s="198" t="s">
        <v>83</v>
      </c>
      <c r="AY357" s="16" t="s">
        <v>153</v>
      </c>
      <c r="BE357" s="199">
        <f>IF(N357="základní",J357,0)</f>
        <v>0</v>
      </c>
      <c r="BF357" s="199">
        <f>IF(N357="snížená",J357,0)</f>
        <v>0</v>
      </c>
      <c r="BG357" s="199">
        <f>IF(N357="zákl. přenesená",J357,0)</f>
        <v>0</v>
      </c>
      <c r="BH357" s="199">
        <f>IF(N357="sníž. přenesená",J357,0)</f>
        <v>0</v>
      </c>
      <c r="BI357" s="199">
        <f>IF(N357="nulová",J357,0)</f>
        <v>0</v>
      </c>
      <c r="BJ357" s="16" t="s">
        <v>81</v>
      </c>
      <c r="BK357" s="199">
        <f>ROUND(I357*H357,2)</f>
        <v>0</v>
      </c>
      <c r="BL357" s="16" t="s">
        <v>159</v>
      </c>
      <c r="BM357" s="198" t="s">
        <v>497</v>
      </c>
    </row>
    <row r="358" spans="1:65" s="2" customFormat="1" ht="24.2" customHeight="1">
      <c r="A358" s="33"/>
      <c r="B358" s="34"/>
      <c r="C358" s="186" t="s">
        <v>498</v>
      </c>
      <c r="D358" s="186" t="s">
        <v>155</v>
      </c>
      <c r="E358" s="187" t="s">
        <v>499</v>
      </c>
      <c r="F358" s="188" t="s">
        <v>500</v>
      </c>
      <c r="G358" s="189" t="s">
        <v>309</v>
      </c>
      <c r="H358" s="190">
        <v>4</v>
      </c>
      <c r="I358" s="191"/>
      <c r="J358" s="192">
        <f>ROUND(I358*H358,2)</f>
        <v>0</v>
      </c>
      <c r="K358" s="193"/>
      <c r="L358" s="38"/>
      <c r="M358" s="194" t="s">
        <v>1</v>
      </c>
      <c r="N358" s="195" t="s">
        <v>38</v>
      </c>
      <c r="O358" s="70"/>
      <c r="P358" s="196">
        <f>O358*H358</f>
        <v>0</v>
      </c>
      <c r="Q358" s="196">
        <v>0</v>
      </c>
      <c r="R358" s="196">
        <f>Q358*H358</f>
        <v>0</v>
      </c>
      <c r="S358" s="196">
        <v>0</v>
      </c>
      <c r="T358" s="197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98" t="s">
        <v>159</v>
      </c>
      <c r="AT358" s="198" t="s">
        <v>155</v>
      </c>
      <c r="AU358" s="198" t="s">
        <v>83</v>
      </c>
      <c r="AY358" s="16" t="s">
        <v>153</v>
      </c>
      <c r="BE358" s="199">
        <f>IF(N358="základní",J358,0)</f>
        <v>0</v>
      </c>
      <c r="BF358" s="199">
        <f>IF(N358="snížená",J358,0)</f>
        <v>0</v>
      </c>
      <c r="BG358" s="199">
        <f>IF(N358="zákl. přenesená",J358,0)</f>
        <v>0</v>
      </c>
      <c r="BH358" s="199">
        <f>IF(N358="sníž. přenesená",J358,0)</f>
        <v>0</v>
      </c>
      <c r="BI358" s="199">
        <f>IF(N358="nulová",J358,0)</f>
        <v>0</v>
      </c>
      <c r="BJ358" s="16" t="s">
        <v>81</v>
      </c>
      <c r="BK358" s="199">
        <f>ROUND(I358*H358,2)</f>
        <v>0</v>
      </c>
      <c r="BL358" s="16" t="s">
        <v>159</v>
      </c>
      <c r="BM358" s="198" t="s">
        <v>501</v>
      </c>
    </row>
    <row r="359" spans="1:65" s="13" customFormat="1">
      <c r="B359" s="200"/>
      <c r="C359" s="201"/>
      <c r="D359" s="202" t="s">
        <v>161</v>
      </c>
      <c r="E359" s="203" t="s">
        <v>1</v>
      </c>
      <c r="F359" s="204" t="s">
        <v>502</v>
      </c>
      <c r="G359" s="201"/>
      <c r="H359" s="205">
        <v>4</v>
      </c>
      <c r="I359" s="206"/>
      <c r="J359" s="201"/>
      <c r="K359" s="201"/>
      <c r="L359" s="207"/>
      <c r="M359" s="208"/>
      <c r="N359" s="209"/>
      <c r="O359" s="209"/>
      <c r="P359" s="209"/>
      <c r="Q359" s="209"/>
      <c r="R359" s="209"/>
      <c r="S359" s="209"/>
      <c r="T359" s="210"/>
      <c r="AT359" s="211" t="s">
        <v>161</v>
      </c>
      <c r="AU359" s="211" t="s">
        <v>83</v>
      </c>
      <c r="AV359" s="13" t="s">
        <v>83</v>
      </c>
      <c r="AW359" s="13" t="s">
        <v>30</v>
      </c>
      <c r="AX359" s="13" t="s">
        <v>73</v>
      </c>
      <c r="AY359" s="211" t="s">
        <v>153</v>
      </c>
    </row>
    <row r="360" spans="1:65" s="14" customFormat="1">
      <c r="B360" s="212"/>
      <c r="C360" s="213"/>
      <c r="D360" s="202" t="s">
        <v>161</v>
      </c>
      <c r="E360" s="214" t="s">
        <v>1</v>
      </c>
      <c r="F360" s="215" t="s">
        <v>163</v>
      </c>
      <c r="G360" s="213"/>
      <c r="H360" s="216">
        <v>4</v>
      </c>
      <c r="I360" s="217"/>
      <c r="J360" s="213"/>
      <c r="K360" s="213"/>
      <c r="L360" s="218"/>
      <c r="M360" s="219"/>
      <c r="N360" s="220"/>
      <c r="O360" s="220"/>
      <c r="P360" s="220"/>
      <c r="Q360" s="220"/>
      <c r="R360" s="220"/>
      <c r="S360" s="220"/>
      <c r="T360" s="221"/>
      <c r="AT360" s="222" t="s">
        <v>161</v>
      </c>
      <c r="AU360" s="222" t="s">
        <v>83</v>
      </c>
      <c r="AV360" s="14" t="s">
        <v>159</v>
      </c>
      <c r="AW360" s="14" t="s">
        <v>30</v>
      </c>
      <c r="AX360" s="14" t="s">
        <v>81</v>
      </c>
      <c r="AY360" s="222" t="s">
        <v>153</v>
      </c>
    </row>
    <row r="361" spans="1:65" s="2" customFormat="1" ht="24.2" customHeight="1">
      <c r="A361" s="33"/>
      <c r="B361" s="34"/>
      <c r="C361" s="186" t="s">
        <v>503</v>
      </c>
      <c r="D361" s="186" t="s">
        <v>155</v>
      </c>
      <c r="E361" s="187" t="s">
        <v>504</v>
      </c>
      <c r="F361" s="188" t="s">
        <v>505</v>
      </c>
      <c r="G361" s="189" t="s">
        <v>309</v>
      </c>
      <c r="H361" s="190">
        <v>1</v>
      </c>
      <c r="I361" s="191"/>
      <c r="J361" s="192">
        <f>ROUND(I361*H361,2)</f>
        <v>0</v>
      </c>
      <c r="K361" s="193"/>
      <c r="L361" s="38"/>
      <c r="M361" s="194" t="s">
        <v>1</v>
      </c>
      <c r="N361" s="195" t="s">
        <v>38</v>
      </c>
      <c r="O361" s="70"/>
      <c r="P361" s="196">
        <f>O361*H361</f>
        <v>0</v>
      </c>
      <c r="Q361" s="196">
        <v>0</v>
      </c>
      <c r="R361" s="196">
        <f>Q361*H361</f>
        <v>0</v>
      </c>
      <c r="S361" s="196">
        <v>0</v>
      </c>
      <c r="T361" s="197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98" t="s">
        <v>159</v>
      </c>
      <c r="AT361" s="198" t="s">
        <v>155</v>
      </c>
      <c r="AU361" s="198" t="s">
        <v>83</v>
      </c>
      <c r="AY361" s="16" t="s">
        <v>153</v>
      </c>
      <c r="BE361" s="199">
        <f>IF(N361="základní",J361,0)</f>
        <v>0</v>
      </c>
      <c r="BF361" s="199">
        <f>IF(N361="snížená",J361,0)</f>
        <v>0</v>
      </c>
      <c r="BG361" s="199">
        <f>IF(N361="zákl. přenesená",J361,0)</f>
        <v>0</v>
      </c>
      <c r="BH361" s="199">
        <f>IF(N361="sníž. přenesená",J361,0)</f>
        <v>0</v>
      </c>
      <c r="BI361" s="199">
        <f>IF(N361="nulová",J361,0)</f>
        <v>0</v>
      </c>
      <c r="BJ361" s="16" t="s">
        <v>81</v>
      </c>
      <c r="BK361" s="199">
        <f>ROUND(I361*H361,2)</f>
        <v>0</v>
      </c>
      <c r="BL361" s="16" t="s">
        <v>159</v>
      </c>
      <c r="BM361" s="198" t="s">
        <v>506</v>
      </c>
    </row>
    <row r="362" spans="1:65" s="2" customFormat="1" ht="16.5" customHeight="1">
      <c r="A362" s="33"/>
      <c r="B362" s="34"/>
      <c r="C362" s="186" t="s">
        <v>507</v>
      </c>
      <c r="D362" s="186" t="s">
        <v>155</v>
      </c>
      <c r="E362" s="187" t="s">
        <v>508</v>
      </c>
      <c r="F362" s="188" t="s">
        <v>509</v>
      </c>
      <c r="G362" s="189" t="s">
        <v>510</v>
      </c>
      <c r="H362" s="190">
        <v>1</v>
      </c>
      <c r="I362" s="191"/>
      <c r="J362" s="192">
        <f>ROUND(I362*H362,2)</f>
        <v>0</v>
      </c>
      <c r="K362" s="193"/>
      <c r="L362" s="38"/>
      <c r="M362" s="194" t="s">
        <v>1</v>
      </c>
      <c r="N362" s="195" t="s">
        <v>38</v>
      </c>
      <c r="O362" s="70"/>
      <c r="P362" s="196">
        <f>O362*H362</f>
        <v>0</v>
      </c>
      <c r="Q362" s="196">
        <v>0</v>
      </c>
      <c r="R362" s="196">
        <f>Q362*H362</f>
        <v>0</v>
      </c>
      <c r="S362" s="196">
        <v>0</v>
      </c>
      <c r="T362" s="197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98" t="s">
        <v>159</v>
      </c>
      <c r="AT362" s="198" t="s">
        <v>155</v>
      </c>
      <c r="AU362" s="198" t="s">
        <v>83</v>
      </c>
      <c r="AY362" s="16" t="s">
        <v>153</v>
      </c>
      <c r="BE362" s="199">
        <f>IF(N362="základní",J362,0)</f>
        <v>0</v>
      </c>
      <c r="BF362" s="199">
        <f>IF(N362="snížená",J362,0)</f>
        <v>0</v>
      </c>
      <c r="BG362" s="199">
        <f>IF(N362="zákl. přenesená",J362,0)</f>
        <v>0</v>
      </c>
      <c r="BH362" s="199">
        <f>IF(N362="sníž. přenesená",J362,0)</f>
        <v>0</v>
      </c>
      <c r="BI362" s="199">
        <f>IF(N362="nulová",J362,0)</f>
        <v>0</v>
      </c>
      <c r="BJ362" s="16" t="s">
        <v>81</v>
      </c>
      <c r="BK362" s="199">
        <f>ROUND(I362*H362,2)</f>
        <v>0</v>
      </c>
      <c r="BL362" s="16" t="s">
        <v>159</v>
      </c>
      <c r="BM362" s="198" t="s">
        <v>511</v>
      </c>
    </row>
    <row r="363" spans="1:65" s="12" customFormat="1" ht="22.9" customHeight="1">
      <c r="B363" s="170"/>
      <c r="C363" s="171"/>
      <c r="D363" s="172" t="s">
        <v>72</v>
      </c>
      <c r="E363" s="184" t="s">
        <v>199</v>
      </c>
      <c r="F363" s="184" t="s">
        <v>512</v>
      </c>
      <c r="G363" s="171"/>
      <c r="H363" s="171"/>
      <c r="I363" s="174"/>
      <c r="J363" s="185">
        <f>BK363</f>
        <v>0</v>
      </c>
      <c r="K363" s="171"/>
      <c r="L363" s="176"/>
      <c r="M363" s="177"/>
      <c r="N363" s="178"/>
      <c r="O363" s="178"/>
      <c r="P363" s="179">
        <f>SUM(P364:P367)</f>
        <v>0</v>
      </c>
      <c r="Q363" s="178"/>
      <c r="R363" s="179">
        <f>SUM(R364:R367)</f>
        <v>1.7046000000000002E-2</v>
      </c>
      <c r="S363" s="178"/>
      <c r="T363" s="180">
        <f>SUM(T364:T367)</f>
        <v>0</v>
      </c>
      <c r="AR363" s="181" t="s">
        <v>81</v>
      </c>
      <c r="AT363" s="182" t="s">
        <v>72</v>
      </c>
      <c r="AU363" s="182" t="s">
        <v>81</v>
      </c>
      <c r="AY363" s="181" t="s">
        <v>153</v>
      </c>
      <c r="BK363" s="183">
        <f>SUM(BK364:BK367)</f>
        <v>0</v>
      </c>
    </row>
    <row r="364" spans="1:65" s="2" customFormat="1" ht="24.2" customHeight="1">
      <c r="A364" s="33"/>
      <c r="B364" s="34"/>
      <c r="C364" s="186" t="s">
        <v>513</v>
      </c>
      <c r="D364" s="186" t="s">
        <v>155</v>
      </c>
      <c r="E364" s="187" t="s">
        <v>514</v>
      </c>
      <c r="F364" s="188" t="s">
        <v>515</v>
      </c>
      <c r="G364" s="189" t="s">
        <v>212</v>
      </c>
      <c r="H364" s="190">
        <v>426.15</v>
      </c>
      <c r="I364" s="191"/>
      <c r="J364" s="192">
        <f>ROUND(I364*H364,2)</f>
        <v>0</v>
      </c>
      <c r="K364" s="193"/>
      <c r="L364" s="38"/>
      <c r="M364" s="194" t="s">
        <v>1</v>
      </c>
      <c r="N364" s="195" t="s">
        <v>38</v>
      </c>
      <c r="O364" s="70"/>
      <c r="P364" s="196">
        <f>O364*H364</f>
        <v>0</v>
      </c>
      <c r="Q364" s="196">
        <v>4.0000000000000003E-5</v>
      </c>
      <c r="R364" s="196">
        <f>Q364*H364</f>
        <v>1.7046000000000002E-2</v>
      </c>
      <c r="S364" s="196">
        <v>0</v>
      </c>
      <c r="T364" s="197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98" t="s">
        <v>159</v>
      </c>
      <c r="AT364" s="198" t="s">
        <v>155</v>
      </c>
      <c r="AU364" s="198" t="s">
        <v>83</v>
      </c>
      <c r="AY364" s="16" t="s">
        <v>153</v>
      </c>
      <c r="BE364" s="199">
        <f>IF(N364="základní",J364,0)</f>
        <v>0</v>
      </c>
      <c r="BF364" s="199">
        <f>IF(N364="snížená",J364,0)</f>
        <v>0</v>
      </c>
      <c r="BG364" s="199">
        <f>IF(N364="zákl. přenesená",J364,0)</f>
        <v>0</v>
      </c>
      <c r="BH364" s="199">
        <f>IF(N364="sníž. přenesená",J364,0)</f>
        <v>0</v>
      </c>
      <c r="BI364" s="199">
        <f>IF(N364="nulová",J364,0)</f>
        <v>0</v>
      </c>
      <c r="BJ364" s="16" t="s">
        <v>81</v>
      </c>
      <c r="BK364" s="199">
        <f>ROUND(I364*H364,2)</f>
        <v>0</v>
      </c>
      <c r="BL364" s="16" t="s">
        <v>159</v>
      </c>
      <c r="BM364" s="198" t="s">
        <v>516</v>
      </c>
    </row>
    <row r="365" spans="1:65" s="13" customFormat="1">
      <c r="B365" s="200"/>
      <c r="C365" s="201"/>
      <c r="D365" s="202" t="s">
        <v>161</v>
      </c>
      <c r="E365" s="203" t="s">
        <v>1</v>
      </c>
      <c r="F365" s="204" t="s">
        <v>517</v>
      </c>
      <c r="G365" s="201"/>
      <c r="H365" s="205">
        <v>426.15</v>
      </c>
      <c r="I365" s="206"/>
      <c r="J365" s="201"/>
      <c r="K365" s="201"/>
      <c r="L365" s="207"/>
      <c r="M365" s="208"/>
      <c r="N365" s="209"/>
      <c r="O365" s="209"/>
      <c r="P365" s="209"/>
      <c r="Q365" s="209"/>
      <c r="R365" s="209"/>
      <c r="S365" s="209"/>
      <c r="T365" s="210"/>
      <c r="AT365" s="211" t="s">
        <v>161</v>
      </c>
      <c r="AU365" s="211" t="s">
        <v>83</v>
      </c>
      <c r="AV365" s="13" t="s">
        <v>83</v>
      </c>
      <c r="AW365" s="13" t="s">
        <v>30</v>
      </c>
      <c r="AX365" s="13" t="s">
        <v>73</v>
      </c>
      <c r="AY365" s="211" t="s">
        <v>153</v>
      </c>
    </row>
    <row r="366" spans="1:65" s="14" customFormat="1">
      <c r="B366" s="212"/>
      <c r="C366" s="213"/>
      <c r="D366" s="202" t="s">
        <v>161</v>
      </c>
      <c r="E366" s="214" t="s">
        <v>1</v>
      </c>
      <c r="F366" s="215" t="s">
        <v>163</v>
      </c>
      <c r="G366" s="213"/>
      <c r="H366" s="216">
        <v>426.15</v>
      </c>
      <c r="I366" s="217"/>
      <c r="J366" s="213"/>
      <c r="K366" s="213"/>
      <c r="L366" s="218"/>
      <c r="M366" s="219"/>
      <c r="N366" s="220"/>
      <c r="O366" s="220"/>
      <c r="P366" s="220"/>
      <c r="Q366" s="220"/>
      <c r="R366" s="220"/>
      <c r="S366" s="220"/>
      <c r="T366" s="221"/>
      <c r="AT366" s="222" t="s">
        <v>161</v>
      </c>
      <c r="AU366" s="222" t="s">
        <v>83</v>
      </c>
      <c r="AV366" s="14" t="s">
        <v>159</v>
      </c>
      <c r="AW366" s="14" t="s">
        <v>30</v>
      </c>
      <c r="AX366" s="14" t="s">
        <v>81</v>
      </c>
      <c r="AY366" s="222" t="s">
        <v>153</v>
      </c>
    </row>
    <row r="367" spans="1:65" s="2" customFormat="1" ht="24.2" customHeight="1">
      <c r="A367" s="33"/>
      <c r="B367" s="34"/>
      <c r="C367" s="186" t="s">
        <v>518</v>
      </c>
      <c r="D367" s="186" t="s">
        <v>155</v>
      </c>
      <c r="E367" s="187" t="s">
        <v>519</v>
      </c>
      <c r="F367" s="188" t="s">
        <v>520</v>
      </c>
      <c r="G367" s="189" t="s">
        <v>510</v>
      </c>
      <c r="H367" s="190">
        <v>1</v>
      </c>
      <c r="I367" s="191"/>
      <c r="J367" s="192">
        <f>ROUND(I367*H367,2)</f>
        <v>0</v>
      </c>
      <c r="K367" s="193"/>
      <c r="L367" s="38"/>
      <c r="M367" s="194" t="s">
        <v>1</v>
      </c>
      <c r="N367" s="195" t="s">
        <v>38</v>
      </c>
      <c r="O367" s="70"/>
      <c r="P367" s="196">
        <f>O367*H367</f>
        <v>0</v>
      </c>
      <c r="Q367" s="196">
        <v>0</v>
      </c>
      <c r="R367" s="196">
        <f>Q367*H367</f>
        <v>0</v>
      </c>
      <c r="S367" s="196">
        <v>0</v>
      </c>
      <c r="T367" s="197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98" t="s">
        <v>159</v>
      </c>
      <c r="AT367" s="198" t="s">
        <v>155</v>
      </c>
      <c r="AU367" s="198" t="s">
        <v>83</v>
      </c>
      <c r="AY367" s="16" t="s">
        <v>153</v>
      </c>
      <c r="BE367" s="199">
        <f>IF(N367="základní",J367,0)</f>
        <v>0</v>
      </c>
      <c r="BF367" s="199">
        <f>IF(N367="snížená",J367,0)</f>
        <v>0</v>
      </c>
      <c r="BG367" s="199">
        <f>IF(N367="zákl. přenesená",J367,0)</f>
        <v>0</v>
      </c>
      <c r="BH367" s="199">
        <f>IF(N367="sníž. přenesená",J367,0)</f>
        <v>0</v>
      </c>
      <c r="BI367" s="199">
        <f>IF(N367="nulová",J367,0)</f>
        <v>0</v>
      </c>
      <c r="BJ367" s="16" t="s">
        <v>81</v>
      </c>
      <c r="BK367" s="199">
        <f>ROUND(I367*H367,2)</f>
        <v>0</v>
      </c>
      <c r="BL367" s="16" t="s">
        <v>159</v>
      </c>
      <c r="BM367" s="198" t="s">
        <v>521</v>
      </c>
    </row>
    <row r="368" spans="1:65" s="12" customFormat="1" ht="22.9" customHeight="1">
      <c r="B368" s="170"/>
      <c r="C368" s="171"/>
      <c r="D368" s="172" t="s">
        <v>72</v>
      </c>
      <c r="E368" s="184" t="s">
        <v>447</v>
      </c>
      <c r="F368" s="184" t="s">
        <v>522</v>
      </c>
      <c r="G368" s="171"/>
      <c r="H368" s="171"/>
      <c r="I368" s="174"/>
      <c r="J368" s="185">
        <f>BK368</f>
        <v>0</v>
      </c>
      <c r="K368" s="171"/>
      <c r="L368" s="176"/>
      <c r="M368" s="177"/>
      <c r="N368" s="178"/>
      <c r="O368" s="178"/>
      <c r="P368" s="179">
        <f>SUM(P369:P395)</f>
        <v>0</v>
      </c>
      <c r="Q368" s="178"/>
      <c r="R368" s="179">
        <f>SUM(R369:R395)</f>
        <v>18.471553419999999</v>
      </c>
      <c r="S368" s="178"/>
      <c r="T368" s="180">
        <f>SUM(T369:T395)</f>
        <v>0</v>
      </c>
      <c r="AR368" s="181" t="s">
        <v>81</v>
      </c>
      <c r="AT368" s="182" t="s">
        <v>72</v>
      </c>
      <c r="AU368" s="182" t="s">
        <v>81</v>
      </c>
      <c r="AY368" s="181" t="s">
        <v>153</v>
      </c>
      <c r="BK368" s="183">
        <f>SUM(BK369:BK395)</f>
        <v>0</v>
      </c>
    </row>
    <row r="369" spans="1:65" s="2" customFormat="1" ht="24.2" customHeight="1">
      <c r="A369" s="33"/>
      <c r="B369" s="34"/>
      <c r="C369" s="186" t="s">
        <v>523</v>
      </c>
      <c r="D369" s="186" t="s">
        <v>155</v>
      </c>
      <c r="E369" s="187" t="s">
        <v>524</v>
      </c>
      <c r="F369" s="188" t="s">
        <v>525</v>
      </c>
      <c r="G369" s="189" t="s">
        <v>212</v>
      </c>
      <c r="H369" s="190">
        <v>61.51</v>
      </c>
      <c r="I369" s="191"/>
      <c r="J369" s="192">
        <f>ROUND(I369*H369,2)</f>
        <v>0</v>
      </c>
      <c r="K369" s="193"/>
      <c r="L369" s="38"/>
      <c r="M369" s="194" t="s">
        <v>1</v>
      </c>
      <c r="N369" s="195" t="s">
        <v>38</v>
      </c>
      <c r="O369" s="70"/>
      <c r="P369" s="196">
        <f>O369*H369</f>
        <v>0</v>
      </c>
      <c r="Q369" s="196">
        <v>0</v>
      </c>
      <c r="R369" s="196">
        <f>Q369*H369</f>
        <v>0</v>
      </c>
      <c r="S369" s="196">
        <v>0</v>
      </c>
      <c r="T369" s="197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98" t="s">
        <v>159</v>
      </c>
      <c r="AT369" s="198" t="s">
        <v>155</v>
      </c>
      <c r="AU369" s="198" t="s">
        <v>83</v>
      </c>
      <c r="AY369" s="16" t="s">
        <v>153</v>
      </c>
      <c r="BE369" s="199">
        <f>IF(N369="základní",J369,0)</f>
        <v>0</v>
      </c>
      <c r="BF369" s="199">
        <f>IF(N369="snížená",J369,0)</f>
        <v>0</v>
      </c>
      <c r="BG369" s="199">
        <f>IF(N369="zákl. přenesená",J369,0)</f>
        <v>0</v>
      </c>
      <c r="BH369" s="199">
        <f>IF(N369="sníž. přenesená",J369,0)</f>
        <v>0</v>
      </c>
      <c r="BI369" s="199">
        <f>IF(N369="nulová",J369,0)</f>
        <v>0</v>
      </c>
      <c r="BJ369" s="16" t="s">
        <v>81</v>
      </c>
      <c r="BK369" s="199">
        <f>ROUND(I369*H369,2)</f>
        <v>0</v>
      </c>
      <c r="BL369" s="16" t="s">
        <v>159</v>
      </c>
      <c r="BM369" s="198" t="s">
        <v>526</v>
      </c>
    </row>
    <row r="370" spans="1:65" s="13" customFormat="1">
      <c r="B370" s="200"/>
      <c r="C370" s="201"/>
      <c r="D370" s="202" t="s">
        <v>161</v>
      </c>
      <c r="E370" s="203" t="s">
        <v>1</v>
      </c>
      <c r="F370" s="204" t="s">
        <v>527</v>
      </c>
      <c r="G370" s="201"/>
      <c r="H370" s="205">
        <v>61.51</v>
      </c>
      <c r="I370" s="206"/>
      <c r="J370" s="201"/>
      <c r="K370" s="201"/>
      <c r="L370" s="207"/>
      <c r="M370" s="208"/>
      <c r="N370" s="209"/>
      <c r="O370" s="209"/>
      <c r="P370" s="209"/>
      <c r="Q370" s="209"/>
      <c r="R370" s="209"/>
      <c r="S370" s="209"/>
      <c r="T370" s="210"/>
      <c r="AT370" s="211" t="s">
        <v>161</v>
      </c>
      <c r="AU370" s="211" t="s">
        <v>83</v>
      </c>
      <c r="AV370" s="13" t="s">
        <v>83</v>
      </c>
      <c r="AW370" s="13" t="s">
        <v>30</v>
      </c>
      <c r="AX370" s="13" t="s">
        <v>73</v>
      </c>
      <c r="AY370" s="211" t="s">
        <v>153</v>
      </c>
    </row>
    <row r="371" spans="1:65" s="14" customFormat="1">
      <c r="B371" s="212"/>
      <c r="C371" s="213"/>
      <c r="D371" s="202" t="s">
        <v>161</v>
      </c>
      <c r="E371" s="214" t="s">
        <v>1</v>
      </c>
      <c r="F371" s="215" t="s">
        <v>163</v>
      </c>
      <c r="G371" s="213"/>
      <c r="H371" s="216">
        <v>61.51</v>
      </c>
      <c r="I371" s="217"/>
      <c r="J371" s="213"/>
      <c r="K371" s="213"/>
      <c r="L371" s="218"/>
      <c r="M371" s="219"/>
      <c r="N371" s="220"/>
      <c r="O371" s="220"/>
      <c r="P371" s="220"/>
      <c r="Q371" s="220"/>
      <c r="R371" s="220"/>
      <c r="S371" s="220"/>
      <c r="T371" s="221"/>
      <c r="AT371" s="222" t="s">
        <v>161</v>
      </c>
      <c r="AU371" s="222" t="s">
        <v>83</v>
      </c>
      <c r="AV371" s="14" t="s">
        <v>159</v>
      </c>
      <c r="AW371" s="14" t="s">
        <v>30</v>
      </c>
      <c r="AX371" s="14" t="s">
        <v>81</v>
      </c>
      <c r="AY371" s="222" t="s">
        <v>153</v>
      </c>
    </row>
    <row r="372" spans="1:65" s="2" customFormat="1" ht="24.2" customHeight="1">
      <c r="A372" s="33"/>
      <c r="B372" s="34"/>
      <c r="C372" s="186" t="s">
        <v>528</v>
      </c>
      <c r="D372" s="186" t="s">
        <v>155</v>
      </c>
      <c r="E372" s="187" t="s">
        <v>529</v>
      </c>
      <c r="F372" s="188" t="s">
        <v>530</v>
      </c>
      <c r="G372" s="189" t="s">
        <v>212</v>
      </c>
      <c r="H372" s="190">
        <v>173.65</v>
      </c>
      <c r="I372" s="191"/>
      <c r="J372" s="192">
        <f>ROUND(I372*H372,2)</f>
        <v>0</v>
      </c>
      <c r="K372" s="193"/>
      <c r="L372" s="38"/>
      <c r="M372" s="194" t="s">
        <v>1</v>
      </c>
      <c r="N372" s="195" t="s">
        <v>38</v>
      </c>
      <c r="O372" s="70"/>
      <c r="P372" s="196">
        <f>O372*H372</f>
        <v>0</v>
      </c>
      <c r="Q372" s="196">
        <v>4.3800000000000002E-3</v>
      </c>
      <c r="R372" s="196">
        <f>Q372*H372</f>
        <v>0.76058700000000001</v>
      </c>
      <c r="S372" s="196">
        <v>0</v>
      </c>
      <c r="T372" s="197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98" t="s">
        <v>159</v>
      </c>
      <c r="AT372" s="198" t="s">
        <v>155</v>
      </c>
      <c r="AU372" s="198" t="s">
        <v>83</v>
      </c>
      <c r="AY372" s="16" t="s">
        <v>153</v>
      </c>
      <c r="BE372" s="199">
        <f>IF(N372="základní",J372,0)</f>
        <v>0</v>
      </c>
      <c r="BF372" s="199">
        <f>IF(N372="snížená",J372,0)</f>
        <v>0</v>
      </c>
      <c r="BG372" s="199">
        <f>IF(N372="zákl. přenesená",J372,0)</f>
        <v>0</v>
      </c>
      <c r="BH372" s="199">
        <f>IF(N372="sníž. přenesená",J372,0)</f>
        <v>0</v>
      </c>
      <c r="BI372" s="199">
        <f>IF(N372="nulová",J372,0)</f>
        <v>0</v>
      </c>
      <c r="BJ372" s="16" t="s">
        <v>81</v>
      </c>
      <c r="BK372" s="199">
        <f>ROUND(I372*H372,2)</f>
        <v>0</v>
      </c>
      <c r="BL372" s="16" t="s">
        <v>159</v>
      </c>
      <c r="BM372" s="198" t="s">
        <v>531</v>
      </c>
    </row>
    <row r="373" spans="1:65" s="13" customFormat="1" ht="22.5">
      <c r="B373" s="200"/>
      <c r="C373" s="201"/>
      <c r="D373" s="202" t="s">
        <v>161</v>
      </c>
      <c r="E373" s="203" t="s">
        <v>1</v>
      </c>
      <c r="F373" s="204" t="s">
        <v>532</v>
      </c>
      <c r="G373" s="201"/>
      <c r="H373" s="205">
        <v>173.65</v>
      </c>
      <c r="I373" s="206"/>
      <c r="J373" s="201"/>
      <c r="K373" s="201"/>
      <c r="L373" s="207"/>
      <c r="M373" s="208"/>
      <c r="N373" s="209"/>
      <c r="O373" s="209"/>
      <c r="P373" s="209"/>
      <c r="Q373" s="209"/>
      <c r="R373" s="209"/>
      <c r="S373" s="209"/>
      <c r="T373" s="210"/>
      <c r="AT373" s="211" t="s">
        <v>161</v>
      </c>
      <c r="AU373" s="211" t="s">
        <v>83</v>
      </c>
      <c r="AV373" s="13" t="s">
        <v>83</v>
      </c>
      <c r="AW373" s="13" t="s">
        <v>30</v>
      </c>
      <c r="AX373" s="13" t="s">
        <v>73</v>
      </c>
      <c r="AY373" s="211" t="s">
        <v>153</v>
      </c>
    </row>
    <row r="374" spans="1:65" s="14" customFormat="1">
      <c r="B374" s="212"/>
      <c r="C374" s="213"/>
      <c r="D374" s="202" t="s">
        <v>161</v>
      </c>
      <c r="E374" s="214" t="s">
        <v>1</v>
      </c>
      <c r="F374" s="215" t="s">
        <v>163</v>
      </c>
      <c r="G374" s="213"/>
      <c r="H374" s="216">
        <v>173.65</v>
      </c>
      <c r="I374" s="217"/>
      <c r="J374" s="213"/>
      <c r="K374" s="213"/>
      <c r="L374" s="218"/>
      <c r="M374" s="219"/>
      <c r="N374" s="220"/>
      <c r="O374" s="220"/>
      <c r="P374" s="220"/>
      <c r="Q374" s="220"/>
      <c r="R374" s="220"/>
      <c r="S374" s="220"/>
      <c r="T374" s="221"/>
      <c r="AT374" s="222" t="s">
        <v>161</v>
      </c>
      <c r="AU374" s="222" t="s">
        <v>83</v>
      </c>
      <c r="AV374" s="14" t="s">
        <v>159</v>
      </c>
      <c r="AW374" s="14" t="s">
        <v>30</v>
      </c>
      <c r="AX374" s="14" t="s">
        <v>81</v>
      </c>
      <c r="AY374" s="222" t="s">
        <v>153</v>
      </c>
    </row>
    <row r="375" spans="1:65" s="2" customFormat="1" ht="24.2" customHeight="1">
      <c r="A375" s="33"/>
      <c r="B375" s="34"/>
      <c r="C375" s="186" t="s">
        <v>533</v>
      </c>
      <c r="D375" s="186" t="s">
        <v>155</v>
      </c>
      <c r="E375" s="187" t="s">
        <v>534</v>
      </c>
      <c r="F375" s="188" t="s">
        <v>535</v>
      </c>
      <c r="G375" s="189" t="s">
        <v>212</v>
      </c>
      <c r="H375" s="190">
        <v>173.65</v>
      </c>
      <c r="I375" s="191"/>
      <c r="J375" s="192">
        <f>ROUND(I375*H375,2)</f>
        <v>0</v>
      </c>
      <c r="K375" s="193"/>
      <c r="L375" s="38"/>
      <c r="M375" s="194" t="s">
        <v>1</v>
      </c>
      <c r="N375" s="195" t="s">
        <v>38</v>
      </c>
      <c r="O375" s="70"/>
      <c r="P375" s="196">
        <f>O375*H375</f>
        <v>0</v>
      </c>
      <c r="Q375" s="196">
        <v>4.0000000000000001E-3</v>
      </c>
      <c r="R375" s="196">
        <f>Q375*H375</f>
        <v>0.6946</v>
      </c>
      <c r="S375" s="196">
        <v>0</v>
      </c>
      <c r="T375" s="197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98" t="s">
        <v>159</v>
      </c>
      <c r="AT375" s="198" t="s">
        <v>155</v>
      </c>
      <c r="AU375" s="198" t="s">
        <v>83</v>
      </c>
      <c r="AY375" s="16" t="s">
        <v>153</v>
      </c>
      <c r="BE375" s="199">
        <f>IF(N375="základní",J375,0)</f>
        <v>0</v>
      </c>
      <c r="BF375" s="199">
        <f>IF(N375="snížená",J375,0)</f>
        <v>0</v>
      </c>
      <c r="BG375" s="199">
        <f>IF(N375="zákl. přenesená",J375,0)</f>
        <v>0</v>
      </c>
      <c r="BH375" s="199">
        <f>IF(N375="sníž. přenesená",J375,0)</f>
        <v>0</v>
      </c>
      <c r="BI375" s="199">
        <f>IF(N375="nulová",J375,0)</f>
        <v>0</v>
      </c>
      <c r="BJ375" s="16" t="s">
        <v>81</v>
      </c>
      <c r="BK375" s="199">
        <f>ROUND(I375*H375,2)</f>
        <v>0</v>
      </c>
      <c r="BL375" s="16" t="s">
        <v>159</v>
      </c>
      <c r="BM375" s="198" t="s">
        <v>536</v>
      </c>
    </row>
    <row r="376" spans="1:65" s="2" customFormat="1" ht="24.2" customHeight="1">
      <c r="A376" s="33"/>
      <c r="B376" s="34"/>
      <c r="C376" s="186" t="s">
        <v>537</v>
      </c>
      <c r="D376" s="186" t="s">
        <v>155</v>
      </c>
      <c r="E376" s="187" t="s">
        <v>538</v>
      </c>
      <c r="F376" s="188" t="s">
        <v>539</v>
      </c>
      <c r="G376" s="189" t="s">
        <v>212</v>
      </c>
      <c r="H376" s="190">
        <v>919.55</v>
      </c>
      <c r="I376" s="191"/>
      <c r="J376" s="192">
        <f>ROUND(I376*H376,2)</f>
        <v>0</v>
      </c>
      <c r="K376" s="193"/>
      <c r="L376" s="38"/>
      <c r="M376" s="194" t="s">
        <v>1</v>
      </c>
      <c r="N376" s="195" t="s">
        <v>38</v>
      </c>
      <c r="O376" s="70"/>
      <c r="P376" s="196">
        <f>O376*H376</f>
        <v>0</v>
      </c>
      <c r="Q376" s="196">
        <v>1.8380000000000001E-2</v>
      </c>
      <c r="R376" s="196">
        <f>Q376*H376</f>
        <v>16.901329</v>
      </c>
      <c r="S376" s="196">
        <v>0</v>
      </c>
      <c r="T376" s="197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98" t="s">
        <v>159</v>
      </c>
      <c r="AT376" s="198" t="s">
        <v>155</v>
      </c>
      <c r="AU376" s="198" t="s">
        <v>83</v>
      </c>
      <c r="AY376" s="16" t="s">
        <v>153</v>
      </c>
      <c r="BE376" s="199">
        <f>IF(N376="základní",J376,0)</f>
        <v>0</v>
      </c>
      <c r="BF376" s="199">
        <f>IF(N376="snížená",J376,0)</f>
        <v>0</v>
      </c>
      <c r="BG376" s="199">
        <f>IF(N376="zákl. přenesená",J376,0)</f>
        <v>0</v>
      </c>
      <c r="BH376" s="199">
        <f>IF(N376="sníž. přenesená",J376,0)</f>
        <v>0</v>
      </c>
      <c r="BI376" s="199">
        <f>IF(N376="nulová",J376,0)</f>
        <v>0</v>
      </c>
      <c r="BJ376" s="16" t="s">
        <v>81</v>
      </c>
      <c r="BK376" s="199">
        <f>ROUND(I376*H376,2)</f>
        <v>0</v>
      </c>
      <c r="BL376" s="16" t="s">
        <v>159</v>
      </c>
      <c r="BM376" s="198" t="s">
        <v>540</v>
      </c>
    </row>
    <row r="377" spans="1:65" s="13" customFormat="1">
      <c r="B377" s="200"/>
      <c r="C377" s="201"/>
      <c r="D377" s="202" t="s">
        <v>161</v>
      </c>
      <c r="E377" s="203" t="s">
        <v>1</v>
      </c>
      <c r="F377" s="204" t="s">
        <v>541</v>
      </c>
      <c r="G377" s="201"/>
      <c r="H377" s="205">
        <v>1030.24</v>
      </c>
      <c r="I377" s="206"/>
      <c r="J377" s="201"/>
      <c r="K377" s="201"/>
      <c r="L377" s="207"/>
      <c r="M377" s="208"/>
      <c r="N377" s="209"/>
      <c r="O377" s="209"/>
      <c r="P377" s="209"/>
      <c r="Q377" s="209"/>
      <c r="R377" s="209"/>
      <c r="S377" s="209"/>
      <c r="T377" s="210"/>
      <c r="AT377" s="211" t="s">
        <v>161</v>
      </c>
      <c r="AU377" s="211" t="s">
        <v>83</v>
      </c>
      <c r="AV377" s="13" t="s">
        <v>83</v>
      </c>
      <c r="AW377" s="13" t="s">
        <v>30</v>
      </c>
      <c r="AX377" s="13" t="s">
        <v>73</v>
      </c>
      <c r="AY377" s="211" t="s">
        <v>153</v>
      </c>
    </row>
    <row r="378" spans="1:65" s="13" customFormat="1">
      <c r="B378" s="200"/>
      <c r="C378" s="201"/>
      <c r="D378" s="202" t="s">
        <v>161</v>
      </c>
      <c r="E378" s="203" t="s">
        <v>1</v>
      </c>
      <c r="F378" s="204" t="s">
        <v>542</v>
      </c>
      <c r="G378" s="201"/>
      <c r="H378" s="205">
        <v>-110.69</v>
      </c>
      <c r="I378" s="206"/>
      <c r="J378" s="201"/>
      <c r="K378" s="201"/>
      <c r="L378" s="207"/>
      <c r="M378" s="208"/>
      <c r="N378" s="209"/>
      <c r="O378" s="209"/>
      <c r="P378" s="209"/>
      <c r="Q378" s="209"/>
      <c r="R378" s="209"/>
      <c r="S378" s="209"/>
      <c r="T378" s="210"/>
      <c r="AT378" s="211" t="s">
        <v>161</v>
      </c>
      <c r="AU378" s="211" t="s">
        <v>83</v>
      </c>
      <c r="AV378" s="13" t="s">
        <v>83</v>
      </c>
      <c r="AW378" s="13" t="s">
        <v>30</v>
      </c>
      <c r="AX378" s="13" t="s">
        <v>73</v>
      </c>
      <c r="AY378" s="211" t="s">
        <v>153</v>
      </c>
    </row>
    <row r="379" spans="1:65" s="14" customFormat="1">
      <c r="B379" s="212"/>
      <c r="C379" s="213"/>
      <c r="D379" s="202" t="s">
        <v>161</v>
      </c>
      <c r="E379" s="214" t="s">
        <v>1</v>
      </c>
      <c r="F379" s="215" t="s">
        <v>163</v>
      </c>
      <c r="G379" s="213"/>
      <c r="H379" s="216">
        <v>919.55</v>
      </c>
      <c r="I379" s="217"/>
      <c r="J379" s="213"/>
      <c r="K379" s="213"/>
      <c r="L379" s="218"/>
      <c r="M379" s="219"/>
      <c r="N379" s="220"/>
      <c r="O379" s="220"/>
      <c r="P379" s="220"/>
      <c r="Q379" s="220"/>
      <c r="R379" s="220"/>
      <c r="S379" s="220"/>
      <c r="T379" s="221"/>
      <c r="AT379" s="222" t="s">
        <v>161</v>
      </c>
      <c r="AU379" s="222" t="s">
        <v>83</v>
      </c>
      <c r="AV379" s="14" t="s">
        <v>159</v>
      </c>
      <c r="AW379" s="14" t="s">
        <v>30</v>
      </c>
      <c r="AX379" s="14" t="s">
        <v>81</v>
      </c>
      <c r="AY379" s="222" t="s">
        <v>153</v>
      </c>
    </row>
    <row r="380" spans="1:65" s="2" customFormat="1" ht="24.2" customHeight="1">
      <c r="A380" s="33"/>
      <c r="B380" s="34"/>
      <c r="C380" s="186" t="s">
        <v>543</v>
      </c>
      <c r="D380" s="186" t="s">
        <v>155</v>
      </c>
      <c r="E380" s="187" t="s">
        <v>544</v>
      </c>
      <c r="F380" s="188" t="s">
        <v>545</v>
      </c>
      <c r="G380" s="189" t="s">
        <v>260</v>
      </c>
      <c r="H380" s="190">
        <v>177</v>
      </c>
      <c r="I380" s="191"/>
      <c r="J380" s="192">
        <f>ROUND(I380*H380,2)</f>
        <v>0</v>
      </c>
      <c r="K380" s="193"/>
      <c r="L380" s="38"/>
      <c r="M380" s="194" t="s">
        <v>1</v>
      </c>
      <c r="N380" s="195" t="s">
        <v>38</v>
      </c>
      <c r="O380" s="70"/>
      <c r="P380" s="196">
        <f>O380*H380</f>
        <v>0</v>
      </c>
      <c r="Q380" s="196">
        <v>0</v>
      </c>
      <c r="R380" s="196">
        <f>Q380*H380</f>
        <v>0</v>
      </c>
      <c r="S380" s="196">
        <v>0</v>
      </c>
      <c r="T380" s="197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98" t="s">
        <v>159</v>
      </c>
      <c r="AT380" s="198" t="s">
        <v>155</v>
      </c>
      <c r="AU380" s="198" t="s">
        <v>83</v>
      </c>
      <c r="AY380" s="16" t="s">
        <v>153</v>
      </c>
      <c r="BE380" s="199">
        <f>IF(N380="základní",J380,0)</f>
        <v>0</v>
      </c>
      <c r="BF380" s="199">
        <f>IF(N380="snížená",J380,0)</f>
        <v>0</v>
      </c>
      <c r="BG380" s="199">
        <f>IF(N380="zákl. přenesená",J380,0)</f>
        <v>0</v>
      </c>
      <c r="BH380" s="199">
        <f>IF(N380="sníž. přenesená",J380,0)</f>
        <v>0</v>
      </c>
      <c r="BI380" s="199">
        <f>IF(N380="nulová",J380,0)</f>
        <v>0</v>
      </c>
      <c r="BJ380" s="16" t="s">
        <v>81</v>
      </c>
      <c r="BK380" s="199">
        <f>ROUND(I380*H380,2)</f>
        <v>0</v>
      </c>
      <c r="BL380" s="16" t="s">
        <v>159</v>
      </c>
      <c r="BM380" s="198" t="s">
        <v>546</v>
      </c>
    </row>
    <row r="381" spans="1:65" s="13" customFormat="1" ht="22.5">
      <c r="B381" s="200"/>
      <c r="C381" s="201"/>
      <c r="D381" s="202" t="s">
        <v>161</v>
      </c>
      <c r="E381" s="203" t="s">
        <v>1</v>
      </c>
      <c r="F381" s="204" t="s">
        <v>547</v>
      </c>
      <c r="G381" s="201"/>
      <c r="H381" s="205">
        <v>177</v>
      </c>
      <c r="I381" s="206"/>
      <c r="J381" s="201"/>
      <c r="K381" s="201"/>
      <c r="L381" s="207"/>
      <c r="M381" s="208"/>
      <c r="N381" s="209"/>
      <c r="O381" s="209"/>
      <c r="P381" s="209"/>
      <c r="Q381" s="209"/>
      <c r="R381" s="209"/>
      <c r="S381" s="209"/>
      <c r="T381" s="210"/>
      <c r="AT381" s="211" t="s">
        <v>161</v>
      </c>
      <c r="AU381" s="211" t="s">
        <v>83</v>
      </c>
      <c r="AV381" s="13" t="s">
        <v>83</v>
      </c>
      <c r="AW381" s="13" t="s">
        <v>30</v>
      </c>
      <c r="AX381" s="13" t="s">
        <v>73</v>
      </c>
      <c r="AY381" s="211" t="s">
        <v>153</v>
      </c>
    </row>
    <row r="382" spans="1:65" s="14" customFormat="1">
      <c r="B382" s="212"/>
      <c r="C382" s="213"/>
      <c r="D382" s="202" t="s">
        <v>161</v>
      </c>
      <c r="E382" s="214" t="s">
        <v>1</v>
      </c>
      <c r="F382" s="215" t="s">
        <v>163</v>
      </c>
      <c r="G382" s="213"/>
      <c r="H382" s="216">
        <v>177</v>
      </c>
      <c r="I382" s="217"/>
      <c r="J382" s="213"/>
      <c r="K382" s="213"/>
      <c r="L382" s="218"/>
      <c r="M382" s="219"/>
      <c r="N382" s="220"/>
      <c r="O382" s="220"/>
      <c r="P382" s="220"/>
      <c r="Q382" s="220"/>
      <c r="R382" s="220"/>
      <c r="S382" s="220"/>
      <c r="T382" s="221"/>
      <c r="AT382" s="222" t="s">
        <v>161</v>
      </c>
      <c r="AU382" s="222" t="s">
        <v>83</v>
      </c>
      <c r="AV382" s="14" t="s">
        <v>159</v>
      </c>
      <c r="AW382" s="14" t="s">
        <v>30</v>
      </c>
      <c r="AX382" s="14" t="s">
        <v>81</v>
      </c>
      <c r="AY382" s="222" t="s">
        <v>153</v>
      </c>
    </row>
    <row r="383" spans="1:65" s="2" customFormat="1" ht="24.2" customHeight="1">
      <c r="A383" s="33"/>
      <c r="B383" s="34"/>
      <c r="C383" s="223" t="s">
        <v>548</v>
      </c>
      <c r="D383" s="223" t="s">
        <v>350</v>
      </c>
      <c r="E383" s="224" t="s">
        <v>549</v>
      </c>
      <c r="F383" s="225" t="s">
        <v>550</v>
      </c>
      <c r="G383" s="226" t="s">
        <v>260</v>
      </c>
      <c r="H383" s="227">
        <v>185.85</v>
      </c>
      <c r="I383" s="228"/>
      <c r="J383" s="229">
        <f>ROUND(I383*H383,2)</f>
        <v>0</v>
      </c>
      <c r="K383" s="230"/>
      <c r="L383" s="231"/>
      <c r="M383" s="232" t="s">
        <v>1</v>
      </c>
      <c r="N383" s="233" t="s">
        <v>38</v>
      </c>
      <c r="O383" s="70"/>
      <c r="P383" s="196">
        <f>O383*H383</f>
        <v>0</v>
      </c>
      <c r="Q383" s="196">
        <v>3.0000000000000001E-5</v>
      </c>
      <c r="R383" s="196">
        <f>Q383*H383</f>
        <v>5.5754999999999997E-3</v>
      </c>
      <c r="S383" s="196">
        <v>0</v>
      </c>
      <c r="T383" s="197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98" t="s">
        <v>194</v>
      </c>
      <c r="AT383" s="198" t="s">
        <v>350</v>
      </c>
      <c r="AU383" s="198" t="s">
        <v>83</v>
      </c>
      <c r="AY383" s="16" t="s">
        <v>153</v>
      </c>
      <c r="BE383" s="199">
        <f>IF(N383="základní",J383,0)</f>
        <v>0</v>
      </c>
      <c r="BF383" s="199">
        <f>IF(N383="snížená",J383,0)</f>
        <v>0</v>
      </c>
      <c r="BG383" s="199">
        <f>IF(N383="zákl. přenesená",J383,0)</f>
        <v>0</v>
      </c>
      <c r="BH383" s="199">
        <f>IF(N383="sníž. přenesená",J383,0)</f>
        <v>0</v>
      </c>
      <c r="BI383" s="199">
        <f>IF(N383="nulová",J383,0)</f>
        <v>0</v>
      </c>
      <c r="BJ383" s="16" t="s">
        <v>81</v>
      </c>
      <c r="BK383" s="199">
        <f>ROUND(I383*H383,2)</f>
        <v>0</v>
      </c>
      <c r="BL383" s="16" t="s">
        <v>159</v>
      </c>
      <c r="BM383" s="198" t="s">
        <v>551</v>
      </c>
    </row>
    <row r="384" spans="1:65" s="13" customFormat="1">
      <c r="B384" s="200"/>
      <c r="C384" s="201"/>
      <c r="D384" s="202" t="s">
        <v>161</v>
      </c>
      <c r="E384" s="203" t="s">
        <v>1</v>
      </c>
      <c r="F384" s="204" t="s">
        <v>552</v>
      </c>
      <c r="G384" s="201"/>
      <c r="H384" s="205">
        <v>185.85</v>
      </c>
      <c r="I384" s="206"/>
      <c r="J384" s="201"/>
      <c r="K384" s="201"/>
      <c r="L384" s="207"/>
      <c r="M384" s="208"/>
      <c r="N384" s="209"/>
      <c r="O384" s="209"/>
      <c r="P384" s="209"/>
      <c r="Q384" s="209"/>
      <c r="R384" s="209"/>
      <c r="S384" s="209"/>
      <c r="T384" s="210"/>
      <c r="AT384" s="211" t="s">
        <v>161</v>
      </c>
      <c r="AU384" s="211" t="s">
        <v>83</v>
      </c>
      <c r="AV384" s="13" t="s">
        <v>83</v>
      </c>
      <c r="AW384" s="13" t="s">
        <v>30</v>
      </c>
      <c r="AX384" s="13" t="s">
        <v>73</v>
      </c>
      <c r="AY384" s="211" t="s">
        <v>153</v>
      </c>
    </row>
    <row r="385" spans="1:65" s="14" customFormat="1">
      <c r="B385" s="212"/>
      <c r="C385" s="213"/>
      <c r="D385" s="202" t="s">
        <v>161</v>
      </c>
      <c r="E385" s="214" t="s">
        <v>1</v>
      </c>
      <c r="F385" s="215" t="s">
        <v>163</v>
      </c>
      <c r="G385" s="213"/>
      <c r="H385" s="216">
        <v>185.85</v>
      </c>
      <c r="I385" s="217"/>
      <c r="J385" s="213"/>
      <c r="K385" s="213"/>
      <c r="L385" s="218"/>
      <c r="M385" s="219"/>
      <c r="N385" s="220"/>
      <c r="O385" s="220"/>
      <c r="P385" s="220"/>
      <c r="Q385" s="220"/>
      <c r="R385" s="220"/>
      <c r="S385" s="220"/>
      <c r="T385" s="221"/>
      <c r="AT385" s="222" t="s">
        <v>161</v>
      </c>
      <c r="AU385" s="222" t="s">
        <v>83</v>
      </c>
      <c r="AV385" s="14" t="s">
        <v>159</v>
      </c>
      <c r="AW385" s="14" t="s">
        <v>30</v>
      </c>
      <c r="AX385" s="14" t="s">
        <v>81</v>
      </c>
      <c r="AY385" s="222" t="s">
        <v>153</v>
      </c>
    </row>
    <row r="386" spans="1:65" s="2" customFormat="1" ht="24.2" customHeight="1">
      <c r="A386" s="33"/>
      <c r="B386" s="34"/>
      <c r="C386" s="186" t="s">
        <v>553</v>
      </c>
      <c r="D386" s="186" t="s">
        <v>155</v>
      </c>
      <c r="E386" s="187" t="s">
        <v>554</v>
      </c>
      <c r="F386" s="188" t="s">
        <v>555</v>
      </c>
      <c r="G386" s="189" t="s">
        <v>260</v>
      </c>
      <c r="H386" s="190">
        <v>159</v>
      </c>
      <c r="I386" s="191"/>
      <c r="J386" s="192">
        <f>ROUND(I386*H386,2)</f>
        <v>0</v>
      </c>
      <c r="K386" s="193"/>
      <c r="L386" s="38"/>
      <c r="M386" s="194" t="s">
        <v>1</v>
      </c>
      <c r="N386" s="195" t="s">
        <v>38</v>
      </c>
      <c r="O386" s="70"/>
      <c r="P386" s="196">
        <f>O386*H386</f>
        <v>0</v>
      </c>
      <c r="Q386" s="196">
        <v>0</v>
      </c>
      <c r="R386" s="196">
        <f>Q386*H386</f>
        <v>0</v>
      </c>
      <c r="S386" s="196">
        <v>0</v>
      </c>
      <c r="T386" s="197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98" t="s">
        <v>159</v>
      </c>
      <c r="AT386" s="198" t="s">
        <v>155</v>
      </c>
      <c r="AU386" s="198" t="s">
        <v>83</v>
      </c>
      <c r="AY386" s="16" t="s">
        <v>153</v>
      </c>
      <c r="BE386" s="199">
        <f>IF(N386="základní",J386,0)</f>
        <v>0</v>
      </c>
      <c r="BF386" s="199">
        <f>IF(N386="snížená",J386,0)</f>
        <v>0</v>
      </c>
      <c r="BG386" s="199">
        <f>IF(N386="zákl. přenesená",J386,0)</f>
        <v>0</v>
      </c>
      <c r="BH386" s="199">
        <f>IF(N386="sníž. přenesená",J386,0)</f>
        <v>0</v>
      </c>
      <c r="BI386" s="199">
        <f>IF(N386="nulová",J386,0)</f>
        <v>0</v>
      </c>
      <c r="BJ386" s="16" t="s">
        <v>81</v>
      </c>
      <c r="BK386" s="199">
        <f>ROUND(I386*H386,2)</f>
        <v>0</v>
      </c>
      <c r="BL386" s="16" t="s">
        <v>159</v>
      </c>
      <c r="BM386" s="198" t="s">
        <v>556</v>
      </c>
    </row>
    <row r="387" spans="1:65" s="13" customFormat="1" ht="22.5">
      <c r="B387" s="200"/>
      <c r="C387" s="201"/>
      <c r="D387" s="202" t="s">
        <v>161</v>
      </c>
      <c r="E387" s="203" t="s">
        <v>1</v>
      </c>
      <c r="F387" s="204" t="s">
        <v>557</v>
      </c>
      <c r="G387" s="201"/>
      <c r="H387" s="205">
        <v>159</v>
      </c>
      <c r="I387" s="206"/>
      <c r="J387" s="201"/>
      <c r="K387" s="201"/>
      <c r="L387" s="207"/>
      <c r="M387" s="208"/>
      <c r="N387" s="209"/>
      <c r="O387" s="209"/>
      <c r="P387" s="209"/>
      <c r="Q387" s="209"/>
      <c r="R387" s="209"/>
      <c r="S387" s="209"/>
      <c r="T387" s="210"/>
      <c r="AT387" s="211" t="s">
        <v>161</v>
      </c>
      <c r="AU387" s="211" t="s">
        <v>83</v>
      </c>
      <c r="AV387" s="13" t="s">
        <v>83</v>
      </c>
      <c r="AW387" s="13" t="s">
        <v>30</v>
      </c>
      <c r="AX387" s="13" t="s">
        <v>73</v>
      </c>
      <c r="AY387" s="211" t="s">
        <v>153</v>
      </c>
    </row>
    <row r="388" spans="1:65" s="14" customFormat="1">
      <c r="B388" s="212"/>
      <c r="C388" s="213"/>
      <c r="D388" s="202" t="s">
        <v>161</v>
      </c>
      <c r="E388" s="214" t="s">
        <v>1</v>
      </c>
      <c r="F388" s="215" t="s">
        <v>163</v>
      </c>
      <c r="G388" s="213"/>
      <c r="H388" s="216">
        <v>159</v>
      </c>
      <c r="I388" s="217"/>
      <c r="J388" s="213"/>
      <c r="K388" s="213"/>
      <c r="L388" s="218"/>
      <c r="M388" s="219"/>
      <c r="N388" s="220"/>
      <c r="O388" s="220"/>
      <c r="P388" s="220"/>
      <c r="Q388" s="220"/>
      <c r="R388" s="220"/>
      <c r="S388" s="220"/>
      <c r="T388" s="221"/>
      <c r="AT388" s="222" t="s">
        <v>161</v>
      </c>
      <c r="AU388" s="222" t="s">
        <v>83</v>
      </c>
      <c r="AV388" s="14" t="s">
        <v>159</v>
      </c>
      <c r="AW388" s="14" t="s">
        <v>30</v>
      </c>
      <c r="AX388" s="14" t="s">
        <v>81</v>
      </c>
      <c r="AY388" s="222" t="s">
        <v>153</v>
      </c>
    </row>
    <row r="389" spans="1:65" s="2" customFormat="1" ht="24.2" customHeight="1">
      <c r="A389" s="33"/>
      <c r="B389" s="34"/>
      <c r="C389" s="223" t="s">
        <v>558</v>
      </c>
      <c r="D389" s="223" t="s">
        <v>350</v>
      </c>
      <c r="E389" s="224" t="s">
        <v>559</v>
      </c>
      <c r="F389" s="225" t="s">
        <v>560</v>
      </c>
      <c r="G389" s="226" t="s">
        <v>260</v>
      </c>
      <c r="H389" s="227">
        <v>175.298</v>
      </c>
      <c r="I389" s="228"/>
      <c r="J389" s="229">
        <f>ROUND(I389*H389,2)</f>
        <v>0</v>
      </c>
      <c r="K389" s="230"/>
      <c r="L389" s="231"/>
      <c r="M389" s="232" t="s">
        <v>1</v>
      </c>
      <c r="N389" s="233" t="s">
        <v>38</v>
      </c>
      <c r="O389" s="70"/>
      <c r="P389" s="196">
        <f>O389*H389</f>
        <v>0</v>
      </c>
      <c r="Q389" s="196">
        <v>4.0000000000000003E-5</v>
      </c>
      <c r="R389" s="196">
        <f>Q389*H389</f>
        <v>7.0119200000000005E-3</v>
      </c>
      <c r="S389" s="196">
        <v>0</v>
      </c>
      <c r="T389" s="197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98" t="s">
        <v>194</v>
      </c>
      <c r="AT389" s="198" t="s">
        <v>350</v>
      </c>
      <c r="AU389" s="198" t="s">
        <v>83</v>
      </c>
      <c r="AY389" s="16" t="s">
        <v>153</v>
      </c>
      <c r="BE389" s="199">
        <f>IF(N389="základní",J389,0)</f>
        <v>0</v>
      </c>
      <c r="BF389" s="199">
        <f>IF(N389="snížená",J389,0)</f>
        <v>0</v>
      </c>
      <c r="BG389" s="199">
        <f>IF(N389="zákl. přenesená",J389,0)</f>
        <v>0</v>
      </c>
      <c r="BH389" s="199">
        <f>IF(N389="sníž. přenesená",J389,0)</f>
        <v>0</v>
      </c>
      <c r="BI389" s="199">
        <f>IF(N389="nulová",J389,0)</f>
        <v>0</v>
      </c>
      <c r="BJ389" s="16" t="s">
        <v>81</v>
      </c>
      <c r="BK389" s="199">
        <f>ROUND(I389*H389,2)</f>
        <v>0</v>
      </c>
      <c r="BL389" s="16" t="s">
        <v>159</v>
      </c>
      <c r="BM389" s="198" t="s">
        <v>561</v>
      </c>
    </row>
    <row r="390" spans="1:65" s="13" customFormat="1">
      <c r="B390" s="200"/>
      <c r="C390" s="201"/>
      <c r="D390" s="202" t="s">
        <v>161</v>
      </c>
      <c r="E390" s="203" t="s">
        <v>1</v>
      </c>
      <c r="F390" s="204" t="s">
        <v>562</v>
      </c>
      <c r="G390" s="201"/>
      <c r="H390" s="205">
        <v>166.95</v>
      </c>
      <c r="I390" s="206"/>
      <c r="J390" s="201"/>
      <c r="K390" s="201"/>
      <c r="L390" s="207"/>
      <c r="M390" s="208"/>
      <c r="N390" s="209"/>
      <c r="O390" s="209"/>
      <c r="P390" s="209"/>
      <c r="Q390" s="209"/>
      <c r="R390" s="209"/>
      <c r="S390" s="209"/>
      <c r="T390" s="210"/>
      <c r="AT390" s="211" t="s">
        <v>161</v>
      </c>
      <c r="AU390" s="211" t="s">
        <v>83</v>
      </c>
      <c r="AV390" s="13" t="s">
        <v>83</v>
      </c>
      <c r="AW390" s="13" t="s">
        <v>30</v>
      </c>
      <c r="AX390" s="13" t="s">
        <v>73</v>
      </c>
      <c r="AY390" s="211" t="s">
        <v>153</v>
      </c>
    </row>
    <row r="391" spans="1:65" s="14" customFormat="1">
      <c r="B391" s="212"/>
      <c r="C391" s="213"/>
      <c r="D391" s="202" t="s">
        <v>161</v>
      </c>
      <c r="E391" s="214" t="s">
        <v>1</v>
      </c>
      <c r="F391" s="215" t="s">
        <v>163</v>
      </c>
      <c r="G391" s="213"/>
      <c r="H391" s="216">
        <v>166.95</v>
      </c>
      <c r="I391" s="217"/>
      <c r="J391" s="213"/>
      <c r="K391" s="213"/>
      <c r="L391" s="218"/>
      <c r="M391" s="219"/>
      <c r="N391" s="220"/>
      <c r="O391" s="220"/>
      <c r="P391" s="220"/>
      <c r="Q391" s="220"/>
      <c r="R391" s="220"/>
      <c r="S391" s="220"/>
      <c r="T391" s="221"/>
      <c r="AT391" s="222" t="s">
        <v>161</v>
      </c>
      <c r="AU391" s="222" t="s">
        <v>83</v>
      </c>
      <c r="AV391" s="14" t="s">
        <v>159</v>
      </c>
      <c r="AW391" s="14" t="s">
        <v>30</v>
      </c>
      <c r="AX391" s="14" t="s">
        <v>81</v>
      </c>
      <c r="AY391" s="222" t="s">
        <v>153</v>
      </c>
    </row>
    <row r="392" spans="1:65" s="13" customFormat="1">
      <c r="B392" s="200"/>
      <c r="C392" s="201"/>
      <c r="D392" s="202" t="s">
        <v>161</v>
      </c>
      <c r="E392" s="201"/>
      <c r="F392" s="204" t="s">
        <v>563</v>
      </c>
      <c r="G392" s="201"/>
      <c r="H392" s="205">
        <v>175.298</v>
      </c>
      <c r="I392" s="206"/>
      <c r="J392" s="201"/>
      <c r="K392" s="201"/>
      <c r="L392" s="207"/>
      <c r="M392" s="208"/>
      <c r="N392" s="209"/>
      <c r="O392" s="209"/>
      <c r="P392" s="209"/>
      <c r="Q392" s="209"/>
      <c r="R392" s="209"/>
      <c r="S392" s="209"/>
      <c r="T392" s="210"/>
      <c r="AT392" s="211" t="s">
        <v>161</v>
      </c>
      <c r="AU392" s="211" t="s">
        <v>83</v>
      </c>
      <c r="AV392" s="13" t="s">
        <v>83</v>
      </c>
      <c r="AW392" s="13" t="s">
        <v>4</v>
      </c>
      <c r="AX392" s="13" t="s">
        <v>81</v>
      </c>
      <c r="AY392" s="211" t="s">
        <v>153</v>
      </c>
    </row>
    <row r="393" spans="1:65" s="2" customFormat="1" ht="24.2" customHeight="1">
      <c r="A393" s="33"/>
      <c r="B393" s="34"/>
      <c r="C393" s="186" t="s">
        <v>564</v>
      </c>
      <c r="D393" s="186" t="s">
        <v>155</v>
      </c>
      <c r="E393" s="187" t="s">
        <v>565</v>
      </c>
      <c r="F393" s="188" t="s">
        <v>566</v>
      </c>
      <c r="G393" s="189" t="s">
        <v>260</v>
      </c>
      <c r="H393" s="190">
        <v>68.3</v>
      </c>
      <c r="I393" s="191"/>
      <c r="J393" s="192">
        <f>ROUND(I393*H393,2)</f>
        <v>0</v>
      </c>
      <c r="K393" s="193"/>
      <c r="L393" s="38"/>
      <c r="M393" s="194" t="s">
        <v>1</v>
      </c>
      <c r="N393" s="195" t="s">
        <v>38</v>
      </c>
      <c r="O393" s="70"/>
      <c r="P393" s="196">
        <f>O393*H393</f>
        <v>0</v>
      </c>
      <c r="Q393" s="196">
        <v>1.5E-3</v>
      </c>
      <c r="R393" s="196">
        <f>Q393*H393</f>
        <v>0.10245</v>
      </c>
      <c r="S393" s="196">
        <v>0</v>
      </c>
      <c r="T393" s="197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98" t="s">
        <v>159</v>
      </c>
      <c r="AT393" s="198" t="s">
        <v>155</v>
      </c>
      <c r="AU393" s="198" t="s">
        <v>83</v>
      </c>
      <c r="AY393" s="16" t="s">
        <v>153</v>
      </c>
      <c r="BE393" s="199">
        <f>IF(N393="základní",J393,0)</f>
        <v>0</v>
      </c>
      <c r="BF393" s="199">
        <f>IF(N393="snížená",J393,0)</f>
        <v>0</v>
      </c>
      <c r="BG393" s="199">
        <f>IF(N393="zákl. přenesená",J393,0)</f>
        <v>0</v>
      </c>
      <c r="BH393" s="199">
        <f>IF(N393="sníž. přenesená",J393,0)</f>
        <v>0</v>
      </c>
      <c r="BI393" s="199">
        <f>IF(N393="nulová",J393,0)</f>
        <v>0</v>
      </c>
      <c r="BJ393" s="16" t="s">
        <v>81</v>
      </c>
      <c r="BK393" s="199">
        <f>ROUND(I393*H393,2)</f>
        <v>0</v>
      </c>
      <c r="BL393" s="16" t="s">
        <v>159</v>
      </c>
      <c r="BM393" s="198" t="s">
        <v>567</v>
      </c>
    </row>
    <row r="394" spans="1:65" s="13" customFormat="1">
      <c r="B394" s="200"/>
      <c r="C394" s="201"/>
      <c r="D394" s="202" t="s">
        <v>161</v>
      </c>
      <c r="E394" s="203" t="s">
        <v>1</v>
      </c>
      <c r="F394" s="204" t="s">
        <v>568</v>
      </c>
      <c r="G394" s="201"/>
      <c r="H394" s="205">
        <v>68.3</v>
      </c>
      <c r="I394" s="206"/>
      <c r="J394" s="201"/>
      <c r="K394" s="201"/>
      <c r="L394" s="207"/>
      <c r="M394" s="208"/>
      <c r="N394" s="209"/>
      <c r="O394" s="209"/>
      <c r="P394" s="209"/>
      <c r="Q394" s="209"/>
      <c r="R394" s="209"/>
      <c r="S394" s="209"/>
      <c r="T394" s="210"/>
      <c r="AT394" s="211" t="s">
        <v>161</v>
      </c>
      <c r="AU394" s="211" t="s">
        <v>83</v>
      </c>
      <c r="AV394" s="13" t="s">
        <v>83</v>
      </c>
      <c r="AW394" s="13" t="s">
        <v>30</v>
      </c>
      <c r="AX394" s="13" t="s">
        <v>73</v>
      </c>
      <c r="AY394" s="211" t="s">
        <v>153</v>
      </c>
    </row>
    <row r="395" spans="1:65" s="14" customFormat="1">
      <c r="B395" s="212"/>
      <c r="C395" s="213"/>
      <c r="D395" s="202" t="s">
        <v>161</v>
      </c>
      <c r="E395" s="214" t="s">
        <v>1</v>
      </c>
      <c r="F395" s="215" t="s">
        <v>163</v>
      </c>
      <c r="G395" s="213"/>
      <c r="H395" s="216">
        <v>68.3</v>
      </c>
      <c r="I395" s="217"/>
      <c r="J395" s="213"/>
      <c r="K395" s="213"/>
      <c r="L395" s="218"/>
      <c r="M395" s="219"/>
      <c r="N395" s="220"/>
      <c r="O395" s="220"/>
      <c r="P395" s="220"/>
      <c r="Q395" s="220"/>
      <c r="R395" s="220"/>
      <c r="S395" s="220"/>
      <c r="T395" s="221"/>
      <c r="AT395" s="222" t="s">
        <v>161</v>
      </c>
      <c r="AU395" s="222" t="s">
        <v>83</v>
      </c>
      <c r="AV395" s="14" t="s">
        <v>159</v>
      </c>
      <c r="AW395" s="14" t="s">
        <v>30</v>
      </c>
      <c r="AX395" s="14" t="s">
        <v>81</v>
      </c>
      <c r="AY395" s="222" t="s">
        <v>153</v>
      </c>
    </row>
    <row r="396" spans="1:65" s="12" customFormat="1" ht="22.9" customHeight="1">
      <c r="B396" s="170"/>
      <c r="C396" s="171"/>
      <c r="D396" s="172" t="s">
        <v>72</v>
      </c>
      <c r="E396" s="184" t="s">
        <v>452</v>
      </c>
      <c r="F396" s="184" t="s">
        <v>569</v>
      </c>
      <c r="G396" s="171"/>
      <c r="H396" s="171"/>
      <c r="I396" s="174"/>
      <c r="J396" s="185">
        <f>BK396</f>
        <v>0</v>
      </c>
      <c r="K396" s="171"/>
      <c r="L396" s="176"/>
      <c r="M396" s="177"/>
      <c r="N396" s="178"/>
      <c r="O396" s="178"/>
      <c r="P396" s="179">
        <f>SUM(P397:P425)</f>
        <v>0</v>
      </c>
      <c r="Q396" s="178"/>
      <c r="R396" s="179">
        <f>SUM(R397:R425)</f>
        <v>10.759011300000001</v>
      </c>
      <c r="S396" s="178"/>
      <c r="T396" s="180">
        <f>SUM(T397:T425)</f>
        <v>0</v>
      </c>
      <c r="AR396" s="181" t="s">
        <v>81</v>
      </c>
      <c r="AT396" s="182" t="s">
        <v>72</v>
      </c>
      <c r="AU396" s="182" t="s">
        <v>81</v>
      </c>
      <c r="AY396" s="181" t="s">
        <v>153</v>
      </c>
      <c r="BK396" s="183">
        <f>SUM(BK397:BK425)</f>
        <v>0</v>
      </c>
    </row>
    <row r="397" spans="1:65" s="2" customFormat="1" ht="24.2" customHeight="1">
      <c r="A397" s="33"/>
      <c r="B397" s="34"/>
      <c r="C397" s="186" t="s">
        <v>570</v>
      </c>
      <c r="D397" s="186" t="s">
        <v>155</v>
      </c>
      <c r="E397" s="187" t="s">
        <v>571</v>
      </c>
      <c r="F397" s="188" t="s">
        <v>572</v>
      </c>
      <c r="G397" s="189" t="s">
        <v>212</v>
      </c>
      <c r="H397" s="190">
        <v>61.51</v>
      </c>
      <c r="I397" s="191"/>
      <c r="J397" s="192">
        <f>ROUND(I397*H397,2)</f>
        <v>0</v>
      </c>
      <c r="K397" s="193"/>
      <c r="L397" s="38"/>
      <c r="M397" s="194" t="s">
        <v>1</v>
      </c>
      <c r="N397" s="195" t="s">
        <v>38</v>
      </c>
      <c r="O397" s="70"/>
      <c r="P397" s="196">
        <f>O397*H397</f>
        <v>0</v>
      </c>
      <c r="Q397" s="196">
        <v>0</v>
      </c>
      <c r="R397" s="196">
        <f>Q397*H397</f>
        <v>0</v>
      </c>
      <c r="S397" s="196">
        <v>0</v>
      </c>
      <c r="T397" s="197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98" t="s">
        <v>159</v>
      </c>
      <c r="AT397" s="198" t="s">
        <v>155</v>
      </c>
      <c r="AU397" s="198" t="s">
        <v>83</v>
      </c>
      <c r="AY397" s="16" t="s">
        <v>153</v>
      </c>
      <c r="BE397" s="199">
        <f>IF(N397="základní",J397,0)</f>
        <v>0</v>
      </c>
      <c r="BF397" s="199">
        <f>IF(N397="snížená",J397,0)</f>
        <v>0</v>
      </c>
      <c r="BG397" s="199">
        <f>IF(N397="zákl. přenesená",J397,0)</f>
        <v>0</v>
      </c>
      <c r="BH397" s="199">
        <f>IF(N397="sníž. přenesená",J397,0)</f>
        <v>0</v>
      </c>
      <c r="BI397" s="199">
        <f>IF(N397="nulová",J397,0)</f>
        <v>0</v>
      </c>
      <c r="BJ397" s="16" t="s">
        <v>81</v>
      </c>
      <c r="BK397" s="199">
        <f>ROUND(I397*H397,2)</f>
        <v>0</v>
      </c>
      <c r="BL397" s="16" t="s">
        <v>159</v>
      </c>
      <c r="BM397" s="198" t="s">
        <v>573</v>
      </c>
    </row>
    <row r="398" spans="1:65" s="13" customFormat="1">
      <c r="B398" s="200"/>
      <c r="C398" s="201"/>
      <c r="D398" s="202" t="s">
        <v>161</v>
      </c>
      <c r="E398" s="203" t="s">
        <v>1</v>
      </c>
      <c r="F398" s="204" t="s">
        <v>527</v>
      </c>
      <c r="G398" s="201"/>
      <c r="H398" s="205">
        <v>61.51</v>
      </c>
      <c r="I398" s="206"/>
      <c r="J398" s="201"/>
      <c r="K398" s="201"/>
      <c r="L398" s="207"/>
      <c r="M398" s="208"/>
      <c r="N398" s="209"/>
      <c r="O398" s="209"/>
      <c r="P398" s="209"/>
      <c r="Q398" s="209"/>
      <c r="R398" s="209"/>
      <c r="S398" s="209"/>
      <c r="T398" s="210"/>
      <c r="AT398" s="211" t="s">
        <v>161</v>
      </c>
      <c r="AU398" s="211" t="s">
        <v>83</v>
      </c>
      <c r="AV398" s="13" t="s">
        <v>83</v>
      </c>
      <c r="AW398" s="13" t="s">
        <v>30</v>
      </c>
      <c r="AX398" s="13" t="s">
        <v>73</v>
      </c>
      <c r="AY398" s="211" t="s">
        <v>153</v>
      </c>
    </row>
    <row r="399" spans="1:65" s="14" customFormat="1">
      <c r="B399" s="212"/>
      <c r="C399" s="213"/>
      <c r="D399" s="202" t="s">
        <v>161</v>
      </c>
      <c r="E399" s="214" t="s">
        <v>1</v>
      </c>
      <c r="F399" s="215" t="s">
        <v>163</v>
      </c>
      <c r="G399" s="213"/>
      <c r="H399" s="216">
        <v>61.51</v>
      </c>
      <c r="I399" s="217"/>
      <c r="J399" s="213"/>
      <c r="K399" s="213"/>
      <c r="L399" s="218"/>
      <c r="M399" s="219"/>
      <c r="N399" s="220"/>
      <c r="O399" s="220"/>
      <c r="P399" s="220"/>
      <c r="Q399" s="220"/>
      <c r="R399" s="220"/>
      <c r="S399" s="220"/>
      <c r="T399" s="221"/>
      <c r="AT399" s="222" t="s">
        <v>161</v>
      </c>
      <c r="AU399" s="222" t="s">
        <v>83</v>
      </c>
      <c r="AV399" s="14" t="s">
        <v>159</v>
      </c>
      <c r="AW399" s="14" t="s">
        <v>30</v>
      </c>
      <c r="AX399" s="14" t="s">
        <v>81</v>
      </c>
      <c r="AY399" s="222" t="s">
        <v>153</v>
      </c>
    </row>
    <row r="400" spans="1:65" s="2" customFormat="1" ht="24.2" customHeight="1">
      <c r="A400" s="33"/>
      <c r="B400" s="34"/>
      <c r="C400" s="186" t="s">
        <v>574</v>
      </c>
      <c r="D400" s="186" t="s">
        <v>155</v>
      </c>
      <c r="E400" s="187" t="s">
        <v>575</v>
      </c>
      <c r="F400" s="188" t="s">
        <v>576</v>
      </c>
      <c r="G400" s="189" t="s">
        <v>212</v>
      </c>
      <c r="H400" s="190">
        <v>459.54</v>
      </c>
      <c r="I400" s="191"/>
      <c r="J400" s="192">
        <f>ROUND(I400*H400,2)</f>
        <v>0</v>
      </c>
      <c r="K400" s="193"/>
      <c r="L400" s="38"/>
      <c r="M400" s="194" t="s">
        <v>1</v>
      </c>
      <c r="N400" s="195" t="s">
        <v>38</v>
      </c>
      <c r="O400" s="70"/>
      <c r="P400" s="196">
        <f>O400*H400</f>
        <v>0</v>
      </c>
      <c r="Q400" s="196">
        <v>2.3230000000000001E-2</v>
      </c>
      <c r="R400" s="196">
        <f>Q400*H400</f>
        <v>10.675114200000001</v>
      </c>
      <c r="S400" s="196">
        <v>0</v>
      </c>
      <c r="T400" s="197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98" t="s">
        <v>159</v>
      </c>
      <c r="AT400" s="198" t="s">
        <v>155</v>
      </c>
      <c r="AU400" s="198" t="s">
        <v>83</v>
      </c>
      <c r="AY400" s="16" t="s">
        <v>153</v>
      </c>
      <c r="BE400" s="199">
        <f>IF(N400="základní",J400,0)</f>
        <v>0</v>
      </c>
      <c r="BF400" s="199">
        <f>IF(N400="snížená",J400,0)</f>
        <v>0</v>
      </c>
      <c r="BG400" s="199">
        <f>IF(N400="zákl. přenesená",J400,0)</f>
        <v>0</v>
      </c>
      <c r="BH400" s="199">
        <f>IF(N400="sníž. přenesená",J400,0)</f>
        <v>0</v>
      </c>
      <c r="BI400" s="199">
        <f>IF(N400="nulová",J400,0)</f>
        <v>0</v>
      </c>
      <c r="BJ400" s="16" t="s">
        <v>81</v>
      </c>
      <c r="BK400" s="199">
        <f>ROUND(I400*H400,2)</f>
        <v>0</v>
      </c>
      <c r="BL400" s="16" t="s">
        <v>159</v>
      </c>
      <c r="BM400" s="198" t="s">
        <v>577</v>
      </c>
    </row>
    <row r="401" spans="1:65" s="13" customFormat="1">
      <c r="B401" s="200"/>
      <c r="C401" s="201"/>
      <c r="D401" s="202" t="s">
        <v>161</v>
      </c>
      <c r="E401" s="203" t="s">
        <v>1</v>
      </c>
      <c r="F401" s="204" t="s">
        <v>578</v>
      </c>
      <c r="G401" s="201"/>
      <c r="H401" s="205">
        <v>476.8</v>
      </c>
      <c r="I401" s="206"/>
      <c r="J401" s="201"/>
      <c r="K401" s="201"/>
      <c r="L401" s="207"/>
      <c r="M401" s="208"/>
      <c r="N401" s="209"/>
      <c r="O401" s="209"/>
      <c r="P401" s="209"/>
      <c r="Q401" s="209"/>
      <c r="R401" s="209"/>
      <c r="S401" s="209"/>
      <c r="T401" s="210"/>
      <c r="AT401" s="211" t="s">
        <v>161</v>
      </c>
      <c r="AU401" s="211" t="s">
        <v>83</v>
      </c>
      <c r="AV401" s="13" t="s">
        <v>83</v>
      </c>
      <c r="AW401" s="13" t="s">
        <v>30</v>
      </c>
      <c r="AX401" s="13" t="s">
        <v>73</v>
      </c>
      <c r="AY401" s="211" t="s">
        <v>153</v>
      </c>
    </row>
    <row r="402" spans="1:65" s="13" customFormat="1">
      <c r="B402" s="200"/>
      <c r="C402" s="201"/>
      <c r="D402" s="202" t="s">
        <v>161</v>
      </c>
      <c r="E402" s="203" t="s">
        <v>1</v>
      </c>
      <c r="F402" s="204" t="s">
        <v>579</v>
      </c>
      <c r="G402" s="201"/>
      <c r="H402" s="205">
        <v>-61.51</v>
      </c>
      <c r="I402" s="206"/>
      <c r="J402" s="201"/>
      <c r="K402" s="201"/>
      <c r="L402" s="207"/>
      <c r="M402" s="208"/>
      <c r="N402" s="209"/>
      <c r="O402" s="209"/>
      <c r="P402" s="209"/>
      <c r="Q402" s="209"/>
      <c r="R402" s="209"/>
      <c r="S402" s="209"/>
      <c r="T402" s="210"/>
      <c r="AT402" s="211" t="s">
        <v>161</v>
      </c>
      <c r="AU402" s="211" t="s">
        <v>83</v>
      </c>
      <c r="AV402" s="13" t="s">
        <v>83</v>
      </c>
      <c r="AW402" s="13" t="s">
        <v>30</v>
      </c>
      <c r="AX402" s="13" t="s">
        <v>73</v>
      </c>
      <c r="AY402" s="211" t="s">
        <v>153</v>
      </c>
    </row>
    <row r="403" spans="1:65" s="13" customFormat="1">
      <c r="B403" s="200"/>
      <c r="C403" s="201"/>
      <c r="D403" s="202" t="s">
        <v>161</v>
      </c>
      <c r="E403" s="203" t="s">
        <v>1</v>
      </c>
      <c r="F403" s="204" t="s">
        <v>580</v>
      </c>
      <c r="G403" s="201"/>
      <c r="H403" s="205">
        <v>44.25</v>
      </c>
      <c r="I403" s="206"/>
      <c r="J403" s="201"/>
      <c r="K403" s="201"/>
      <c r="L403" s="207"/>
      <c r="M403" s="208"/>
      <c r="N403" s="209"/>
      <c r="O403" s="209"/>
      <c r="P403" s="209"/>
      <c r="Q403" s="209"/>
      <c r="R403" s="209"/>
      <c r="S403" s="209"/>
      <c r="T403" s="210"/>
      <c r="AT403" s="211" t="s">
        <v>161</v>
      </c>
      <c r="AU403" s="211" t="s">
        <v>83</v>
      </c>
      <c r="AV403" s="13" t="s">
        <v>83</v>
      </c>
      <c r="AW403" s="13" t="s">
        <v>30</v>
      </c>
      <c r="AX403" s="13" t="s">
        <v>73</v>
      </c>
      <c r="AY403" s="211" t="s">
        <v>153</v>
      </c>
    </row>
    <row r="404" spans="1:65" s="14" customFormat="1">
      <c r="B404" s="212"/>
      <c r="C404" s="213"/>
      <c r="D404" s="202" t="s">
        <v>161</v>
      </c>
      <c r="E404" s="214" t="s">
        <v>1</v>
      </c>
      <c r="F404" s="215" t="s">
        <v>163</v>
      </c>
      <c r="G404" s="213"/>
      <c r="H404" s="216">
        <v>459.54</v>
      </c>
      <c r="I404" s="217"/>
      <c r="J404" s="213"/>
      <c r="K404" s="213"/>
      <c r="L404" s="218"/>
      <c r="M404" s="219"/>
      <c r="N404" s="220"/>
      <c r="O404" s="220"/>
      <c r="P404" s="220"/>
      <c r="Q404" s="220"/>
      <c r="R404" s="220"/>
      <c r="S404" s="220"/>
      <c r="T404" s="221"/>
      <c r="AT404" s="222" t="s">
        <v>161</v>
      </c>
      <c r="AU404" s="222" t="s">
        <v>83</v>
      </c>
      <c r="AV404" s="14" t="s">
        <v>159</v>
      </c>
      <c r="AW404" s="14" t="s">
        <v>30</v>
      </c>
      <c r="AX404" s="14" t="s">
        <v>81</v>
      </c>
      <c r="AY404" s="222" t="s">
        <v>153</v>
      </c>
    </row>
    <row r="405" spans="1:65" s="2" customFormat="1" ht="24.2" customHeight="1">
      <c r="A405" s="33"/>
      <c r="B405" s="34"/>
      <c r="C405" s="186" t="s">
        <v>581</v>
      </c>
      <c r="D405" s="186" t="s">
        <v>155</v>
      </c>
      <c r="E405" s="187" t="s">
        <v>582</v>
      </c>
      <c r="F405" s="188" t="s">
        <v>583</v>
      </c>
      <c r="G405" s="189" t="s">
        <v>212</v>
      </c>
      <c r="H405" s="190">
        <v>11.82</v>
      </c>
      <c r="I405" s="191"/>
      <c r="J405" s="192">
        <f>ROUND(I405*H405,2)</f>
        <v>0</v>
      </c>
      <c r="K405" s="193"/>
      <c r="L405" s="38"/>
      <c r="M405" s="194" t="s">
        <v>1</v>
      </c>
      <c r="N405" s="195" t="s">
        <v>38</v>
      </c>
      <c r="O405" s="70"/>
      <c r="P405" s="196">
        <f>O405*H405</f>
        <v>0</v>
      </c>
      <c r="Q405" s="196">
        <v>1.8000000000000001E-4</v>
      </c>
      <c r="R405" s="196">
        <f>Q405*H405</f>
        <v>2.1276000000000003E-3</v>
      </c>
      <c r="S405" s="196">
        <v>0</v>
      </c>
      <c r="T405" s="197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98" t="s">
        <v>159</v>
      </c>
      <c r="AT405" s="198" t="s">
        <v>155</v>
      </c>
      <c r="AU405" s="198" t="s">
        <v>83</v>
      </c>
      <c r="AY405" s="16" t="s">
        <v>153</v>
      </c>
      <c r="BE405" s="199">
        <f>IF(N405="základní",J405,0)</f>
        <v>0</v>
      </c>
      <c r="BF405" s="199">
        <f>IF(N405="snížená",J405,0)</f>
        <v>0</v>
      </c>
      <c r="BG405" s="199">
        <f>IF(N405="zákl. přenesená",J405,0)</f>
        <v>0</v>
      </c>
      <c r="BH405" s="199">
        <f>IF(N405="sníž. přenesená",J405,0)</f>
        <v>0</v>
      </c>
      <c r="BI405" s="199">
        <f>IF(N405="nulová",J405,0)</f>
        <v>0</v>
      </c>
      <c r="BJ405" s="16" t="s">
        <v>81</v>
      </c>
      <c r="BK405" s="199">
        <f>ROUND(I405*H405,2)</f>
        <v>0</v>
      </c>
      <c r="BL405" s="16" t="s">
        <v>159</v>
      </c>
      <c r="BM405" s="198" t="s">
        <v>584</v>
      </c>
    </row>
    <row r="406" spans="1:65" s="13" customFormat="1">
      <c r="B406" s="200"/>
      <c r="C406" s="201"/>
      <c r="D406" s="202" t="s">
        <v>161</v>
      </c>
      <c r="E406" s="203" t="s">
        <v>1</v>
      </c>
      <c r="F406" s="204" t="s">
        <v>585</v>
      </c>
      <c r="G406" s="201"/>
      <c r="H406" s="205">
        <v>14</v>
      </c>
      <c r="I406" s="206"/>
      <c r="J406" s="201"/>
      <c r="K406" s="201"/>
      <c r="L406" s="207"/>
      <c r="M406" s="208"/>
      <c r="N406" s="209"/>
      <c r="O406" s="209"/>
      <c r="P406" s="209"/>
      <c r="Q406" s="209"/>
      <c r="R406" s="209"/>
      <c r="S406" s="209"/>
      <c r="T406" s="210"/>
      <c r="AT406" s="211" t="s">
        <v>161</v>
      </c>
      <c r="AU406" s="211" t="s">
        <v>83</v>
      </c>
      <c r="AV406" s="13" t="s">
        <v>83</v>
      </c>
      <c r="AW406" s="13" t="s">
        <v>30</v>
      </c>
      <c r="AX406" s="13" t="s">
        <v>73</v>
      </c>
      <c r="AY406" s="211" t="s">
        <v>153</v>
      </c>
    </row>
    <row r="407" spans="1:65" s="13" customFormat="1">
      <c r="B407" s="200"/>
      <c r="C407" s="201"/>
      <c r="D407" s="202" t="s">
        <v>161</v>
      </c>
      <c r="E407" s="203" t="s">
        <v>1</v>
      </c>
      <c r="F407" s="204" t="s">
        <v>586</v>
      </c>
      <c r="G407" s="201"/>
      <c r="H407" s="205">
        <v>-2.1800000000000002</v>
      </c>
      <c r="I407" s="206"/>
      <c r="J407" s="201"/>
      <c r="K407" s="201"/>
      <c r="L407" s="207"/>
      <c r="M407" s="208"/>
      <c r="N407" s="209"/>
      <c r="O407" s="209"/>
      <c r="P407" s="209"/>
      <c r="Q407" s="209"/>
      <c r="R407" s="209"/>
      <c r="S407" s="209"/>
      <c r="T407" s="210"/>
      <c r="AT407" s="211" t="s">
        <v>161</v>
      </c>
      <c r="AU407" s="211" t="s">
        <v>83</v>
      </c>
      <c r="AV407" s="13" t="s">
        <v>83</v>
      </c>
      <c r="AW407" s="13" t="s">
        <v>30</v>
      </c>
      <c r="AX407" s="13" t="s">
        <v>73</v>
      </c>
      <c r="AY407" s="211" t="s">
        <v>153</v>
      </c>
    </row>
    <row r="408" spans="1:65" s="14" customFormat="1">
      <c r="B408" s="212"/>
      <c r="C408" s="213"/>
      <c r="D408" s="202" t="s">
        <v>161</v>
      </c>
      <c r="E408" s="214" t="s">
        <v>1</v>
      </c>
      <c r="F408" s="215" t="s">
        <v>163</v>
      </c>
      <c r="G408" s="213"/>
      <c r="H408" s="216">
        <v>11.82</v>
      </c>
      <c r="I408" s="217"/>
      <c r="J408" s="213"/>
      <c r="K408" s="213"/>
      <c r="L408" s="218"/>
      <c r="M408" s="219"/>
      <c r="N408" s="220"/>
      <c r="O408" s="220"/>
      <c r="P408" s="220"/>
      <c r="Q408" s="220"/>
      <c r="R408" s="220"/>
      <c r="S408" s="220"/>
      <c r="T408" s="221"/>
      <c r="AT408" s="222" t="s">
        <v>161</v>
      </c>
      <c r="AU408" s="222" t="s">
        <v>83</v>
      </c>
      <c r="AV408" s="14" t="s">
        <v>159</v>
      </c>
      <c r="AW408" s="14" t="s">
        <v>30</v>
      </c>
      <c r="AX408" s="14" t="s">
        <v>81</v>
      </c>
      <c r="AY408" s="222" t="s">
        <v>153</v>
      </c>
    </row>
    <row r="409" spans="1:65" s="2" customFormat="1" ht="24.2" customHeight="1">
      <c r="A409" s="33"/>
      <c r="B409" s="34"/>
      <c r="C409" s="186" t="s">
        <v>587</v>
      </c>
      <c r="D409" s="186" t="s">
        <v>155</v>
      </c>
      <c r="E409" s="187" t="s">
        <v>588</v>
      </c>
      <c r="F409" s="188" t="s">
        <v>589</v>
      </c>
      <c r="G409" s="189" t="s">
        <v>212</v>
      </c>
      <c r="H409" s="190">
        <v>11.82</v>
      </c>
      <c r="I409" s="191"/>
      <c r="J409" s="192">
        <f>ROUND(I409*H409,2)</f>
        <v>0</v>
      </c>
      <c r="K409" s="193"/>
      <c r="L409" s="38"/>
      <c r="M409" s="194" t="s">
        <v>1</v>
      </c>
      <c r="N409" s="195" t="s">
        <v>38</v>
      </c>
      <c r="O409" s="70"/>
      <c r="P409" s="196">
        <f>O409*H409</f>
        <v>0</v>
      </c>
      <c r="Q409" s="196">
        <v>5.7000000000000002E-3</v>
      </c>
      <c r="R409" s="196">
        <f>Q409*H409</f>
        <v>6.7374000000000003E-2</v>
      </c>
      <c r="S409" s="196">
        <v>0</v>
      </c>
      <c r="T409" s="197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98" t="s">
        <v>159</v>
      </c>
      <c r="AT409" s="198" t="s">
        <v>155</v>
      </c>
      <c r="AU409" s="198" t="s">
        <v>83</v>
      </c>
      <c r="AY409" s="16" t="s">
        <v>153</v>
      </c>
      <c r="BE409" s="199">
        <f>IF(N409="základní",J409,0)</f>
        <v>0</v>
      </c>
      <c r="BF409" s="199">
        <f>IF(N409="snížená",J409,0)</f>
        <v>0</v>
      </c>
      <c r="BG409" s="199">
        <f>IF(N409="zákl. přenesená",J409,0)</f>
        <v>0</v>
      </c>
      <c r="BH409" s="199">
        <f>IF(N409="sníž. přenesená",J409,0)</f>
        <v>0</v>
      </c>
      <c r="BI409" s="199">
        <f>IF(N409="nulová",J409,0)</f>
        <v>0</v>
      </c>
      <c r="BJ409" s="16" t="s">
        <v>81</v>
      </c>
      <c r="BK409" s="199">
        <f>ROUND(I409*H409,2)</f>
        <v>0</v>
      </c>
      <c r="BL409" s="16" t="s">
        <v>159</v>
      </c>
      <c r="BM409" s="198" t="s">
        <v>590</v>
      </c>
    </row>
    <row r="410" spans="1:65" s="13" customFormat="1">
      <c r="B410" s="200"/>
      <c r="C410" s="201"/>
      <c r="D410" s="202" t="s">
        <v>161</v>
      </c>
      <c r="E410" s="203" t="s">
        <v>1</v>
      </c>
      <c r="F410" s="204" t="s">
        <v>585</v>
      </c>
      <c r="G410" s="201"/>
      <c r="H410" s="205">
        <v>14</v>
      </c>
      <c r="I410" s="206"/>
      <c r="J410" s="201"/>
      <c r="K410" s="201"/>
      <c r="L410" s="207"/>
      <c r="M410" s="208"/>
      <c r="N410" s="209"/>
      <c r="O410" s="209"/>
      <c r="P410" s="209"/>
      <c r="Q410" s="209"/>
      <c r="R410" s="209"/>
      <c r="S410" s="209"/>
      <c r="T410" s="210"/>
      <c r="AT410" s="211" t="s">
        <v>161</v>
      </c>
      <c r="AU410" s="211" t="s">
        <v>83</v>
      </c>
      <c r="AV410" s="13" t="s">
        <v>83</v>
      </c>
      <c r="AW410" s="13" t="s">
        <v>30</v>
      </c>
      <c r="AX410" s="13" t="s">
        <v>73</v>
      </c>
      <c r="AY410" s="211" t="s">
        <v>153</v>
      </c>
    </row>
    <row r="411" spans="1:65" s="13" customFormat="1">
      <c r="B411" s="200"/>
      <c r="C411" s="201"/>
      <c r="D411" s="202" t="s">
        <v>161</v>
      </c>
      <c r="E411" s="203" t="s">
        <v>1</v>
      </c>
      <c r="F411" s="204" t="s">
        <v>586</v>
      </c>
      <c r="G411" s="201"/>
      <c r="H411" s="205">
        <v>-2.1800000000000002</v>
      </c>
      <c r="I411" s="206"/>
      <c r="J411" s="201"/>
      <c r="K411" s="201"/>
      <c r="L411" s="207"/>
      <c r="M411" s="208"/>
      <c r="N411" s="209"/>
      <c r="O411" s="209"/>
      <c r="P411" s="209"/>
      <c r="Q411" s="209"/>
      <c r="R411" s="209"/>
      <c r="S411" s="209"/>
      <c r="T411" s="210"/>
      <c r="AT411" s="211" t="s">
        <v>161</v>
      </c>
      <c r="AU411" s="211" t="s">
        <v>83</v>
      </c>
      <c r="AV411" s="13" t="s">
        <v>83</v>
      </c>
      <c r="AW411" s="13" t="s">
        <v>30</v>
      </c>
      <c r="AX411" s="13" t="s">
        <v>73</v>
      </c>
      <c r="AY411" s="211" t="s">
        <v>153</v>
      </c>
    </row>
    <row r="412" spans="1:65" s="14" customFormat="1">
      <c r="B412" s="212"/>
      <c r="C412" s="213"/>
      <c r="D412" s="202" t="s">
        <v>161</v>
      </c>
      <c r="E412" s="214" t="s">
        <v>1</v>
      </c>
      <c r="F412" s="215" t="s">
        <v>163</v>
      </c>
      <c r="G412" s="213"/>
      <c r="H412" s="216">
        <v>11.82</v>
      </c>
      <c r="I412" s="217"/>
      <c r="J412" s="213"/>
      <c r="K412" s="213"/>
      <c r="L412" s="218"/>
      <c r="M412" s="219"/>
      <c r="N412" s="220"/>
      <c r="O412" s="220"/>
      <c r="P412" s="220"/>
      <c r="Q412" s="220"/>
      <c r="R412" s="220"/>
      <c r="S412" s="220"/>
      <c r="T412" s="221"/>
      <c r="AT412" s="222" t="s">
        <v>161</v>
      </c>
      <c r="AU412" s="222" t="s">
        <v>83</v>
      </c>
      <c r="AV412" s="14" t="s">
        <v>159</v>
      </c>
      <c r="AW412" s="14" t="s">
        <v>30</v>
      </c>
      <c r="AX412" s="14" t="s">
        <v>81</v>
      </c>
      <c r="AY412" s="222" t="s">
        <v>153</v>
      </c>
    </row>
    <row r="413" spans="1:65" s="2" customFormat="1" ht="24.2" customHeight="1">
      <c r="A413" s="33"/>
      <c r="B413" s="34"/>
      <c r="C413" s="186" t="s">
        <v>591</v>
      </c>
      <c r="D413" s="186" t="s">
        <v>155</v>
      </c>
      <c r="E413" s="187" t="s">
        <v>544</v>
      </c>
      <c r="F413" s="188" t="s">
        <v>545</v>
      </c>
      <c r="G413" s="189" t="s">
        <v>260</v>
      </c>
      <c r="H413" s="190">
        <v>177</v>
      </c>
      <c r="I413" s="191"/>
      <c r="J413" s="192">
        <f>ROUND(I413*H413,2)</f>
        <v>0</v>
      </c>
      <c r="K413" s="193"/>
      <c r="L413" s="38"/>
      <c r="M413" s="194" t="s">
        <v>1</v>
      </c>
      <c r="N413" s="195" t="s">
        <v>38</v>
      </c>
      <c r="O413" s="70"/>
      <c r="P413" s="196">
        <f>O413*H413</f>
        <v>0</v>
      </c>
      <c r="Q413" s="196">
        <v>0</v>
      </c>
      <c r="R413" s="196">
        <f>Q413*H413</f>
        <v>0</v>
      </c>
      <c r="S413" s="196">
        <v>0</v>
      </c>
      <c r="T413" s="197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98" t="s">
        <v>159</v>
      </c>
      <c r="AT413" s="198" t="s">
        <v>155</v>
      </c>
      <c r="AU413" s="198" t="s">
        <v>83</v>
      </c>
      <c r="AY413" s="16" t="s">
        <v>153</v>
      </c>
      <c r="BE413" s="199">
        <f>IF(N413="základní",J413,0)</f>
        <v>0</v>
      </c>
      <c r="BF413" s="199">
        <f>IF(N413="snížená",J413,0)</f>
        <v>0</v>
      </c>
      <c r="BG413" s="199">
        <f>IF(N413="zákl. přenesená",J413,0)</f>
        <v>0</v>
      </c>
      <c r="BH413" s="199">
        <f>IF(N413="sníž. přenesená",J413,0)</f>
        <v>0</v>
      </c>
      <c r="BI413" s="199">
        <f>IF(N413="nulová",J413,0)</f>
        <v>0</v>
      </c>
      <c r="BJ413" s="16" t="s">
        <v>81</v>
      </c>
      <c r="BK413" s="199">
        <f>ROUND(I413*H413,2)</f>
        <v>0</v>
      </c>
      <c r="BL413" s="16" t="s">
        <v>159</v>
      </c>
      <c r="BM413" s="198" t="s">
        <v>592</v>
      </c>
    </row>
    <row r="414" spans="1:65" s="13" customFormat="1" ht="22.5">
      <c r="B414" s="200"/>
      <c r="C414" s="201"/>
      <c r="D414" s="202" t="s">
        <v>161</v>
      </c>
      <c r="E414" s="203" t="s">
        <v>1</v>
      </c>
      <c r="F414" s="204" t="s">
        <v>547</v>
      </c>
      <c r="G414" s="201"/>
      <c r="H414" s="205">
        <v>177</v>
      </c>
      <c r="I414" s="206"/>
      <c r="J414" s="201"/>
      <c r="K414" s="201"/>
      <c r="L414" s="207"/>
      <c r="M414" s="208"/>
      <c r="N414" s="209"/>
      <c r="O414" s="209"/>
      <c r="P414" s="209"/>
      <c r="Q414" s="209"/>
      <c r="R414" s="209"/>
      <c r="S414" s="209"/>
      <c r="T414" s="210"/>
      <c r="AT414" s="211" t="s">
        <v>161</v>
      </c>
      <c r="AU414" s="211" t="s">
        <v>83</v>
      </c>
      <c r="AV414" s="13" t="s">
        <v>83</v>
      </c>
      <c r="AW414" s="13" t="s">
        <v>30</v>
      </c>
      <c r="AX414" s="13" t="s">
        <v>73</v>
      </c>
      <c r="AY414" s="211" t="s">
        <v>153</v>
      </c>
    </row>
    <row r="415" spans="1:65" s="14" customFormat="1">
      <c r="B415" s="212"/>
      <c r="C415" s="213"/>
      <c r="D415" s="202" t="s">
        <v>161</v>
      </c>
      <c r="E415" s="214" t="s">
        <v>1</v>
      </c>
      <c r="F415" s="215" t="s">
        <v>163</v>
      </c>
      <c r="G415" s="213"/>
      <c r="H415" s="216">
        <v>177</v>
      </c>
      <c r="I415" s="217"/>
      <c r="J415" s="213"/>
      <c r="K415" s="213"/>
      <c r="L415" s="218"/>
      <c r="M415" s="219"/>
      <c r="N415" s="220"/>
      <c r="O415" s="220"/>
      <c r="P415" s="220"/>
      <c r="Q415" s="220"/>
      <c r="R415" s="220"/>
      <c r="S415" s="220"/>
      <c r="T415" s="221"/>
      <c r="AT415" s="222" t="s">
        <v>161</v>
      </c>
      <c r="AU415" s="222" t="s">
        <v>83</v>
      </c>
      <c r="AV415" s="14" t="s">
        <v>159</v>
      </c>
      <c r="AW415" s="14" t="s">
        <v>30</v>
      </c>
      <c r="AX415" s="14" t="s">
        <v>81</v>
      </c>
      <c r="AY415" s="222" t="s">
        <v>153</v>
      </c>
    </row>
    <row r="416" spans="1:65" s="2" customFormat="1" ht="24.2" customHeight="1">
      <c r="A416" s="33"/>
      <c r="B416" s="34"/>
      <c r="C416" s="223" t="s">
        <v>593</v>
      </c>
      <c r="D416" s="223" t="s">
        <v>350</v>
      </c>
      <c r="E416" s="224" t="s">
        <v>549</v>
      </c>
      <c r="F416" s="225" t="s">
        <v>550</v>
      </c>
      <c r="G416" s="226" t="s">
        <v>260</v>
      </c>
      <c r="H416" s="227">
        <v>185.85</v>
      </c>
      <c r="I416" s="228"/>
      <c r="J416" s="229">
        <f>ROUND(I416*H416,2)</f>
        <v>0</v>
      </c>
      <c r="K416" s="230"/>
      <c r="L416" s="231"/>
      <c r="M416" s="232" t="s">
        <v>1</v>
      </c>
      <c r="N416" s="233" t="s">
        <v>38</v>
      </c>
      <c r="O416" s="70"/>
      <c r="P416" s="196">
        <f>O416*H416</f>
        <v>0</v>
      </c>
      <c r="Q416" s="196">
        <v>3.0000000000000001E-5</v>
      </c>
      <c r="R416" s="196">
        <f>Q416*H416</f>
        <v>5.5754999999999997E-3</v>
      </c>
      <c r="S416" s="196">
        <v>0</v>
      </c>
      <c r="T416" s="197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98" t="s">
        <v>194</v>
      </c>
      <c r="AT416" s="198" t="s">
        <v>350</v>
      </c>
      <c r="AU416" s="198" t="s">
        <v>83</v>
      </c>
      <c r="AY416" s="16" t="s">
        <v>153</v>
      </c>
      <c r="BE416" s="199">
        <f>IF(N416="základní",J416,0)</f>
        <v>0</v>
      </c>
      <c r="BF416" s="199">
        <f>IF(N416="snížená",J416,0)</f>
        <v>0</v>
      </c>
      <c r="BG416" s="199">
        <f>IF(N416="zákl. přenesená",J416,0)</f>
        <v>0</v>
      </c>
      <c r="BH416" s="199">
        <f>IF(N416="sníž. přenesená",J416,0)</f>
        <v>0</v>
      </c>
      <c r="BI416" s="199">
        <f>IF(N416="nulová",J416,0)</f>
        <v>0</v>
      </c>
      <c r="BJ416" s="16" t="s">
        <v>81</v>
      </c>
      <c r="BK416" s="199">
        <f>ROUND(I416*H416,2)</f>
        <v>0</v>
      </c>
      <c r="BL416" s="16" t="s">
        <v>159</v>
      </c>
      <c r="BM416" s="198" t="s">
        <v>594</v>
      </c>
    </row>
    <row r="417" spans="1:65" s="13" customFormat="1">
      <c r="B417" s="200"/>
      <c r="C417" s="201"/>
      <c r="D417" s="202" t="s">
        <v>161</v>
      </c>
      <c r="E417" s="203" t="s">
        <v>1</v>
      </c>
      <c r="F417" s="204" t="s">
        <v>552</v>
      </c>
      <c r="G417" s="201"/>
      <c r="H417" s="205">
        <v>185.85</v>
      </c>
      <c r="I417" s="206"/>
      <c r="J417" s="201"/>
      <c r="K417" s="201"/>
      <c r="L417" s="207"/>
      <c r="M417" s="208"/>
      <c r="N417" s="209"/>
      <c r="O417" s="209"/>
      <c r="P417" s="209"/>
      <c r="Q417" s="209"/>
      <c r="R417" s="209"/>
      <c r="S417" s="209"/>
      <c r="T417" s="210"/>
      <c r="AT417" s="211" t="s">
        <v>161</v>
      </c>
      <c r="AU417" s="211" t="s">
        <v>83</v>
      </c>
      <c r="AV417" s="13" t="s">
        <v>83</v>
      </c>
      <c r="AW417" s="13" t="s">
        <v>30</v>
      </c>
      <c r="AX417" s="13" t="s">
        <v>73</v>
      </c>
      <c r="AY417" s="211" t="s">
        <v>153</v>
      </c>
    </row>
    <row r="418" spans="1:65" s="14" customFormat="1">
      <c r="B418" s="212"/>
      <c r="C418" s="213"/>
      <c r="D418" s="202" t="s">
        <v>161</v>
      </c>
      <c r="E418" s="214" t="s">
        <v>1</v>
      </c>
      <c r="F418" s="215" t="s">
        <v>163</v>
      </c>
      <c r="G418" s="213"/>
      <c r="H418" s="216">
        <v>185.85</v>
      </c>
      <c r="I418" s="217"/>
      <c r="J418" s="213"/>
      <c r="K418" s="213"/>
      <c r="L418" s="218"/>
      <c r="M418" s="219"/>
      <c r="N418" s="220"/>
      <c r="O418" s="220"/>
      <c r="P418" s="220"/>
      <c r="Q418" s="220"/>
      <c r="R418" s="220"/>
      <c r="S418" s="220"/>
      <c r="T418" s="221"/>
      <c r="AT418" s="222" t="s">
        <v>161</v>
      </c>
      <c r="AU418" s="222" t="s">
        <v>83</v>
      </c>
      <c r="AV418" s="14" t="s">
        <v>159</v>
      </c>
      <c r="AW418" s="14" t="s">
        <v>30</v>
      </c>
      <c r="AX418" s="14" t="s">
        <v>81</v>
      </c>
      <c r="AY418" s="222" t="s">
        <v>153</v>
      </c>
    </row>
    <row r="419" spans="1:65" s="2" customFormat="1" ht="24.2" customHeight="1">
      <c r="A419" s="33"/>
      <c r="B419" s="34"/>
      <c r="C419" s="186" t="s">
        <v>346</v>
      </c>
      <c r="D419" s="186" t="s">
        <v>155</v>
      </c>
      <c r="E419" s="187" t="s">
        <v>554</v>
      </c>
      <c r="F419" s="188" t="s">
        <v>555</v>
      </c>
      <c r="G419" s="189" t="s">
        <v>260</v>
      </c>
      <c r="H419" s="190">
        <v>200</v>
      </c>
      <c r="I419" s="191"/>
      <c r="J419" s="192">
        <f>ROUND(I419*H419,2)</f>
        <v>0</v>
      </c>
      <c r="K419" s="193"/>
      <c r="L419" s="38"/>
      <c r="M419" s="194" t="s">
        <v>1</v>
      </c>
      <c r="N419" s="195" t="s">
        <v>38</v>
      </c>
      <c r="O419" s="70"/>
      <c r="P419" s="196">
        <f>O419*H419</f>
        <v>0</v>
      </c>
      <c r="Q419" s="196">
        <v>0</v>
      </c>
      <c r="R419" s="196">
        <f>Q419*H419</f>
        <v>0</v>
      </c>
      <c r="S419" s="196">
        <v>0</v>
      </c>
      <c r="T419" s="197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98" t="s">
        <v>159</v>
      </c>
      <c r="AT419" s="198" t="s">
        <v>155</v>
      </c>
      <c r="AU419" s="198" t="s">
        <v>83</v>
      </c>
      <c r="AY419" s="16" t="s">
        <v>153</v>
      </c>
      <c r="BE419" s="199">
        <f>IF(N419="základní",J419,0)</f>
        <v>0</v>
      </c>
      <c r="BF419" s="199">
        <f>IF(N419="snížená",J419,0)</f>
        <v>0</v>
      </c>
      <c r="BG419" s="199">
        <f>IF(N419="zákl. přenesená",J419,0)</f>
        <v>0</v>
      </c>
      <c r="BH419" s="199">
        <f>IF(N419="sníž. přenesená",J419,0)</f>
        <v>0</v>
      </c>
      <c r="BI419" s="199">
        <f>IF(N419="nulová",J419,0)</f>
        <v>0</v>
      </c>
      <c r="BJ419" s="16" t="s">
        <v>81</v>
      </c>
      <c r="BK419" s="199">
        <f>ROUND(I419*H419,2)</f>
        <v>0</v>
      </c>
      <c r="BL419" s="16" t="s">
        <v>159</v>
      </c>
      <c r="BM419" s="198" t="s">
        <v>595</v>
      </c>
    </row>
    <row r="420" spans="1:65" s="13" customFormat="1" ht="22.5">
      <c r="B420" s="200"/>
      <c r="C420" s="201"/>
      <c r="D420" s="202" t="s">
        <v>161</v>
      </c>
      <c r="E420" s="203" t="s">
        <v>1</v>
      </c>
      <c r="F420" s="204" t="s">
        <v>596</v>
      </c>
      <c r="G420" s="201"/>
      <c r="H420" s="205">
        <v>200</v>
      </c>
      <c r="I420" s="206"/>
      <c r="J420" s="201"/>
      <c r="K420" s="201"/>
      <c r="L420" s="207"/>
      <c r="M420" s="208"/>
      <c r="N420" s="209"/>
      <c r="O420" s="209"/>
      <c r="P420" s="209"/>
      <c r="Q420" s="209"/>
      <c r="R420" s="209"/>
      <c r="S420" s="209"/>
      <c r="T420" s="210"/>
      <c r="AT420" s="211" t="s">
        <v>161</v>
      </c>
      <c r="AU420" s="211" t="s">
        <v>83</v>
      </c>
      <c r="AV420" s="13" t="s">
        <v>83</v>
      </c>
      <c r="AW420" s="13" t="s">
        <v>30</v>
      </c>
      <c r="AX420" s="13" t="s">
        <v>73</v>
      </c>
      <c r="AY420" s="211" t="s">
        <v>153</v>
      </c>
    </row>
    <row r="421" spans="1:65" s="14" customFormat="1">
      <c r="B421" s="212"/>
      <c r="C421" s="213"/>
      <c r="D421" s="202" t="s">
        <v>161</v>
      </c>
      <c r="E421" s="214" t="s">
        <v>1</v>
      </c>
      <c r="F421" s="215" t="s">
        <v>163</v>
      </c>
      <c r="G421" s="213"/>
      <c r="H421" s="216">
        <v>200</v>
      </c>
      <c r="I421" s="217"/>
      <c r="J421" s="213"/>
      <c r="K421" s="213"/>
      <c r="L421" s="218"/>
      <c r="M421" s="219"/>
      <c r="N421" s="220"/>
      <c r="O421" s="220"/>
      <c r="P421" s="220"/>
      <c r="Q421" s="220"/>
      <c r="R421" s="220"/>
      <c r="S421" s="220"/>
      <c r="T421" s="221"/>
      <c r="AT421" s="222" t="s">
        <v>161</v>
      </c>
      <c r="AU421" s="222" t="s">
        <v>83</v>
      </c>
      <c r="AV421" s="14" t="s">
        <v>159</v>
      </c>
      <c r="AW421" s="14" t="s">
        <v>30</v>
      </c>
      <c r="AX421" s="14" t="s">
        <v>81</v>
      </c>
      <c r="AY421" s="222" t="s">
        <v>153</v>
      </c>
    </row>
    <row r="422" spans="1:65" s="2" customFormat="1" ht="24.2" customHeight="1">
      <c r="A422" s="33"/>
      <c r="B422" s="34"/>
      <c r="C422" s="223" t="s">
        <v>597</v>
      </c>
      <c r="D422" s="223" t="s">
        <v>350</v>
      </c>
      <c r="E422" s="224" t="s">
        <v>559</v>
      </c>
      <c r="F422" s="225" t="s">
        <v>560</v>
      </c>
      <c r="G422" s="226" t="s">
        <v>260</v>
      </c>
      <c r="H422" s="227">
        <v>220.5</v>
      </c>
      <c r="I422" s="228"/>
      <c r="J422" s="229">
        <f>ROUND(I422*H422,2)</f>
        <v>0</v>
      </c>
      <c r="K422" s="230"/>
      <c r="L422" s="231"/>
      <c r="M422" s="232" t="s">
        <v>1</v>
      </c>
      <c r="N422" s="233" t="s">
        <v>38</v>
      </c>
      <c r="O422" s="70"/>
      <c r="P422" s="196">
        <f>O422*H422</f>
        <v>0</v>
      </c>
      <c r="Q422" s="196">
        <v>4.0000000000000003E-5</v>
      </c>
      <c r="R422" s="196">
        <f>Q422*H422</f>
        <v>8.8200000000000014E-3</v>
      </c>
      <c r="S422" s="196">
        <v>0</v>
      </c>
      <c r="T422" s="197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198" t="s">
        <v>194</v>
      </c>
      <c r="AT422" s="198" t="s">
        <v>350</v>
      </c>
      <c r="AU422" s="198" t="s">
        <v>83</v>
      </c>
      <c r="AY422" s="16" t="s">
        <v>153</v>
      </c>
      <c r="BE422" s="199">
        <f>IF(N422="základní",J422,0)</f>
        <v>0</v>
      </c>
      <c r="BF422" s="199">
        <f>IF(N422="snížená",J422,0)</f>
        <v>0</v>
      </c>
      <c r="BG422" s="199">
        <f>IF(N422="zákl. přenesená",J422,0)</f>
        <v>0</v>
      </c>
      <c r="BH422" s="199">
        <f>IF(N422="sníž. přenesená",J422,0)</f>
        <v>0</v>
      </c>
      <c r="BI422" s="199">
        <f>IF(N422="nulová",J422,0)</f>
        <v>0</v>
      </c>
      <c r="BJ422" s="16" t="s">
        <v>81</v>
      </c>
      <c r="BK422" s="199">
        <f>ROUND(I422*H422,2)</f>
        <v>0</v>
      </c>
      <c r="BL422" s="16" t="s">
        <v>159</v>
      </c>
      <c r="BM422" s="198" t="s">
        <v>598</v>
      </c>
    </row>
    <row r="423" spans="1:65" s="13" customFormat="1">
      <c r="B423" s="200"/>
      <c r="C423" s="201"/>
      <c r="D423" s="202" t="s">
        <v>161</v>
      </c>
      <c r="E423" s="203" t="s">
        <v>1</v>
      </c>
      <c r="F423" s="204" t="s">
        <v>599</v>
      </c>
      <c r="G423" s="201"/>
      <c r="H423" s="205">
        <v>210</v>
      </c>
      <c r="I423" s="206"/>
      <c r="J423" s="201"/>
      <c r="K423" s="201"/>
      <c r="L423" s="207"/>
      <c r="M423" s="208"/>
      <c r="N423" s="209"/>
      <c r="O423" s="209"/>
      <c r="P423" s="209"/>
      <c r="Q423" s="209"/>
      <c r="R423" s="209"/>
      <c r="S423" s="209"/>
      <c r="T423" s="210"/>
      <c r="AT423" s="211" t="s">
        <v>161</v>
      </c>
      <c r="AU423" s="211" t="s">
        <v>83</v>
      </c>
      <c r="AV423" s="13" t="s">
        <v>83</v>
      </c>
      <c r="AW423" s="13" t="s">
        <v>30</v>
      </c>
      <c r="AX423" s="13" t="s">
        <v>73</v>
      </c>
      <c r="AY423" s="211" t="s">
        <v>153</v>
      </c>
    </row>
    <row r="424" spans="1:65" s="14" customFormat="1">
      <c r="B424" s="212"/>
      <c r="C424" s="213"/>
      <c r="D424" s="202" t="s">
        <v>161</v>
      </c>
      <c r="E424" s="214" t="s">
        <v>1</v>
      </c>
      <c r="F424" s="215" t="s">
        <v>163</v>
      </c>
      <c r="G424" s="213"/>
      <c r="H424" s="216">
        <v>210</v>
      </c>
      <c r="I424" s="217"/>
      <c r="J424" s="213"/>
      <c r="K424" s="213"/>
      <c r="L424" s="218"/>
      <c r="M424" s="219"/>
      <c r="N424" s="220"/>
      <c r="O424" s="220"/>
      <c r="P424" s="220"/>
      <c r="Q424" s="220"/>
      <c r="R424" s="220"/>
      <c r="S424" s="220"/>
      <c r="T424" s="221"/>
      <c r="AT424" s="222" t="s">
        <v>161</v>
      </c>
      <c r="AU424" s="222" t="s">
        <v>83</v>
      </c>
      <c r="AV424" s="14" t="s">
        <v>159</v>
      </c>
      <c r="AW424" s="14" t="s">
        <v>30</v>
      </c>
      <c r="AX424" s="14" t="s">
        <v>81</v>
      </c>
      <c r="AY424" s="222" t="s">
        <v>153</v>
      </c>
    </row>
    <row r="425" spans="1:65" s="13" customFormat="1">
      <c r="B425" s="200"/>
      <c r="C425" s="201"/>
      <c r="D425" s="202" t="s">
        <v>161</v>
      </c>
      <c r="E425" s="201"/>
      <c r="F425" s="204" t="s">
        <v>600</v>
      </c>
      <c r="G425" s="201"/>
      <c r="H425" s="205">
        <v>220.5</v>
      </c>
      <c r="I425" s="206"/>
      <c r="J425" s="201"/>
      <c r="K425" s="201"/>
      <c r="L425" s="207"/>
      <c r="M425" s="208"/>
      <c r="N425" s="209"/>
      <c r="O425" s="209"/>
      <c r="P425" s="209"/>
      <c r="Q425" s="209"/>
      <c r="R425" s="209"/>
      <c r="S425" s="209"/>
      <c r="T425" s="210"/>
      <c r="AT425" s="211" t="s">
        <v>161</v>
      </c>
      <c r="AU425" s="211" t="s">
        <v>83</v>
      </c>
      <c r="AV425" s="13" t="s">
        <v>83</v>
      </c>
      <c r="AW425" s="13" t="s">
        <v>4</v>
      </c>
      <c r="AX425" s="13" t="s">
        <v>81</v>
      </c>
      <c r="AY425" s="211" t="s">
        <v>153</v>
      </c>
    </row>
    <row r="426" spans="1:65" s="12" customFormat="1" ht="22.9" customHeight="1">
      <c r="B426" s="170"/>
      <c r="C426" s="171"/>
      <c r="D426" s="172" t="s">
        <v>72</v>
      </c>
      <c r="E426" s="184" t="s">
        <v>456</v>
      </c>
      <c r="F426" s="184" t="s">
        <v>601</v>
      </c>
      <c r="G426" s="171"/>
      <c r="H426" s="171"/>
      <c r="I426" s="174"/>
      <c r="J426" s="185">
        <f>BK426</f>
        <v>0</v>
      </c>
      <c r="K426" s="171"/>
      <c r="L426" s="176"/>
      <c r="M426" s="177"/>
      <c r="N426" s="178"/>
      <c r="O426" s="178"/>
      <c r="P426" s="179">
        <f>SUM(P427:P447)</f>
        <v>0</v>
      </c>
      <c r="Q426" s="178"/>
      <c r="R426" s="179">
        <f>SUM(R427:R447)</f>
        <v>9.1958400000000005</v>
      </c>
      <c r="S426" s="178"/>
      <c r="T426" s="180">
        <f>SUM(T427:T447)</f>
        <v>0</v>
      </c>
      <c r="AR426" s="181" t="s">
        <v>81</v>
      </c>
      <c r="AT426" s="182" t="s">
        <v>72</v>
      </c>
      <c r="AU426" s="182" t="s">
        <v>81</v>
      </c>
      <c r="AY426" s="181" t="s">
        <v>153</v>
      </c>
      <c r="BK426" s="183">
        <f>SUM(BK427:BK447)</f>
        <v>0</v>
      </c>
    </row>
    <row r="427" spans="1:65" s="2" customFormat="1" ht="21.75" customHeight="1">
      <c r="A427" s="33"/>
      <c r="B427" s="34"/>
      <c r="C427" s="186" t="s">
        <v>602</v>
      </c>
      <c r="D427" s="186" t="s">
        <v>155</v>
      </c>
      <c r="E427" s="187" t="s">
        <v>603</v>
      </c>
      <c r="F427" s="188" t="s">
        <v>604</v>
      </c>
      <c r="G427" s="189" t="s">
        <v>158</v>
      </c>
      <c r="H427" s="190">
        <v>17.530999999999999</v>
      </c>
      <c r="I427" s="191"/>
      <c r="J427" s="192">
        <f>ROUND(I427*H427,2)</f>
        <v>0</v>
      </c>
      <c r="K427" s="193"/>
      <c r="L427" s="38"/>
      <c r="M427" s="194" t="s">
        <v>1</v>
      </c>
      <c r="N427" s="195" t="s">
        <v>38</v>
      </c>
      <c r="O427" s="70"/>
      <c r="P427" s="196">
        <f>O427*H427</f>
        <v>0</v>
      </c>
      <c r="Q427" s="196">
        <v>0</v>
      </c>
      <c r="R427" s="196">
        <f>Q427*H427</f>
        <v>0</v>
      </c>
      <c r="S427" s="196">
        <v>0</v>
      </c>
      <c r="T427" s="197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98" t="s">
        <v>159</v>
      </c>
      <c r="AT427" s="198" t="s">
        <v>155</v>
      </c>
      <c r="AU427" s="198" t="s">
        <v>83</v>
      </c>
      <c r="AY427" s="16" t="s">
        <v>153</v>
      </c>
      <c r="BE427" s="199">
        <f>IF(N427="základní",J427,0)</f>
        <v>0</v>
      </c>
      <c r="BF427" s="199">
        <f>IF(N427="snížená",J427,0)</f>
        <v>0</v>
      </c>
      <c r="BG427" s="199">
        <f>IF(N427="zákl. přenesená",J427,0)</f>
        <v>0</v>
      </c>
      <c r="BH427" s="199">
        <f>IF(N427="sníž. přenesená",J427,0)</f>
        <v>0</v>
      </c>
      <c r="BI427" s="199">
        <f>IF(N427="nulová",J427,0)</f>
        <v>0</v>
      </c>
      <c r="BJ427" s="16" t="s">
        <v>81</v>
      </c>
      <c r="BK427" s="199">
        <f>ROUND(I427*H427,2)</f>
        <v>0</v>
      </c>
      <c r="BL427" s="16" t="s">
        <v>159</v>
      </c>
      <c r="BM427" s="198" t="s">
        <v>605</v>
      </c>
    </row>
    <row r="428" spans="1:65" s="13" customFormat="1">
      <c r="B428" s="200"/>
      <c r="C428" s="201"/>
      <c r="D428" s="202" t="s">
        <v>161</v>
      </c>
      <c r="E428" s="203" t="s">
        <v>1</v>
      </c>
      <c r="F428" s="204" t="s">
        <v>606</v>
      </c>
      <c r="G428" s="201"/>
      <c r="H428" s="205">
        <v>17.530999999999999</v>
      </c>
      <c r="I428" s="206"/>
      <c r="J428" s="201"/>
      <c r="K428" s="201"/>
      <c r="L428" s="207"/>
      <c r="M428" s="208"/>
      <c r="N428" s="209"/>
      <c r="O428" s="209"/>
      <c r="P428" s="209"/>
      <c r="Q428" s="209"/>
      <c r="R428" s="209"/>
      <c r="S428" s="209"/>
      <c r="T428" s="210"/>
      <c r="AT428" s="211" t="s">
        <v>161</v>
      </c>
      <c r="AU428" s="211" t="s">
        <v>83</v>
      </c>
      <c r="AV428" s="13" t="s">
        <v>83</v>
      </c>
      <c r="AW428" s="13" t="s">
        <v>30</v>
      </c>
      <c r="AX428" s="13" t="s">
        <v>73</v>
      </c>
      <c r="AY428" s="211" t="s">
        <v>153</v>
      </c>
    </row>
    <row r="429" spans="1:65" s="14" customFormat="1">
      <c r="B429" s="212"/>
      <c r="C429" s="213"/>
      <c r="D429" s="202" t="s">
        <v>161</v>
      </c>
      <c r="E429" s="214" t="s">
        <v>1</v>
      </c>
      <c r="F429" s="215" t="s">
        <v>163</v>
      </c>
      <c r="G429" s="213"/>
      <c r="H429" s="216">
        <v>17.530999999999999</v>
      </c>
      <c r="I429" s="217"/>
      <c r="J429" s="213"/>
      <c r="K429" s="213"/>
      <c r="L429" s="218"/>
      <c r="M429" s="219"/>
      <c r="N429" s="220"/>
      <c r="O429" s="220"/>
      <c r="P429" s="220"/>
      <c r="Q429" s="220"/>
      <c r="R429" s="220"/>
      <c r="S429" s="220"/>
      <c r="T429" s="221"/>
      <c r="AT429" s="222" t="s">
        <v>161</v>
      </c>
      <c r="AU429" s="222" t="s">
        <v>83</v>
      </c>
      <c r="AV429" s="14" t="s">
        <v>159</v>
      </c>
      <c r="AW429" s="14" t="s">
        <v>30</v>
      </c>
      <c r="AX429" s="14" t="s">
        <v>81</v>
      </c>
      <c r="AY429" s="222" t="s">
        <v>153</v>
      </c>
    </row>
    <row r="430" spans="1:65" s="2" customFormat="1" ht="21.75" customHeight="1">
      <c r="A430" s="33"/>
      <c r="B430" s="34"/>
      <c r="C430" s="186" t="s">
        <v>607</v>
      </c>
      <c r="D430" s="186" t="s">
        <v>155</v>
      </c>
      <c r="E430" s="187" t="s">
        <v>608</v>
      </c>
      <c r="F430" s="188" t="s">
        <v>609</v>
      </c>
      <c r="G430" s="189" t="s">
        <v>158</v>
      </c>
      <c r="H430" s="190">
        <v>9.452</v>
      </c>
      <c r="I430" s="191"/>
      <c r="J430" s="192">
        <f>ROUND(I430*H430,2)</f>
        <v>0</v>
      </c>
      <c r="K430" s="193"/>
      <c r="L430" s="38"/>
      <c r="M430" s="194" t="s">
        <v>1</v>
      </c>
      <c r="N430" s="195" t="s">
        <v>38</v>
      </c>
      <c r="O430" s="70"/>
      <c r="P430" s="196">
        <f>O430*H430</f>
        <v>0</v>
      </c>
      <c r="Q430" s="196">
        <v>0</v>
      </c>
      <c r="R430" s="196">
        <f>Q430*H430</f>
        <v>0</v>
      </c>
      <c r="S430" s="196">
        <v>0</v>
      </c>
      <c r="T430" s="197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98" t="s">
        <v>159</v>
      </c>
      <c r="AT430" s="198" t="s">
        <v>155</v>
      </c>
      <c r="AU430" s="198" t="s">
        <v>83</v>
      </c>
      <c r="AY430" s="16" t="s">
        <v>153</v>
      </c>
      <c r="BE430" s="199">
        <f>IF(N430="základní",J430,0)</f>
        <v>0</v>
      </c>
      <c r="BF430" s="199">
        <f>IF(N430="snížená",J430,0)</f>
        <v>0</v>
      </c>
      <c r="BG430" s="199">
        <f>IF(N430="zákl. přenesená",J430,0)</f>
        <v>0</v>
      </c>
      <c r="BH430" s="199">
        <f>IF(N430="sníž. přenesená",J430,0)</f>
        <v>0</v>
      </c>
      <c r="BI430" s="199">
        <f>IF(N430="nulová",J430,0)</f>
        <v>0</v>
      </c>
      <c r="BJ430" s="16" t="s">
        <v>81</v>
      </c>
      <c r="BK430" s="199">
        <f>ROUND(I430*H430,2)</f>
        <v>0</v>
      </c>
      <c r="BL430" s="16" t="s">
        <v>159</v>
      </c>
      <c r="BM430" s="198" t="s">
        <v>610</v>
      </c>
    </row>
    <row r="431" spans="1:65" s="13" customFormat="1">
      <c r="B431" s="200"/>
      <c r="C431" s="201"/>
      <c r="D431" s="202" t="s">
        <v>161</v>
      </c>
      <c r="E431" s="203" t="s">
        <v>1</v>
      </c>
      <c r="F431" s="204" t="s">
        <v>611</v>
      </c>
      <c r="G431" s="201"/>
      <c r="H431" s="205">
        <v>9.452</v>
      </c>
      <c r="I431" s="206"/>
      <c r="J431" s="201"/>
      <c r="K431" s="201"/>
      <c r="L431" s="207"/>
      <c r="M431" s="208"/>
      <c r="N431" s="209"/>
      <c r="O431" s="209"/>
      <c r="P431" s="209"/>
      <c r="Q431" s="209"/>
      <c r="R431" s="209"/>
      <c r="S431" s="209"/>
      <c r="T431" s="210"/>
      <c r="AT431" s="211" t="s">
        <v>161</v>
      </c>
      <c r="AU431" s="211" t="s">
        <v>83</v>
      </c>
      <c r="AV431" s="13" t="s">
        <v>83</v>
      </c>
      <c r="AW431" s="13" t="s">
        <v>30</v>
      </c>
      <c r="AX431" s="13" t="s">
        <v>73</v>
      </c>
      <c r="AY431" s="211" t="s">
        <v>153</v>
      </c>
    </row>
    <row r="432" spans="1:65" s="14" customFormat="1">
      <c r="B432" s="212"/>
      <c r="C432" s="213"/>
      <c r="D432" s="202" t="s">
        <v>161</v>
      </c>
      <c r="E432" s="214" t="s">
        <v>1</v>
      </c>
      <c r="F432" s="215" t="s">
        <v>163</v>
      </c>
      <c r="G432" s="213"/>
      <c r="H432" s="216">
        <v>9.452</v>
      </c>
      <c r="I432" s="217"/>
      <c r="J432" s="213"/>
      <c r="K432" s="213"/>
      <c r="L432" s="218"/>
      <c r="M432" s="219"/>
      <c r="N432" s="220"/>
      <c r="O432" s="220"/>
      <c r="P432" s="220"/>
      <c r="Q432" s="220"/>
      <c r="R432" s="220"/>
      <c r="S432" s="220"/>
      <c r="T432" s="221"/>
      <c r="AT432" s="222" t="s">
        <v>161</v>
      </c>
      <c r="AU432" s="222" t="s">
        <v>83</v>
      </c>
      <c r="AV432" s="14" t="s">
        <v>159</v>
      </c>
      <c r="AW432" s="14" t="s">
        <v>30</v>
      </c>
      <c r="AX432" s="14" t="s">
        <v>81</v>
      </c>
      <c r="AY432" s="222" t="s">
        <v>153</v>
      </c>
    </row>
    <row r="433" spans="1:65" s="2" customFormat="1" ht="24.2" customHeight="1">
      <c r="A433" s="33"/>
      <c r="B433" s="34"/>
      <c r="C433" s="186" t="s">
        <v>612</v>
      </c>
      <c r="D433" s="186" t="s">
        <v>155</v>
      </c>
      <c r="E433" s="187" t="s">
        <v>613</v>
      </c>
      <c r="F433" s="188" t="s">
        <v>614</v>
      </c>
      <c r="G433" s="189" t="s">
        <v>158</v>
      </c>
      <c r="H433" s="190">
        <v>4.96</v>
      </c>
      <c r="I433" s="191"/>
      <c r="J433" s="192">
        <f>ROUND(I433*H433,2)</f>
        <v>0</v>
      </c>
      <c r="K433" s="193"/>
      <c r="L433" s="38"/>
      <c r="M433" s="194" t="s">
        <v>1</v>
      </c>
      <c r="N433" s="195" t="s">
        <v>38</v>
      </c>
      <c r="O433" s="70"/>
      <c r="P433" s="196">
        <f>O433*H433</f>
        <v>0</v>
      </c>
      <c r="Q433" s="196">
        <v>1.8540000000000001</v>
      </c>
      <c r="R433" s="196">
        <f>Q433*H433</f>
        <v>9.1958400000000005</v>
      </c>
      <c r="S433" s="196">
        <v>0</v>
      </c>
      <c r="T433" s="197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98" t="s">
        <v>159</v>
      </c>
      <c r="AT433" s="198" t="s">
        <v>155</v>
      </c>
      <c r="AU433" s="198" t="s">
        <v>83</v>
      </c>
      <c r="AY433" s="16" t="s">
        <v>153</v>
      </c>
      <c r="BE433" s="199">
        <f>IF(N433="základní",J433,0)</f>
        <v>0</v>
      </c>
      <c r="BF433" s="199">
        <f>IF(N433="snížená",J433,0)</f>
        <v>0</v>
      </c>
      <c r="BG433" s="199">
        <f>IF(N433="zákl. přenesená",J433,0)</f>
        <v>0</v>
      </c>
      <c r="BH433" s="199">
        <f>IF(N433="sníž. přenesená",J433,0)</f>
        <v>0</v>
      </c>
      <c r="BI433" s="199">
        <f>IF(N433="nulová",J433,0)</f>
        <v>0</v>
      </c>
      <c r="BJ433" s="16" t="s">
        <v>81</v>
      </c>
      <c r="BK433" s="199">
        <f>ROUND(I433*H433,2)</f>
        <v>0</v>
      </c>
      <c r="BL433" s="16" t="s">
        <v>159</v>
      </c>
      <c r="BM433" s="198" t="s">
        <v>615</v>
      </c>
    </row>
    <row r="434" spans="1:65" s="13" customFormat="1">
      <c r="B434" s="200"/>
      <c r="C434" s="201"/>
      <c r="D434" s="202" t="s">
        <v>161</v>
      </c>
      <c r="E434" s="203" t="s">
        <v>1</v>
      </c>
      <c r="F434" s="204" t="s">
        <v>616</v>
      </c>
      <c r="G434" s="201"/>
      <c r="H434" s="205">
        <v>4.96</v>
      </c>
      <c r="I434" s="206"/>
      <c r="J434" s="201"/>
      <c r="K434" s="201"/>
      <c r="L434" s="207"/>
      <c r="M434" s="208"/>
      <c r="N434" s="209"/>
      <c r="O434" s="209"/>
      <c r="P434" s="209"/>
      <c r="Q434" s="209"/>
      <c r="R434" s="209"/>
      <c r="S434" s="209"/>
      <c r="T434" s="210"/>
      <c r="AT434" s="211" t="s">
        <v>161</v>
      </c>
      <c r="AU434" s="211" t="s">
        <v>83</v>
      </c>
      <c r="AV434" s="13" t="s">
        <v>83</v>
      </c>
      <c r="AW434" s="13" t="s">
        <v>30</v>
      </c>
      <c r="AX434" s="13" t="s">
        <v>73</v>
      </c>
      <c r="AY434" s="211" t="s">
        <v>153</v>
      </c>
    </row>
    <row r="435" spans="1:65" s="14" customFormat="1">
      <c r="B435" s="212"/>
      <c r="C435" s="213"/>
      <c r="D435" s="202" t="s">
        <v>161</v>
      </c>
      <c r="E435" s="214" t="s">
        <v>1</v>
      </c>
      <c r="F435" s="215" t="s">
        <v>163</v>
      </c>
      <c r="G435" s="213"/>
      <c r="H435" s="216">
        <v>4.96</v>
      </c>
      <c r="I435" s="217"/>
      <c r="J435" s="213"/>
      <c r="K435" s="213"/>
      <c r="L435" s="218"/>
      <c r="M435" s="219"/>
      <c r="N435" s="220"/>
      <c r="O435" s="220"/>
      <c r="P435" s="220"/>
      <c r="Q435" s="220"/>
      <c r="R435" s="220"/>
      <c r="S435" s="220"/>
      <c r="T435" s="221"/>
      <c r="AT435" s="222" t="s">
        <v>161</v>
      </c>
      <c r="AU435" s="222" t="s">
        <v>83</v>
      </c>
      <c r="AV435" s="14" t="s">
        <v>159</v>
      </c>
      <c r="AW435" s="14" t="s">
        <v>30</v>
      </c>
      <c r="AX435" s="14" t="s">
        <v>81</v>
      </c>
      <c r="AY435" s="222" t="s">
        <v>153</v>
      </c>
    </row>
    <row r="436" spans="1:65" s="2" customFormat="1" ht="16.5" customHeight="1">
      <c r="A436" s="33"/>
      <c r="B436" s="34"/>
      <c r="C436" s="186" t="s">
        <v>617</v>
      </c>
      <c r="D436" s="186" t="s">
        <v>155</v>
      </c>
      <c r="E436" s="187" t="s">
        <v>618</v>
      </c>
      <c r="F436" s="188" t="s">
        <v>619</v>
      </c>
      <c r="G436" s="189" t="s">
        <v>206</v>
      </c>
      <c r="H436" s="190">
        <v>0.72</v>
      </c>
      <c r="I436" s="191"/>
      <c r="J436" s="192">
        <f>ROUND(I436*H436,2)</f>
        <v>0</v>
      </c>
      <c r="K436" s="193"/>
      <c r="L436" s="38"/>
      <c r="M436" s="194" t="s">
        <v>1</v>
      </c>
      <c r="N436" s="195" t="s">
        <v>38</v>
      </c>
      <c r="O436" s="70"/>
      <c r="P436" s="196">
        <f>O436*H436</f>
        <v>0</v>
      </c>
      <c r="Q436" s="196">
        <v>0</v>
      </c>
      <c r="R436" s="196">
        <f>Q436*H436</f>
        <v>0</v>
      </c>
      <c r="S436" s="196">
        <v>0</v>
      </c>
      <c r="T436" s="197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98" t="s">
        <v>159</v>
      </c>
      <c r="AT436" s="198" t="s">
        <v>155</v>
      </c>
      <c r="AU436" s="198" t="s">
        <v>83</v>
      </c>
      <c r="AY436" s="16" t="s">
        <v>153</v>
      </c>
      <c r="BE436" s="199">
        <f>IF(N436="základní",J436,0)</f>
        <v>0</v>
      </c>
      <c r="BF436" s="199">
        <f>IF(N436="snížená",J436,0)</f>
        <v>0</v>
      </c>
      <c r="BG436" s="199">
        <f>IF(N436="zákl. přenesená",J436,0)</f>
        <v>0</v>
      </c>
      <c r="BH436" s="199">
        <f>IF(N436="sníž. přenesená",J436,0)</f>
        <v>0</v>
      </c>
      <c r="BI436" s="199">
        <f>IF(N436="nulová",J436,0)</f>
        <v>0</v>
      </c>
      <c r="BJ436" s="16" t="s">
        <v>81</v>
      </c>
      <c r="BK436" s="199">
        <f>ROUND(I436*H436,2)</f>
        <v>0</v>
      </c>
      <c r="BL436" s="16" t="s">
        <v>159</v>
      </c>
      <c r="BM436" s="198" t="s">
        <v>620</v>
      </c>
    </row>
    <row r="437" spans="1:65" s="13" customFormat="1">
      <c r="B437" s="200"/>
      <c r="C437" s="201"/>
      <c r="D437" s="202" t="s">
        <v>161</v>
      </c>
      <c r="E437" s="203" t="s">
        <v>1</v>
      </c>
      <c r="F437" s="204" t="s">
        <v>621</v>
      </c>
      <c r="G437" s="201"/>
      <c r="H437" s="205">
        <v>0.72</v>
      </c>
      <c r="I437" s="206"/>
      <c r="J437" s="201"/>
      <c r="K437" s="201"/>
      <c r="L437" s="207"/>
      <c r="M437" s="208"/>
      <c r="N437" s="209"/>
      <c r="O437" s="209"/>
      <c r="P437" s="209"/>
      <c r="Q437" s="209"/>
      <c r="R437" s="209"/>
      <c r="S437" s="209"/>
      <c r="T437" s="210"/>
      <c r="AT437" s="211" t="s">
        <v>161</v>
      </c>
      <c r="AU437" s="211" t="s">
        <v>83</v>
      </c>
      <c r="AV437" s="13" t="s">
        <v>83</v>
      </c>
      <c r="AW437" s="13" t="s">
        <v>30</v>
      </c>
      <c r="AX437" s="13" t="s">
        <v>73</v>
      </c>
      <c r="AY437" s="211" t="s">
        <v>153</v>
      </c>
    </row>
    <row r="438" spans="1:65" s="14" customFormat="1">
      <c r="B438" s="212"/>
      <c r="C438" s="213"/>
      <c r="D438" s="202" t="s">
        <v>161</v>
      </c>
      <c r="E438" s="214" t="s">
        <v>1</v>
      </c>
      <c r="F438" s="215" t="s">
        <v>163</v>
      </c>
      <c r="G438" s="213"/>
      <c r="H438" s="216">
        <v>0.72</v>
      </c>
      <c r="I438" s="217"/>
      <c r="J438" s="213"/>
      <c r="K438" s="213"/>
      <c r="L438" s="218"/>
      <c r="M438" s="219"/>
      <c r="N438" s="220"/>
      <c r="O438" s="220"/>
      <c r="P438" s="220"/>
      <c r="Q438" s="220"/>
      <c r="R438" s="220"/>
      <c r="S438" s="220"/>
      <c r="T438" s="221"/>
      <c r="AT438" s="222" t="s">
        <v>161</v>
      </c>
      <c r="AU438" s="222" t="s">
        <v>83</v>
      </c>
      <c r="AV438" s="14" t="s">
        <v>159</v>
      </c>
      <c r="AW438" s="14" t="s">
        <v>30</v>
      </c>
      <c r="AX438" s="14" t="s">
        <v>81</v>
      </c>
      <c r="AY438" s="222" t="s">
        <v>153</v>
      </c>
    </row>
    <row r="439" spans="1:65" s="2" customFormat="1" ht="24.2" customHeight="1">
      <c r="A439" s="33"/>
      <c r="B439" s="34"/>
      <c r="C439" s="186" t="s">
        <v>622</v>
      </c>
      <c r="D439" s="186" t="s">
        <v>155</v>
      </c>
      <c r="E439" s="187" t="s">
        <v>623</v>
      </c>
      <c r="F439" s="188" t="s">
        <v>624</v>
      </c>
      <c r="G439" s="189" t="s">
        <v>212</v>
      </c>
      <c r="H439" s="190">
        <v>16.899999999999999</v>
      </c>
      <c r="I439" s="191"/>
      <c r="J439" s="192">
        <f>ROUND(I439*H439,2)</f>
        <v>0</v>
      </c>
      <c r="K439" s="193"/>
      <c r="L439" s="38"/>
      <c r="M439" s="194" t="s">
        <v>1</v>
      </c>
      <c r="N439" s="195" t="s">
        <v>38</v>
      </c>
      <c r="O439" s="70"/>
      <c r="P439" s="196">
        <f>O439*H439</f>
        <v>0</v>
      </c>
      <c r="Q439" s="196">
        <v>0</v>
      </c>
      <c r="R439" s="196">
        <f>Q439*H439</f>
        <v>0</v>
      </c>
      <c r="S439" s="196">
        <v>0</v>
      </c>
      <c r="T439" s="197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98" t="s">
        <v>159</v>
      </c>
      <c r="AT439" s="198" t="s">
        <v>155</v>
      </c>
      <c r="AU439" s="198" t="s">
        <v>83</v>
      </c>
      <c r="AY439" s="16" t="s">
        <v>153</v>
      </c>
      <c r="BE439" s="199">
        <f>IF(N439="základní",J439,0)</f>
        <v>0</v>
      </c>
      <c r="BF439" s="199">
        <f>IF(N439="snížená",J439,0)</f>
        <v>0</v>
      </c>
      <c r="BG439" s="199">
        <f>IF(N439="zákl. přenesená",J439,0)</f>
        <v>0</v>
      </c>
      <c r="BH439" s="199">
        <f>IF(N439="sníž. přenesená",J439,0)</f>
        <v>0</v>
      </c>
      <c r="BI439" s="199">
        <f>IF(N439="nulová",J439,0)</f>
        <v>0</v>
      </c>
      <c r="BJ439" s="16" t="s">
        <v>81</v>
      </c>
      <c r="BK439" s="199">
        <f>ROUND(I439*H439,2)</f>
        <v>0</v>
      </c>
      <c r="BL439" s="16" t="s">
        <v>159</v>
      </c>
      <c r="BM439" s="198" t="s">
        <v>625</v>
      </c>
    </row>
    <row r="440" spans="1:65" s="13" customFormat="1">
      <c r="B440" s="200"/>
      <c r="C440" s="201"/>
      <c r="D440" s="202" t="s">
        <v>161</v>
      </c>
      <c r="E440" s="203" t="s">
        <v>1</v>
      </c>
      <c r="F440" s="204" t="s">
        <v>626</v>
      </c>
      <c r="G440" s="201"/>
      <c r="H440" s="205">
        <v>16.899999999999999</v>
      </c>
      <c r="I440" s="206"/>
      <c r="J440" s="201"/>
      <c r="K440" s="201"/>
      <c r="L440" s="207"/>
      <c r="M440" s="208"/>
      <c r="N440" s="209"/>
      <c r="O440" s="209"/>
      <c r="P440" s="209"/>
      <c r="Q440" s="209"/>
      <c r="R440" s="209"/>
      <c r="S440" s="209"/>
      <c r="T440" s="210"/>
      <c r="AT440" s="211" t="s">
        <v>161</v>
      </c>
      <c r="AU440" s="211" t="s">
        <v>83</v>
      </c>
      <c r="AV440" s="13" t="s">
        <v>83</v>
      </c>
      <c r="AW440" s="13" t="s">
        <v>30</v>
      </c>
      <c r="AX440" s="13" t="s">
        <v>73</v>
      </c>
      <c r="AY440" s="211" t="s">
        <v>153</v>
      </c>
    </row>
    <row r="441" spans="1:65" s="14" customFormat="1">
      <c r="B441" s="212"/>
      <c r="C441" s="213"/>
      <c r="D441" s="202" t="s">
        <v>161</v>
      </c>
      <c r="E441" s="214" t="s">
        <v>1</v>
      </c>
      <c r="F441" s="215" t="s">
        <v>163</v>
      </c>
      <c r="G441" s="213"/>
      <c r="H441" s="216">
        <v>16.899999999999999</v>
      </c>
      <c r="I441" s="217"/>
      <c r="J441" s="213"/>
      <c r="K441" s="213"/>
      <c r="L441" s="218"/>
      <c r="M441" s="219"/>
      <c r="N441" s="220"/>
      <c r="O441" s="220"/>
      <c r="P441" s="220"/>
      <c r="Q441" s="220"/>
      <c r="R441" s="220"/>
      <c r="S441" s="220"/>
      <c r="T441" s="221"/>
      <c r="AT441" s="222" t="s">
        <v>161</v>
      </c>
      <c r="AU441" s="222" t="s">
        <v>83</v>
      </c>
      <c r="AV441" s="14" t="s">
        <v>159</v>
      </c>
      <c r="AW441" s="14" t="s">
        <v>30</v>
      </c>
      <c r="AX441" s="14" t="s">
        <v>81</v>
      </c>
      <c r="AY441" s="222" t="s">
        <v>153</v>
      </c>
    </row>
    <row r="442" spans="1:65" s="2" customFormat="1" ht="16.5" customHeight="1">
      <c r="A442" s="33"/>
      <c r="B442" s="34"/>
      <c r="C442" s="186" t="s">
        <v>627</v>
      </c>
      <c r="D442" s="186" t="s">
        <v>155</v>
      </c>
      <c r="E442" s="187" t="s">
        <v>628</v>
      </c>
      <c r="F442" s="188" t="s">
        <v>629</v>
      </c>
      <c r="G442" s="189" t="s">
        <v>212</v>
      </c>
      <c r="H442" s="190">
        <v>82.65</v>
      </c>
      <c r="I442" s="191"/>
      <c r="J442" s="192">
        <f>ROUND(I442*H442,2)</f>
        <v>0</v>
      </c>
      <c r="K442" s="193"/>
      <c r="L442" s="38"/>
      <c r="M442" s="194" t="s">
        <v>1</v>
      </c>
      <c r="N442" s="195" t="s">
        <v>38</v>
      </c>
      <c r="O442" s="70"/>
      <c r="P442" s="196">
        <f>O442*H442</f>
        <v>0</v>
      </c>
      <c r="Q442" s="196">
        <v>0</v>
      </c>
      <c r="R442" s="196">
        <f>Q442*H442</f>
        <v>0</v>
      </c>
      <c r="S442" s="196">
        <v>0</v>
      </c>
      <c r="T442" s="197">
        <f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98" t="s">
        <v>159</v>
      </c>
      <c r="AT442" s="198" t="s">
        <v>155</v>
      </c>
      <c r="AU442" s="198" t="s">
        <v>83</v>
      </c>
      <c r="AY442" s="16" t="s">
        <v>153</v>
      </c>
      <c r="BE442" s="199">
        <f>IF(N442="základní",J442,0)</f>
        <v>0</v>
      </c>
      <c r="BF442" s="199">
        <f>IF(N442="snížená",J442,0)</f>
        <v>0</v>
      </c>
      <c r="BG442" s="199">
        <f>IF(N442="zákl. přenesená",J442,0)</f>
        <v>0</v>
      </c>
      <c r="BH442" s="199">
        <f>IF(N442="sníž. přenesená",J442,0)</f>
        <v>0</v>
      </c>
      <c r="BI442" s="199">
        <f>IF(N442="nulová",J442,0)</f>
        <v>0</v>
      </c>
      <c r="BJ442" s="16" t="s">
        <v>81</v>
      </c>
      <c r="BK442" s="199">
        <f>ROUND(I442*H442,2)</f>
        <v>0</v>
      </c>
      <c r="BL442" s="16" t="s">
        <v>159</v>
      </c>
      <c r="BM442" s="198" t="s">
        <v>630</v>
      </c>
    </row>
    <row r="443" spans="1:65" s="13" customFormat="1">
      <c r="B443" s="200"/>
      <c r="C443" s="201"/>
      <c r="D443" s="202" t="s">
        <v>161</v>
      </c>
      <c r="E443" s="203" t="s">
        <v>1</v>
      </c>
      <c r="F443" s="204" t="s">
        <v>631</v>
      </c>
      <c r="G443" s="201"/>
      <c r="H443" s="205">
        <v>82.65</v>
      </c>
      <c r="I443" s="206"/>
      <c r="J443" s="201"/>
      <c r="K443" s="201"/>
      <c r="L443" s="207"/>
      <c r="M443" s="208"/>
      <c r="N443" s="209"/>
      <c r="O443" s="209"/>
      <c r="P443" s="209"/>
      <c r="Q443" s="209"/>
      <c r="R443" s="209"/>
      <c r="S443" s="209"/>
      <c r="T443" s="210"/>
      <c r="AT443" s="211" t="s">
        <v>161</v>
      </c>
      <c r="AU443" s="211" t="s">
        <v>83</v>
      </c>
      <c r="AV443" s="13" t="s">
        <v>83</v>
      </c>
      <c r="AW443" s="13" t="s">
        <v>30</v>
      </c>
      <c r="AX443" s="13" t="s">
        <v>73</v>
      </c>
      <c r="AY443" s="211" t="s">
        <v>153</v>
      </c>
    </row>
    <row r="444" spans="1:65" s="14" customFormat="1">
      <c r="B444" s="212"/>
      <c r="C444" s="213"/>
      <c r="D444" s="202" t="s">
        <v>161</v>
      </c>
      <c r="E444" s="214" t="s">
        <v>1</v>
      </c>
      <c r="F444" s="215" t="s">
        <v>163</v>
      </c>
      <c r="G444" s="213"/>
      <c r="H444" s="216">
        <v>82.65</v>
      </c>
      <c r="I444" s="217"/>
      <c r="J444" s="213"/>
      <c r="K444" s="213"/>
      <c r="L444" s="218"/>
      <c r="M444" s="219"/>
      <c r="N444" s="220"/>
      <c r="O444" s="220"/>
      <c r="P444" s="220"/>
      <c r="Q444" s="220"/>
      <c r="R444" s="220"/>
      <c r="S444" s="220"/>
      <c r="T444" s="221"/>
      <c r="AT444" s="222" t="s">
        <v>161</v>
      </c>
      <c r="AU444" s="222" t="s">
        <v>83</v>
      </c>
      <c r="AV444" s="14" t="s">
        <v>159</v>
      </c>
      <c r="AW444" s="14" t="s">
        <v>30</v>
      </c>
      <c r="AX444" s="14" t="s">
        <v>81</v>
      </c>
      <c r="AY444" s="222" t="s">
        <v>153</v>
      </c>
    </row>
    <row r="445" spans="1:65" s="2" customFormat="1" ht="16.5" customHeight="1">
      <c r="A445" s="33"/>
      <c r="B445" s="34"/>
      <c r="C445" s="186" t="s">
        <v>632</v>
      </c>
      <c r="D445" s="186" t="s">
        <v>155</v>
      </c>
      <c r="E445" s="187" t="s">
        <v>633</v>
      </c>
      <c r="F445" s="188" t="s">
        <v>634</v>
      </c>
      <c r="G445" s="189" t="s">
        <v>212</v>
      </c>
      <c r="H445" s="190">
        <v>594.38</v>
      </c>
      <c r="I445" s="191"/>
      <c r="J445" s="192">
        <f>ROUND(I445*H445,2)</f>
        <v>0</v>
      </c>
      <c r="K445" s="193"/>
      <c r="L445" s="38"/>
      <c r="M445" s="194" t="s">
        <v>1</v>
      </c>
      <c r="N445" s="195" t="s">
        <v>38</v>
      </c>
      <c r="O445" s="70"/>
      <c r="P445" s="196">
        <f>O445*H445</f>
        <v>0</v>
      </c>
      <c r="Q445" s="196">
        <v>0</v>
      </c>
      <c r="R445" s="196">
        <f>Q445*H445</f>
        <v>0</v>
      </c>
      <c r="S445" s="196">
        <v>0</v>
      </c>
      <c r="T445" s="197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98" t="s">
        <v>159</v>
      </c>
      <c r="AT445" s="198" t="s">
        <v>155</v>
      </c>
      <c r="AU445" s="198" t="s">
        <v>83</v>
      </c>
      <c r="AY445" s="16" t="s">
        <v>153</v>
      </c>
      <c r="BE445" s="199">
        <f>IF(N445="základní",J445,0)</f>
        <v>0</v>
      </c>
      <c r="BF445" s="199">
        <f>IF(N445="snížená",J445,0)</f>
        <v>0</v>
      </c>
      <c r="BG445" s="199">
        <f>IF(N445="zákl. přenesená",J445,0)</f>
        <v>0</v>
      </c>
      <c r="BH445" s="199">
        <f>IF(N445="sníž. přenesená",J445,0)</f>
        <v>0</v>
      </c>
      <c r="BI445" s="199">
        <f>IF(N445="nulová",J445,0)</f>
        <v>0</v>
      </c>
      <c r="BJ445" s="16" t="s">
        <v>81</v>
      </c>
      <c r="BK445" s="199">
        <f>ROUND(I445*H445,2)</f>
        <v>0</v>
      </c>
      <c r="BL445" s="16" t="s">
        <v>159</v>
      </c>
      <c r="BM445" s="198" t="s">
        <v>635</v>
      </c>
    </row>
    <row r="446" spans="1:65" s="13" customFormat="1">
      <c r="B446" s="200"/>
      <c r="C446" s="201"/>
      <c r="D446" s="202" t="s">
        <v>161</v>
      </c>
      <c r="E446" s="203" t="s">
        <v>1</v>
      </c>
      <c r="F446" s="204" t="s">
        <v>636</v>
      </c>
      <c r="G446" s="201"/>
      <c r="H446" s="205">
        <v>594.38</v>
      </c>
      <c r="I446" s="206"/>
      <c r="J446" s="201"/>
      <c r="K446" s="201"/>
      <c r="L446" s="207"/>
      <c r="M446" s="208"/>
      <c r="N446" s="209"/>
      <c r="O446" s="209"/>
      <c r="P446" s="209"/>
      <c r="Q446" s="209"/>
      <c r="R446" s="209"/>
      <c r="S446" s="209"/>
      <c r="T446" s="210"/>
      <c r="AT446" s="211" t="s">
        <v>161</v>
      </c>
      <c r="AU446" s="211" t="s">
        <v>83</v>
      </c>
      <c r="AV446" s="13" t="s">
        <v>83</v>
      </c>
      <c r="AW446" s="13" t="s">
        <v>30</v>
      </c>
      <c r="AX446" s="13" t="s">
        <v>73</v>
      </c>
      <c r="AY446" s="211" t="s">
        <v>153</v>
      </c>
    </row>
    <row r="447" spans="1:65" s="14" customFormat="1">
      <c r="B447" s="212"/>
      <c r="C447" s="213"/>
      <c r="D447" s="202" t="s">
        <v>161</v>
      </c>
      <c r="E447" s="214" t="s">
        <v>1</v>
      </c>
      <c r="F447" s="215" t="s">
        <v>163</v>
      </c>
      <c r="G447" s="213"/>
      <c r="H447" s="216">
        <v>594.38</v>
      </c>
      <c r="I447" s="217"/>
      <c r="J447" s="213"/>
      <c r="K447" s="213"/>
      <c r="L447" s="218"/>
      <c r="M447" s="219"/>
      <c r="N447" s="220"/>
      <c r="O447" s="220"/>
      <c r="P447" s="220"/>
      <c r="Q447" s="220"/>
      <c r="R447" s="220"/>
      <c r="S447" s="220"/>
      <c r="T447" s="221"/>
      <c r="AT447" s="222" t="s">
        <v>161</v>
      </c>
      <c r="AU447" s="222" t="s">
        <v>83</v>
      </c>
      <c r="AV447" s="14" t="s">
        <v>159</v>
      </c>
      <c r="AW447" s="14" t="s">
        <v>30</v>
      </c>
      <c r="AX447" s="14" t="s">
        <v>81</v>
      </c>
      <c r="AY447" s="222" t="s">
        <v>153</v>
      </c>
    </row>
    <row r="448" spans="1:65" s="12" customFormat="1" ht="22.9" customHeight="1">
      <c r="B448" s="170"/>
      <c r="C448" s="171"/>
      <c r="D448" s="172" t="s">
        <v>72</v>
      </c>
      <c r="E448" s="184" t="s">
        <v>461</v>
      </c>
      <c r="F448" s="184" t="s">
        <v>637</v>
      </c>
      <c r="G448" s="171"/>
      <c r="H448" s="171"/>
      <c r="I448" s="174"/>
      <c r="J448" s="185">
        <f>BK448</f>
        <v>0</v>
      </c>
      <c r="K448" s="171"/>
      <c r="L448" s="176"/>
      <c r="M448" s="177"/>
      <c r="N448" s="178"/>
      <c r="O448" s="178"/>
      <c r="P448" s="179">
        <f>SUM(P449:P496)</f>
        <v>0</v>
      </c>
      <c r="Q448" s="178"/>
      <c r="R448" s="179">
        <f>SUM(R449:R496)</f>
        <v>4.9294599999999997</v>
      </c>
      <c r="S448" s="178"/>
      <c r="T448" s="180">
        <f>SUM(T449:T496)</f>
        <v>0</v>
      </c>
      <c r="AR448" s="181" t="s">
        <v>81</v>
      </c>
      <c r="AT448" s="182" t="s">
        <v>72</v>
      </c>
      <c r="AU448" s="182" t="s">
        <v>81</v>
      </c>
      <c r="AY448" s="181" t="s">
        <v>153</v>
      </c>
      <c r="BK448" s="183">
        <f>SUM(BK449:BK496)</f>
        <v>0</v>
      </c>
    </row>
    <row r="449" spans="1:65" s="2" customFormat="1" ht="24.2" customHeight="1">
      <c r="A449" s="33"/>
      <c r="B449" s="34"/>
      <c r="C449" s="186" t="s">
        <v>638</v>
      </c>
      <c r="D449" s="186" t="s">
        <v>155</v>
      </c>
      <c r="E449" s="187" t="s">
        <v>639</v>
      </c>
      <c r="F449" s="188" t="s">
        <v>640</v>
      </c>
      <c r="G449" s="189" t="s">
        <v>309</v>
      </c>
      <c r="H449" s="190">
        <v>10</v>
      </c>
      <c r="I449" s="191"/>
      <c r="J449" s="192">
        <f>ROUND(I449*H449,2)</f>
        <v>0</v>
      </c>
      <c r="K449" s="193"/>
      <c r="L449" s="38"/>
      <c r="M449" s="194" t="s">
        <v>1</v>
      </c>
      <c r="N449" s="195" t="s">
        <v>38</v>
      </c>
      <c r="O449" s="70"/>
      <c r="P449" s="196">
        <f>O449*H449</f>
        <v>0</v>
      </c>
      <c r="Q449" s="196">
        <v>0</v>
      </c>
      <c r="R449" s="196">
        <f>Q449*H449</f>
        <v>0</v>
      </c>
      <c r="S449" s="196">
        <v>0</v>
      </c>
      <c r="T449" s="197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98" t="s">
        <v>159</v>
      </c>
      <c r="AT449" s="198" t="s">
        <v>155</v>
      </c>
      <c r="AU449" s="198" t="s">
        <v>83</v>
      </c>
      <c r="AY449" s="16" t="s">
        <v>153</v>
      </c>
      <c r="BE449" s="199">
        <f>IF(N449="základní",J449,0)</f>
        <v>0</v>
      </c>
      <c r="BF449" s="199">
        <f>IF(N449="snížená",J449,0)</f>
        <v>0</v>
      </c>
      <c r="BG449" s="199">
        <f>IF(N449="zákl. přenesená",J449,0)</f>
        <v>0</v>
      </c>
      <c r="BH449" s="199">
        <f>IF(N449="sníž. přenesená",J449,0)</f>
        <v>0</v>
      </c>
      <c r="BI449" s="199">
        <f>IF(N449="nulová",J449,0)</f>
        <v>0</v>
      </c>
      <c r="BJ449" s="16" t="s">
        <v>81</v>
      </c>
      <c r="BK449" s="199">
        <f>ROUND(I449*H449,2)</f>
        <v>0</v>
      </c>
      <c r="BL449" s="16" t="s">
        <v>159</v>
      </c>
      <c r="BM449" s="198" t="s">
        <v>641</v>
      </c>
    </row>
    <row r="450" spans="1:65" s="13" customFormat="1">
      <c r="B450" s="200"/>
      <c r="C450" s="201"/>
      <c r="D450" s="202" t="s">
        <v>161</v>
      </c>
      <c r="E450" s="203" t="s">
        <v>1</v>
      </c>
      <c r="F450" s="204" t="s">
        <v>642</v>
      </c>
      <c r="G450" s="201"/>
      <c r="H450" s="205">
        <v>10</v>
      </c>
      <c r="I450" s="206"/>
      <c r="J450" s="201"/>
      <c r="K450" s="201"/>
      <c r="L450" s="207"/>
      <c r="M450" s="208"/>
      <c r="N450" s="209"/>
      <c r="O450" s="209"/>
      <c r="P450" s="209"/>
      <c r="Q450" s="209"/>
      <c r="R450" s="209"/>
      <c r="S450" s="209"/>
      <c r="T450" s="210"/>
      <c r="AT450" s="211" t="s">
        <v>161</v>
      </c>
      <c r="AU450" s="211" t="s">
        <v>83</v>
      </c>
      <c r="AV450" s="13" t="s">
        <v>83</v>
      </c>
      <c r="AW450" s="13" t="s">
        <v>30</v>
      </c>
      <c r="AX450" s="13" t="s">
        <v>73</v>
      </c>
      <c r="AY450" s="211" t="s">
        <v>153</v>
      </c>
    </row>
    <row r="451" spans="1:65" s="14" customFormat="1">
      <c r="B451" s="212"/>
      <c r="C451" s="213"/>
      <c r="D451" s="202" t="s">
        <v>161</v>
      </c>
      <c r="E451" s="214" t="s">
        <v>1</v>
      </c>
      <c r="F451" s="215" t="s">
        <v>163</v>
      </c>
      <c r="G451" s="213"/>
      <c r="H451" s="216">
        <v>10</v>
      </c>
      <c r="I451" s="217"/>
      <c r="J451" s="213"/>
      <c r="K451" s="213"/>
      <c r="L451" s="218"/>
      <c r="M451" s="219"/>
      <c r="N451" s="220"/>
      <c r="O451" s="220"/>
      <c r="P451" s="220"/>
      <c r="Q451" s="220"/>
      <c r="R451" s="220"/>
      <c r="S451" s="220"/>
      <c r="T451" s="221"/>
      <c r="AT451" s="222" t="s">
        <v>161</v>
      </c>
      <c r="AU451" s="222" t="s">
        <v>83</v>
      </c>
      <c r="AV451" s="14" t="s">
        <v>159</v>
      </c>
      <c r="AW451" s="14" t="s">
        <v>30</v>
      </c>
      <c r="AX451" s="14" t="s">
        <v>81</v>
      </c>
      <c r="AY451" s="222" t="s">
        <v>153</v>
      </c>
    </row>
    <row r="452" spans="1:65" s="2" customFormat="1" ht="24.2" customHeight="1">
      <c r="A452" s="33"/>
      <c r="B452" s="34"/>
      <c r="C452" s="223" t="s">
        <v>643</v>
      </c>
      <c r="D452" s="223" t="s">
        <v>350</v>
      </c>
      <c r="E452" s="224" t="s">
        <v>644</v>
      </c>
      <c r="F452" s="225" t="s">
        <v>645</v>
      </c>
      <c r="G452" s="226" t="s">
        <v>309</v>
      </c>
      <c r="H452" s="227">
        <v>1</v>
      </c>
      <c r="I452" s="228"/>
      <c r="J452" s="229">
        <f>ROUND(I452*H452,2)</f>
        <v>0</v>
      </c>
      <c r="K452" s="230"/>
      <c r="L452" s="231"/>
      <c r="M452" s="232" t="s">
        <v>1</v>
      </c>
      <c r="N452" s="233" t="s">
        <v>38</v>
      </c>
      <c r="O452" s="70"/>
      <c r="P452" s="196">
        <f>O452*H452</f>
        <v>0</v>
      </c>
      <c r="Q452" s="196">
        <v>1.225E-2</v>
      </c>
      <c r="R452" s="196">
        <f>Q452*H452</f>
        <v>1.225E-2</v>
      </c>
      <c r="S452" s="196">
        <v>0</v>
      </c>
      <c r="T452" s="197">
        <f>S452*H452</f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98" t="s">
        <v>194</v>
      </c>
      <c r="AT452" s="198" t="s">
        <v>350</v>
      </c>
      <c r="AU452" s="198" t="s">
        <v>83</v>
      </c>
      <c r="AY452" s="16" t="s">
        <v>153</v>
      </c>
      <c r="BE452" s="199">
        <f>IF(N452="základní",J452,0)</f>
        <v>0</v>
      </c>
      <c r="BF452" s="199">
        <f>IF(N452="snížená",J452,0)</f>
        <v>0</v>
      </c>
      <c r="BG452" s="199">
        <f>IF(N452="zákl. přenesená",J452,0)</f>
        <v>0</v>
      </c>
      <c r="BH452" s="199">
        <f>IF(N452="sníž. přenesená",J452,0)</f>
        <v>0</v>
      </c>
      <c r="BI452" s="199">
        <f>IF(N452="nulová",J452,0)</f>
        <v>0</v>
      </c>
      <c r="BJ452" s="16" t="s">
        <v>81</v>
      </c>
      <c r="BK452" s="199">
        <f>ROUND(I452*H452,2)</f>
        <v>0</v>
      </c>
      <c r="BL452" s="16" t="s">
        <v>159</v>
      </c>
      <c r="BM452" s="198" t="s">
        <v>646</v>
      </c>
    </row>
    <row r="453" spans="1:65" s="13" customFormat="1">
      <c r="B453" s="200"/>
      <c r="C453" s="201"/>
      <c r="D453" s="202" t="s">
        <v>161</v>
      </c>
      <c r="E453" s="203" t="s">
        <v>1</v>
      </c>
      <c r="F453" s="204" t="s">
        <v>81</v>
      </c>
      <c r="G453" s="201"/>
      <c r="H453" s="205">
        <v>1</v>
      </c>
      <c r="I453" s="206"/>
      <c r="J453" s="201"/>
      <c r="K453" s="201"/>
      <c r="L453" s="207"/>
      <c r="M453" s="208"/>
      <c r="N453" s="209"/>
      <c r="O453" s="209"/>
      <c r="P453" s="209"/>
      <c r="Q453" s="209"/>
      <c r="R453" s="209"/>
      <c r="S453" s="209"/>
      <c r="T453" s="210"/>
      <c r="AT453" s="211" t="s">
        <v>161</v>
      </c>
      <c r="AU453" s="211" t="s">
        <v>83</v>
      </c>
      <c r="AV453" s="13" t="s">
        <v>83</v>
      </c>
      <c r="AW453" s="13" t="s">
        <v>30</v>
      </c>
      <c r="AX453" s="13" t="s">
        <v>73</v>
      </c>
      <c r="AY453" s="211" t="s">
        <v>153</v>
      </c>
    </row>
    <row r="454" spans="1:65" s="14" customFormat="1">
      <c r="B454" s="212"/>
      <c r="C454" s="213"/>
      <c r="D454" s="202" t="s">
        <v>161</v>
      </c>
      <c r="E454" s="214" t="s">
        <v>1</v>
      </c>
      <c r="F454" s="215" t="s">
        <v>163</v>
      </c>
      <c r="G454" s="213"/>
      <c r="H454" s="216">
        <v>1</v>
      </c>
      <c r="I454" s="217"/>
      <c r="J454" s="213"/>
      <c r="K454" s="213"/>
      <c r="L454" s="218"/>
      <c r="M454" s="219"/>
      <c r="N454" s="220"/>
      <c r="O454" s="220"/>
      <c r="P454" s="220"/>
      <c r="Q454" s="220"/>
      <c r="R454" s="220"/>
      <c r="S454" s="220"/>
      <c r="T454" s="221"/>
      <c r="AT454" s="222" t="s">
        <v>161</v>
      </c>
      <c r="AU454" s="222" t="s">
        <v>83</v>
      </c>
      <c r="AV454" s="14" t="s">
        <v>159</v>
      </c>
      <c r="AW454" s="14" t="s">
        <v>30</v>
      </c>
      <c r="AX454" s="14" t="s">
        <v>81</v>
      </c>
      <c r="AY454" s="222" t="s">
        <v>153</v>
      </c>
    </row>
    <row r="455" spans="1:65" s="2" customFormat="1" ht="24.2" customHeight="1">
      <c r="A455" s="33"/>
      <c r="B455" s="34"/>
      <c r="C455" s="223" t="s">
        <v>647</v>
      </c>
      <c r="D455" s="223" t="s">
        <v>350</v>
      </c>
      <c r="E455" s="224" t="s">
        <v>648</v>
      </c>
      <c r="F455" s="225" t="s">
        <v>649</v>
      </c>
      <c r="G455" s="226" t="s">
        <v>309</v>
      </c>
      <c r="H455" s="227">
        <v>1</v>
      </c>
      <c r="I455" s="228"/>
      <c r="J455" s="229">
        <f>ROUND(I455*H455,2)</f>
        <v>0</v>
      </c>
      <c r="K455" s="230"/>
      <c r="L455" s="231"/>
      <c r="M455" s="232" t="s">
        <v>1</v>
      </c>
      <c r="N455" s="233" t="s">
        <v>38</v>
      </c>
      <c r="O455" s="70"/>
      <c r="P455" s="196">
        <f>O455*H455</f>
        <v>0</v>
      </c>
      <c r="Q455" s="196">
        <v>1.201E-2</v>
      </c>
      <c r="R455" s="196">
        <f>Q455*H455</f>
        <v>1.201E-2</v>
      </c>
      <c r="S455" s="196">
        <v>0</v>
      </c>
      <c r="T455" s="197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98" t="s">
        <v>194</v>
      </c>
      <c r="AT455" s="198" t="s">
        <v>350</v>
      </c>
      <c r="AU455" s="198" t="s">
        <v>83</v>
      </c>
      <c r="AY455" s="16" t="s">
        <v>153</v>
      </c>
      <c r="BE455" s="199">
        <f>IF(N455="základní",J455,0)</f>
        <v>0</v>
      </c>
      <c r="BF455" s="199">
        <f>IF(N455="snížená",J455,0)</f>
        <v>0</v>
      </c>
      <c r="BG455" s="199">
        <f>IF(N455="zákl. přenesená",J455,0)</f>
        <v>0</v>
      </c>
      <c r="BH455" s="199">
        <f>IF(N455="sníž. přenesená",J455,0)</f>
        <v>0</v>
      </c>
      <c r="BI455" s="199">
        <f>IF(N455="nulová",J455,0)</f>
        <v>0</v>
      </c>
      <c r="BJ455" s="16" t="s">
        <v>81</v>
      </c>
      <c r="BK455" s="199">
        <f>ROUND(I455*H455,2)</f>
        <v>0</v>
      </c>
      <c r="BL455" s="16" t="s">
        <v>159</v>
      </c>
      <c r="BM455" s="198" t="s">
        <v>650</v>
      </c>
    </row>
    <row r="456" spans="1:65" s="13" customFormat="1">
      <c r="B456" s="200"/>
      <c r="C456" s="201"/>
      <c r="D456" s="202" t="s">
        <v>161</v>
      </c>
      <c r="E456" s="203" t="s">
        <v>1</v>
      </c>
      <c r="F456" s="204" t="s">
        <v>81</v>
      </c>
      <c r="G456" s="201"/>
      <c r="H456" s="205">
        <v>1</v>
      </c>
      <c r="I456" s="206"/>
      <c r="J456" s="201"/>
      <c r="K456" s="201"/>
      <c r="L456" s="207"/>
      <c r="M456" s="208"/>
      <c r="N456" s="209"/>
      <c r="O456" s="209"/>
      <c r="P456" s="209"/>
      <c r="Q456" s="209"/>
      <c r="R456" s="209"/>
      <c r="S456" s="209"/>
      <c r="T456" s="210"/>
      <c r="AT456" s="211" t="s">
        <v>161</v>
      </c>
      <c r="AU456" s="211" t="s">
        <v>83</v>
      </c>
      <c r="AV456" s="13" t="s">
        <v>83</v>
      </c>
      <c r="AW456" s="13" t="s">
        <v>30</v>
      </c>
      <c r="AX456" s="13" t="s">
        <v>73</v>
      </c>
      <c r="AY456" s="211" t="s">
        <v>153</v>
      </c>
    </row>
    <row r="457" spans="1:65" s="14" customFormat="1">
      <c r="B457" s="212"/>
      <c r="C457" s="213"/>
      <c r="D457" s="202" t="s">
        <v>161</v>
      </c>
      <c r="E457" s="214" t="s">
        <v>1</v>
      </c>
      <c r="F457" s="215" t="s">
        <v>163</v>
      </c>
      <c r="G457" s="213"/>
      <c r="H457" s="216">
        <v>1</v>
      </c>
      <c r="I457" s="217"/>
      <c r="J457" s="213"/>
      <c r="K457" s="213"/>
      <c r="L457" s="218"/>
      <c r="M457" s="219"/>
      <c r="N457" s="220"/>
      <c r="O457" s="220"/>
      <c r="P457" s="220"/>
      <c r="Q457" s="220"/>
      <c r="R457" s="220"/>
      <c r="S457" s="220"/>
      <c r="T457" s="221"/>
      <c r="AT457" s="222" t="s">
        <v>161</v>
      </c>
      <c r="AU457" s="222" t="s">
        <v>83</v>
      </c>
      <c r="AV457" s="14" t="s">
        <v>159</v>
      </c>
      <c r="AW457" s="14" t="s">
        <v>30</v>
      </c>
      <c r="AX457" s="14" t="s">
        <v>81</v>
      </c>
      <c r="AY457" s="222" t="s">
        <v>153</v>
      </c>
    </row>
    <row r="458" spans="1:65" s="2" customFormat="1" ht="24.2" customHeight="1">
      <c r="A458" s="33"/>
      <c r="B458" s="34"/>
      <c r="C458" s="223" t="s">
        <v>651</v>
      </c>
      <c r="D458" s="223" t="s">
        <v>350</v>
      </c>
      <c r="E458" s="224" t="s">
        <v>652</v>
      </c>
      <c r="F458" s="225" t="s">
        <v>653</v>
      </c>
      <c r="G458" s="226" t="s">
        <v>309</v>
      </c>
      <c r="H458" s="227">
        <v>2</v>
      </c>
      <c r="I458" s="228"/>
      <c r="J458" s="229">
        <f>ROUND(I458*H458,2)</f>
        <v>0</v>
      </c>
      <c r="K458" s="230"/>
      <c r="L458" s="231"/>
      <c r="M458" s="232" t="s">
        <v>1</v>
      </c>
      <c r="N458" s="233" t="s">
        <v>38</v>
      </c>
      <c r="O458" s="70"/>
      <c r="P458" s="196">
        <f>O458*H458</f>
        <v>0</v>
      </c>
      <c r="Q458" s="196">
        <v>1.272E-2</v>
      </c>
      <c r="R458" s="196">
        <f>Q458*H458</f>
        <v>2.5440000000000001E-2</v>
      </c>
      <c r="S458" s="196">
        <v>0</v>
      </c>
      <c r="T458" s="197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98" t="s">
        <v>194</v>
      </c>
      <c r="AT458" s="198" t="s">
        <v>350</v>
      </c>
      <c r="AU458" s="198" t="s">
        <v>83</v>
      </c>
      <c r="AY458" s="16" t="s">
        <v>153</v>
      </c>
      <c r="BE458" s="199">
        <f>IF(N458="základní",J458,0)</f>
        <v>0</v>
      </c>
      <c r="BF458" s="199">
        <f>IF(N458="snížená",J458,0)</f>
        <v>0</v>
      </c>
      <c r="BG458" s="199">
        <f>IF(N458="zákl. přenesená",J458,0)</f>
        <v>0</v>
      </c>
      <c r="BH458" s="199">
        <f>IF(N458="sníž. přenesená",J458,0)</f>
        <v>0</v>
      </c>
      <c r="BI458" s="199">
        <f>IF(N458="nulová",J458,0)</f>
        <v>0</v>
      </c>
      <c r="BJ458" s="16" t="s">
        <v>81</v>
      </c>
      <c r="BK458" s="199">
        <f>ROUND(I458*H458,2)</f>
        <v>0</v>
      </c>
      <c r="BL458" s="16" t="s">
        <v>159</v>
      </c>
      <c r="BM458" s="198" t="s">
        <v>654</v>
      </c>
    </row>
    <row r="459" spans="1:65" s="13" customFormat="1">
      <c r="B459" s="200"/>
      <c r="C459" s="201"/>
      <c r="D459" s="202" t="s">
        <v>161</v>
      </c>
      <c r="E459" s="203" t="s">
        <v>1</v>
      </c>
      <c r="F459" s="204" t="s">
        <v>83</v>
      </c>
      <c r="G459" s="201"/>
      <c r="H459" s="205">
        <v>2</v>
      </c>
      <c r="I459" s="206"/>
      <c r="J459" s="201"/>
      <c r="K459" s="201"/>
      <c r="L459" s="207"/>
      <c r="M459" s="208"/>
      <c r="N459" s="209"/>
      <c r="O459" s="209"/>
      <c r="P459" s="209"/>
      <c r="Q459" s="209"/>
      <c r="R459" s="209"/>
      <c r="S459" s="209"/>
      <c r="T459" s="210"/>
      <c r="AT459" s="211" t="s">
        <v>161</v>
      </c>
      <c r="AU459" s="211" t="s">
        <v>83</v>
      </c>
      <c r="AV459" s="13" t="s">
        <v>83</v>
      </c>
      <c r="AW459" s="13" t="s">
        <v>30</v>
      </c>
      <c r="AX459" s="13" t="s">
        <v>73</v>
      </c>
      <c r="AY459" s="211" t="s">
        <v>153</v>
      </c>
    </row>
    <row r="460" spans="1:65" s="14" customFormat="1">
      <c r="B460" s="212"/>
      <c r="C460" s="213"/>
      <c r="D460" s="202" t="s">
        <v>161</v>
      </c>
      <c r="E460" s="214" t="s">
        <v>1</v>
      </c>
      <c r="F460" s="215" t="s">
        <v>163</v>
      </c>
      <c r="G460" s="213"/>
      <c r="H460" s="216">
        <v>2</v>
      </c>
      <c r="I460" s="217"/>
      <c r="J460" s="213"/>
      <c r="K460" s="213"/>
      <c r="L460" s="218"/>
      <c r="M460" s="219"/>
      <c r="N460" s="220"/>
      <c r="O460" s="220"/>
      <c r="P460" s="220"/>
      <c r="Q460" s="220"/>
      <c r="R460" s="220"/>
      <c r="S460" s="220"/>
      <c r="T460" s="221"/>
      <c r="AT460" s="222" t="s">
        <v>161</v>
      </c>
      <c r="AU460" s="222" t="s">
        <v>83</v>
      </c>
      <c r="AV460" s="14" t="s">
        <v>159</v>
      </c>
      <c r="AW460" s="14" t="s">
        <v>30</v>
      </c>
      <c r="AX460" s="14" t="s">
        <v>81</v>
      </c>
      <c r="AY460" s="222" t="s">
        <v>153</v>
      </c>
    </row>
    <row r="461" spans="1:65" s="2" customFormat="1" ht="24.2" customHeight="1">
      <c r="A461" s="33"/>
      <c r="B461" s="34"/>
      <c r="C461" s="223" t="s">
        <v>655</v>
      </c>
      <c r="D461" s="223" t="s">
        <v>350</v>
      </c>
      <c r="E461" s="224" t="s">
        <v>656</v>
      </c>
      <c r="F461" s="225" t="s">
        <v>657</v>
      </c>
      <c r="G461" s="226" t="s">
        <v>309</v>
      </c>
      <c r="H461" s="227">
        <v>1</v>
      </c>
      <c r="I461" s="228"/>
      <c r="J461" s="229">
        <f>ROUND(I461*H461,2)</f>
        <v>0</v>
      </c>
      <c r="K461" s="230"/>
      <c r="L461" s="231"/>
      <c r="M461" s="232" t="s">
        <v>1</v>
      </c>
      <c r="N461" s="233" t="s">
        <v>38</v>
      </c>
      <c r="O461" s="70"/>
      <c r="P461" s="196">
        <f>O461*H461</f>
        <v>0</v>
      </c>
      <c r="Q461" s="196">
        <v>1.489E-2</v>
      </c>
      <c r="R461" s="196">
        <f>Q461*H461</f>
        <v>1.489E-2</v>
      </c>
      <c r="S461" s="196">
        <v>0</v>
      </c>
      <c r="T461" s="197">
        <f>S461*H461</f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198" t="s">
        <v>194</v>
      </c>
      <c r="AT461" s="198" t="s">
        <v>350</v>
      </c>
      <c r="AU461" s="198" t="s">
        <v>83</v>
      </c>
      <c r="AY461" s="16" t="s">
        <v>153</v>
      </c>
      <c r="BE461" s="199">
        <f>IF(N461="základní",J461,0)</f>
        <v>0</v>
      </c>
      <c r="BF461" s="199">
        <f>IF(N461="snížená",J461,0)</f>
        <v>0</v>
      </c>
      <c r="BG461" s="199">
        <f>IF(N461="zákl. přenesená",J461,0)</f>
        <v>0</v>
      </c>
      <c r="BH461" s="199">
        <f>IF(N461="sníž. přenesená",J461,0)</f>
        <v>0</v>
      </c>
      <c r="BI461" s="199">
        <f>IF(N461="nulová",J461,0)</f>
        <v>0</v>
      </c>
      <c r="BJ461" s="16" t="s">
        <v>81</v>
      </c>
      <c r="BK461" s="199">
        <f>ROUND(I461*H461,2)</f>
        <v>0</v>
      </c>
      <c r="BL461" s="16" t="s">
        <v>159</v>
      </c>
      <c r="BM461" s="198" t="s">
        <v>658</v>
      </c>
    </row>
    <row r="462" spans="1:65" s="13" customFormat="1">
      <c r="B462" s="200"/>
      <c r="C462" s="201"/>
      <c r="D462" s="202" t="s">
        <v>161</v>
      </c>
      <c r="E462" s="203" t="s">
        <v>1</v>
      </c>
      <c r="F462" s="204" t="s">
        <v>81</v>
      </c>
      <c r="G462" s="201"/>
      <c r="H462" s="205">
        <v>1</v>
      </c>
      <c r="I462" s="206"/>
      <c r="J462" s="201"/>
      <c r="K462" s="201"/>
      <c r="L462" s="207"/>
      <c r="M462" s="208"/>
      <c r="N462" s="209"/>
      <c r="O462" s="209"/>
      <c r="P462" s="209"/>
      <c r="Q462" s="209"/>
      <c r="R462" s="209"/>
      <c r="S462" s="209"/>
      <c r="T462" s="210"/>
      <c r="AT462" s="211" t="s">
        <v>161</v>
      </c>
      <c r="AU462" s="211" t="s">
        <v>83</v>
      </c>
      <c r="AV462" s="13" t="s">
        <v>83</v>
      </c>
      <c r="AW462" s="13" t="s">
        <v>30</v>
      </c>
      <c r="AX462" s="13" t="s">
        <v>73</v>
      </c>
      <c r="AY462" s="211" t="s">
        <v>153</v>
      </c>
    </row>
    <row r="463" spans="1:65" s="14" customFormat="1">
      <c r="B463" s="212"/>
      <c r="C463" s="213"/>
      <c r="D463" s="202" t="s">
        <v>161</v>
      </c>
      <c r="E463" s="214" t="s">
        <v>1</v>
      </c>
      <c r="F463" s="215" t="s">
        <v>163</v>
      </c>
      <c r="G463" s="213"/>
      <c r="H463" s="216">
        <v>1</v>
      </c>
      <c r="I463" s="217"/>
      <c r="J463" s="213"/>
      <c r="K463" s="213"/>
      <c r="L463" s="218"/>
      <c r="M463" s="219"/>
      <c r="N463" s="220"/>
      <c r="O463" s="220"/>
      <c r="P463" s="220"/>
      <c r="Q463" s="220"/>
      <c r="R463" s="220"/>
      <c r="S463" s="220"/>
      <c r="T463" s="221"/>
      <c r="AT463" s="222" t="s">
        <v>161</v>
      </c>
      <c r="AU463" s="222" t="s">
        <v>83</v>
      </c>
      <c r="AV463" s="14" t="s">
        <v>159</v>
      </c>
      <c r="AW463" s="14" t="s">
        <v>30</v>
      </c>
      <c r="AX463" s="14" t="s">
        <v>81</v>
      </c>
      <c r="AY463" s="222" t="s">
        <v>153</v>
      </c>
    </row>
    <row r="464" spans="1:65" s="2" customFormat="1" ht="33" customHeight="1">
      <c r="A464" s="33"/>
      <c r="B464" s="34"/>
      <c r="C464" s="223" t="s">
        <v>360</v>
      </c>
      <c r="D464" s="223" t="s">
        <v>350</v>
      </c>
      <c r="E464" s="224" t="s">
        <v>659</v>
      </c>
      <c r="F464" s="225" t="s">
        <v>660</v>
      </c>
      <c r="G464" s="226" t="s">
        <v>309</v>
      </c>
      <c r="H464" s="227">
        <v>2</v>
      </c>
      <c r="I464" s="228"/>
      <c r="J464" s="229">
        <f>ROUND(I464*H464,2)</f>
        <v>0</v>
      </c>
      <c r="K464" s="230"/>
      <c r="L464" s="231"/>
      <c r="M464" s="232" t="s">
        <v>1</v>
      </c>
      <c r="N464" s="233" t="s">
        <v>38</v>
      </c>
      <c r="O464" s="70"/>
      <c r="P464" s="196">
        <f>O464*H464</f>
        <v>0</v>
      </c>
      <c r="Q464" s="196">
        <v>1.8679999999999999E-2</v>
      </c>
      <c r="R464" s="196">
        <f>Q464*H464</f>
        <v>3.7359999999999997E-2</v>
      </c>
      <c r="S464" s="196">
        <v>0</v>
      </c>
      <c r="T464" s="197">
        <f>S464*H464</f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98" t="s">
        <v>194</v>
      </c>
      <c r="AT464" s="198" t="s">
        <v>350</v>
      </c>
      <c r="AU464" s="198" t="s">
        <v>83</v>
      </c>
      <c r="AY464" s="16" t="s">
        <v>153</v>
      </c>
      <c r="BE464" s="199">
        <f>IF(N464="základní",J464,0)</f>
        <v>0</v>
      </c>
      <c r="BF464" s="199">
        <f>IF(N464="snížená",J464,0)</f>
        <v>0</v>
      </c>
      <c r="BG464" s="199">
        <f>IF(N464="zákl. přenesená",J464,0)</f>
        <v>0</v>
      </c>
      <c r="BH464" s="199">
        <f>IF(N464="sníž. přenesená",J464,0)</f>
        <v>0</v>
      </c>
      <c r="BI464" s="199">
        <f>IF(N464="nulová",J464,0)</f>
        <v>0</v>
      </c>
      <c r="BJ464" s="16" t="s">
        <v>81</v>
      </c>
      <c r="BK464" s="199">
        <f>ROUND(I464*H464,2)</f>
        <v>0</v>
      </c>
      <c r="BL464" s="16" t="s">
        <v>159</v>
      </c>
      <c r="BM464" s="198" t="s">
        <v>661</v>
      </c>
    </row>
    <row r="465" spans="1:65" s="13" customFormat="1">
      <c r="B465" s="200"/>
      <c r="C465" s="201"/>
      <c r="D465" s="202" t="s">
        <v>161</v>
      </c>
      <c r="E465" s="203" t="s">
        <v>1</v>
      </c>
      <c r="F465" s="204" t="s">
        <v>662</v>
      </c>
      <c r="G465" s="201"/>
      <c r="H465" s="205">
        <v>2</v>
      </c>
      <c r="I465" s="206"/>
      <c r="J465" s="201"/>
      <c r="K465" s="201"/>
      <c r="L465" s="207"/>
      <c r="M465" s="208"/>
      <c r="N465" s="209"/>
      <c r="O465" s="209"/>
      <c r="P465" s="209"/>
      <c r="Q465" s="209"/>
      <c r="R465" s="209"/>
      <c r="S465" s="209"/>
      <c r="T465" s="210"/>
      <c r="AT465" s="211" t="s">
        <v>161</v>
      </c>
      <c r="AU465" s="211" t="s">
        <v>83</v>
      </c>
      <c r="AV465" s="13" t="s">
        <v>83</v>
      </c>
      <c r="AW465" s="13" t="s">
        <v>30</v>
      </c>
      <c r="AX465" s="13" t="s">
        <v>73</v>
      </c>
      <c r="AY465" s="211" t="s">
        <v>153</v>
      </c>
    </row>
    <row r="466" spans="1:65" s="14" customFormat="1">
      <c r="B466" s="212"/>
      <c r="C466" s="213"/>
      <c r="D466" s="202" t="s">
        <v>161</v>
      </c>
      <c r="E466" s="214" t="s">
        <v>1</v>
      </c>
      <c r="F466" s="215" t="s">
        <v>163</v>
      </c>
      <c r="G466" s="213"/>
      <c r="H466" s="216">
        <v>2</v>
      </c>
      <c r="I466" s="217"/>
      <c r="J466" s="213"/>
      <c r="K466" s="213"/>
      <c r="L466" s="218"/>
      <c r="M466" s="219"/>
      <c r="N466" s="220"/>
      <c r="O466" s="220"/>
      <c r="P466" s="220"/>
      <c r="Q466" s="220"/>
      <c r="R466" s="220"/>
      <c r="S466" s="220"/>
      <c r="T466" s="221"/>
      <c r="AT466" s="222" t="s">
        <v>161</v>
      </c>
      <c r="AU466" s="222" t="s">
        <v>83</v>
      </c>
      <c r="AV466" s="14" t="s">
        <v>159</v>
      </c>
      <c r="AW466" s="14" t="s">
        <v>30</v>
      </c>
      <c r="AX466" s="14" t="s">
        <v>81</v>
      </c>
      <c r="AY466" s="222" t="s">
        <v>153</v>
      </c>
    </row>
    <row r="467" spans="1:65" s="2" customFormat="1" ht="24.2" customHeight="1">
      <c r="A467" s="33"/>
      <c r="B467" s="34"/>
      <c r="C467" s="223" t="s">
        <v>663</v>
      </c>
      <c r="D467" s="223" t="s">
        <v>350</v>
      </c>
      <c r="E467" s="224" t="s">
        <v>664</v>
      </c>
      <c r="F467" s="225" t="s">
        <v>665</v>
      </c>
      <c r="G467" s="226" t="s">
        <v>309</v>
      </c>
      <c r="H467" s="227">
        <v>3</v>
      </c>
      <c r="I467" s="228"/>
      <c r="J467" s="229">
        <f>ROUND(I467*H467,2)</f>
        <v>0</v>
      </c>
      <c r="K467" s="230"/>
      <c r="L467" s="231"/>
      <c r="M467" s="232" t="s">
        <v>1</v>
      </c>
      <c r="N467" s="233" t="s">
        <v>38</v>
      </c>
      <c r="O467" s="70"/>
      <c r="P467" s="196">
        <f>O467*H467</f>
        <v>0</v>
      </c>
      <c r="Q467" s="196">
        <v>1.4579999999999999E-2</v>
      </c>
      <c r="R467" s="196">
        <f>Q467*H467</f>
        <v>4.3740000000000001E-2</v>
      </c>
      <c r="S467" s="196">
        <v>0</v>
      </c>
      <c r="T467" s="197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98" t="s">
        <v>194</v>
      </c>
      <c r="AT467" s="198" t="s">
        <v>350</v>
      </c>
      <c r="AU467" s="198" t="s">
        <v>83</v>
      </c>
      <c r="AY467" s="16" t="s">
        <v>153</v>
      </c>
      <c r="BE467" s="199">
        <f>IF(N467="základní",J467,0)</f>
        <v>0</v>
      </c>
      <c r="BF467" s="199">
        <f>IF(N467="snížená",J467,0)</f>
        <v>0</v>
      </c>
      <c r="BG467" s="199">
        <f>IF(N467="zákl. přenesená",J467,0)</f>
        <v>0</v>
      </c>
      <c r="BH467" s="199">
        <f>IF(N467="sníž. přenesená",J467,0)</f>
        <v>0</v>
      </c>
      <c r="BI467" s="199">
        <f>IF(N467="nulová",J467,0)</f>
        <v>0</v>
      </c>
      <c r="BJ467" s="16" t="s">
        <v>81</v>
      </c>
      <c r="BK467" s="199">
        <f>ROUND(I467*H467,2)</f>
        <v>0</v>
      </c>
      <c r="BL467" s="16" t="s">
        <v>159</v>
      </c>
      <c r="BM467" s="198" t="s">
        <v>666</v>
      </c>
    </row>
    <row r="468" spans="1:65" s="13" customFormat="1">
      <c r="B468" s="200"/>
      <c r="C468" s="201"/>
      <c r="D468" s="202" t="s">
        <v>161</v>
      </c>
      <c r="E468" s="203" t="s">
        <v>1</v>
      </c>
      <c r="F468" s="204" t="s">
        <v>667</v>
      </c>
      <c r="G468" s="201"/>
      <c r="H468" s="205">
        <v>3</v>
      </c>
      <c r="I468" s="206"/>
      <c r="J468" s="201"/>
      <c r="K468" s="201"/>
      <c r="L468" s="207"/>
      <c r="M468" s="208"/>
      <c r="N468" s="209"/>
      <c r="O468" s="209"/>
      <c r="P468" s="209"/>
      <c r="Q468" s="209"/>
      <c r="R468" s="209"/>
      <c r="S468" s="209"/>
      <c r="T468" s="210"/>
      <c r="AT468" s="211" t="s">
        <v>161</v>
      </c>
      <c r="AU468" s="211" t="s">
        <v>83</v>
      </c>
      <c r="AV468" s="13" t="s">
        <v>83</v>
      </c>
      <c r="AW468" s="13" t="s">
        <v>30</v>
      </c>
      <c r="AX468" s="13" t="s">
        <v>73</v>
      </c>
      <c r="AY468" s="211" t="s">
        <v>153</v>
      </c>
    </row>
    <row r="469" spans="1:65" s="14" customFormat="1">
      <c r="B469" s="212"/>
      <c r="C469" s="213"/>
      <c r="D469" s="202" t="s">
        <v>161</v>
      </c>
      <c r="E469" s="214" t="s">
        <v>1</v>
      </c>
      <c r="F469" s="215" t="s">
        <v>163</v>
      </c>
      <c r="G469" s="213"/>
      <c r="H469" s="216">
        <v>3</v>
      </c>
      <c r="I469" s="217"/>
      <c r="J469" s="213"/>
      <c r="K469" s="213"/>
      <c r="L469" s="218"/>
      <c r="M469" s="219"/>
      <c r="N469" s="220"/>
      <c r="O469" s="220"/>
      <c r="P469" s="220"/>
      <c r="Q469" s="220"/>
      <c r="R469" s="220"/>
      <c r="S469" s="220"/>
      <c r="T469" s="221"/>
      <c r="AT469" s="222" t="s">
        <v>161</v>
      </c>
      <c r="AU469" s="222" t="s">
        <v>83</v>
      </c>
      <c r="AV469" s="14" t="s">
        <v>159</v>
      </c>
      <c r="AW469" s="14" t="s">
        <v>30</v>
      </c>
      <c r="AX469" s="14" t="s">
        <v>81</v>
      </c>
      <c r="AY469" s="222" t="s">
        <v>153</v>
      </c>
    </row>
    <row r="470" spans="1:65" s="2" customFormat="1" ht="24.2" customHeight="1">
      <c r="A470" s="33"/>
      <c r="B470" s="34"/>
      <c r="C470" s="186" t="s">
        <v>668</v>
      </c>
      <c r="D470" s="186" t="s">
        <v>155</v>
      </c>
      <c r="E470" s="187" t="s">
        <v>669</v>
      </c>
      <c r="F470" s="188" t="s">
        <v>670</v>
      </c>
      <c r="G470" s="189" t="s">
        <v>309</v>
      </c>
      <c r="H470" s="190">
        <v>1</v>
      </c>
      <c r="I470" s="191"/>
      <c r="J470" s="192">
        <f>ROUND(I470*H470,2)</f>
        <v>0</v>
      </c>
      <c r="K470" s="193"/>
      <c r="L470" s="38"/>
      <c r="M470" s="194" t="s">
        <v>1</v>
      </c>
      <c r="N470" s="195" t="s">
        <v>38</v>
      </c>
      <c r="O470" s="70"/>
      <c r="P470" s="196">
        <f>O470*H470</f>
        <v>0</v>
      </c>
      <c r="Q470" s="196">
        <v>0</v>
      </c>
      <c r="R470" s="196">
        <f>Q470*H470</f>
        <v>0</v>
      </c>
      <c r="S470" s="196">
        <v>0</v>
      </c>
      <c r="T470" s="197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98" t="s">
        <v>159</v>
      </c>
      <c r="AT470" s="198" t="s">
        <v>155</v>
      </c>
      <c r="AU470" s="198" t="s">
        <v>83</v>
      </c>
      <c r="AY470" s="16" t="s">
        <v>153</v>
      </c>
      <c r="BE470" s="199">
        <f>IF(N470="základní",J470,0)</f>
        <v>0</v>
      </c>
      <c r="BF470" s="199">
        <f>IF(N470="snížená",J470,0)</f>
        <v>0</v>
      </c>
      <c r="BG470" s="199">
        <f>IF(N470="zákl. přenesená",J470,0)</f>
        <v>0</v>
      </c>
      <c r="BH470" s="199">
        <f>IF(N470="sníž. přenesená",J470,0)</f>
        <v>0</v>
      </c>
      <c r="BI470" s="199">
        <f>IF(N470="nulová",J470,0)</f>
        <v>0</v>
      </c>
      <c r="BJ470" s="16" t="s">
        <v>81</v>
      </c>
      <c r="BK470" s="199">
        <f>ROUND(I470*H470,2)</f>
        <v>0</v>
      </c>
      <c r="BL470" s="16" t="s">
        <v>159</v>
      </c>
      <c r="BM470" s="198" t="s">
        <v>671</v>
      </c>
    </row>
    <row r="471" spans="1:65" s="13" customFormat="1">
      <c r="B471" s="200"/>
      <c r="C471" s="201"/>
      <c r="D471" s="202" t="s">
        <v>161</v>
      </c>
      <c r="E471" s="203" t="s">
        <v>1</v>
      </c>
      <c r="F471" s="204" t="s">
        <v>81</v>
      </c>
      <c r="G471" s="201"/>
      <c r="H471" s="205">
        <v>1</v>
      </c>
      <c r="I471" s="206"/>
      <c r="J471" s="201"/>
      <c r="K471" s="201"/>
      <c r="L471" s="207"/>
      <c r="M471" s="208"/>
      <c r="N471" s="209"/>
      <c r="O471" s="209"/>
      <c r="P471" s="209"/>
      <c r="Q471" s="209"/>
      <c r="R471" s="209"/>
      <c r="S471" s="209"/>
      <c r="T471" s="210"/>
      <c r="AT471" s="211" t="s">
        <v>161</v>
      </c>
      <c r="AU471" s="211" t="s">
        <v>83</v>
      </c>
      <c r="AV471" s="13" t="s">
        <v>83</v>
      </c>
      <c r="AW471" s="13" t="s">
        <v>30</v>
      </c>
      <c r="AX471" s="13" t="s">
        <v>73</v>
      </c>
      <c r="AY471" s="211" t="s">
        <v>153</v>
      </c>
    </row>
    <row r="472" spans="1:65" s="14" customFormat="1">
      <c r="B472" s="212"/>
      <c r="C472" s="213"/>
      <c r="D472" s="202" t="s">
        <v>161</v>
      </c>
      <c r="E472" s="214" t="s">
        <v>1</v>
      </c>
      <c r="F472" s="215" t="s">
        <v>163</v>
      </c>
      <c r="G472" s="213"/>
      <c r="H472" s="216">
        <v>1</v>
      </c>
      <c r="I472" s="217"/>
      <c r="J472" s="213"/>
      <c r="K472" s="213"/>
      <c r="L472" s="218"/>
      <c r="M472" s="219"/>
      <c r="N472" s="220"/>
      <c r="O472" s="220"/>
      <c r="P472" s="220"/>
      <c r="Q472" s="220"/>
      <c r="R472" s="220"/>
      <c r="S472" s="220"/>
      <c r="T472" s="221"/>
      <c r="AT472" s="222" t="s">
        <v>161</v>
      </c>
      <c r="AU472" s="222" t="s">
        <v>83</v>
      </c>
      <c r="AV472" s="14" t="s">
        <v>159</v>
      </c>
      <c r="AW472" s="14" t="s">
        <v>30</v>
      </c>
      <c r="AX472" s="14" t="s">
        <v>81</v>
      </c>
      <c r="AY472" s="222" t="s">
        <v>153</v>
      </c>
    </row>
    <row r="473" spans="1:65" s="2" customFormat="1" ht="24.2" customHeight="1">
      <c r="A473" s="33"/>
      <c r="B473" s="34"/>
      <c r="C473" s="223" t="s">
        <v>672</v>
      </c>
      <c r="D473" s="223" t="s">
        <v>350</v>
      </c>
      <c r="E473" s="224" t="s">
        <v>673</v>
      </c>
      <c r="F473" s="225" t="s">
        <v>674</v>
      </c>
      <c r="G473" s="226" t="s">
        <v>309</v>
      </c>
      <c r="H473" s="227">
        <v>1</v>
      </c>
      <c r="I473" s="228"/>
      <c r="J473" s="229">
        <f>ROUND(I473*H473,2)</f>
        <v>0</v>
      </c>
      <c r="K473" s="230"/>
      <c r="L473" s="231"/>
      <c r="M473" s="232" t="s">
        <v>1</v>
      </c>
      <c r="N473" s="233" t="s">
        <v>38</v>
      </c>
      <c r="O473" s="70"/>
      <c r="P473" s="196">
        <f>O473*H473</f>
        <v>0</v>
      </c>
      <c r="Q473" s="196">
        <v>1.524E-2</v>
      </c>
      <c r="R473" s="196">
        <f>Q473*H473</f>
        <v>1.524E-2</v>
      </c>
      <c r="S473" s="196">
        <v>0</v>
      </c>
      <c r="T473" s="197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98" t="s">
        <v>194</v>
      </c>
      <c r="AT473" s="198" t="s">
        <v>350</v>
      </c>
      <c r="AU473" s="198" t="s">
        <v>83</v>
      </c>
      <c r="AY473" s="16" t="s">
        <v>153</v>
      </c>
      <c r="BE473" s="199">
        <f>IF(N473="základní",J473,0)</f>
        <v>0</v>
      </c>
      <c r="BF473" s="199">
        <f>IF(N473="snížená",J473,0)</f>
        <v>0</v>
      </c>
      <c r="BG473" s="199">
        <f>IF(N473="zákl. přenesená",J473,0)</f>
        <v>0</v>
      </c>
      <c r="BH473" s="199">
        <f>IF(N473="sníž. přenesená",J473,0)</f>
        <v>0</v>
      </c>
      <c r="BI473" s="199">
        <f>IF(N473="nulová",J473,0)</f>
        <v>0</v>
      </c>
      <c r="BJ473" s="16" t="s">
        <v>81</v>
      </c>
      <c r="BK473" s="199">
        <f>ROUND(I473*H473,2)</f>
        <v>0</v>
      </c>
      <c r="BL473" s="16" t="s">
        <v>159</v>
      </c>
      <c r="BM473" s="198" t="s">
        <v>675</v>
      </c>
    </row>
    <row r="474" spans="1:65" s="13" customFormat="1">
      <c r="B474" s="200"/>
      <c r="C474" s="201"/>
      <c r="D474" s="202" t="s">
        <v>161</v>
      </c>
      <c r="E474" s="203" t="s">
        <v>1</v>
      </c>
      <c r="F474" s="204" t="s">
        <v>81</v>
      </c>
      <c r="G474" s="201"/>
      <c r="H474" s="205">
        <v>1</v>
      </c>
      <c r="I474" s="206"/>
      <c r="J474" s="201"/>
      <c r="K474" s="201"/>
      <c r="L474" s="207"/>
      <c r="M474" s="208"/>
      <c r="N474" s="209"/>
      <c r="O474" s="209"/>
      <c r="P474" s="209"/>
      <c r="Q474" s="209"/>
      <c r="R474" s="209"/>
      <c r="S474" s="209"/>
      <c r="T474" s="210"/>
      <c r="AT474" s="211" t="s">
        <v>161</v>
      </c>
      <c r="AU474" s="211" t="s">
        <v>83</v>
      </c>
      <c r="AV474" s="13" t="s">
        <v>83</v>
      </c>
      <c r="AW474" s="13" t="s">
        <v>30</v>
      </c>
      <c r="AX474" s="13" t="s">
        <v>73</v>
      </c>
      <c r="AY474" s="211" t="s">
        <v>153</v>
      </c>
    </row>
    <row r="475" spans="1:65" s="14" customFormat="1">
      <c r="B475" s="212"/>
      <c r="C475" s="213"/>
      <c r="D475" s="202" t="s">
        <v>161</v>
      </c>
      <c r="E475" s="214" t="s">
        <v>1</v>
      </c>
      <c r="F475" s="215" t="s">
        <v>163</v>
      </c>
      <c r="G475" s="213"/>
      <c r="H475" s="216">
        <v>1</v>
      </c>
      <c r="I475" s="217"/>
      <c r="J475" s="213"/>
      <c r="K475" s="213"/>
      <c r="L475" s="218"/>
      <c r="M475" s="219"/>
      <c r="N475" s="220"/>
      <c r="O475" s="220"/>
      <c r="P475" s="220"/>
      <c r="Q475" s="220"/>
      <c r="R475" s="220"/>
      <c r="S475" s="220"/>
      <c r="T475" s="221"/>
      <c r="AT475" s="222" t="s">
        <v>161</v>
      </c>
      <c r="AU475" s="222" t="s">
        <v>83</v>
      </c>
      <c r="AV475" s="14" t="s">
        <v>159</v>
      </c>
      <c r="AW475" s="14" t="s">
        <v>30</v>
      </c>
      <c r="AX475" s="14" t="s">
        <v>81</v>
      </c>
      <c r="AY475" s="222" t="s">
        <v>153</v>
      </c>
    </row>
    <row r="476" spans="1:65" s="2" customFormat="1" ht="24.2" customHeight="1">
      <c r="A476" s="33"/>
      <c r="B476" s="34"/>
      <c r="C476" s="186" t="s">
        <v>676</v>
      </c>
      <c r="D476" s="186" t="s">
        <v>155</v>
      </c>
      <c r="E476" s="187" t="s">
        <v>677</v>
      </c>
      <c r="F476" s="188" t="s">
        <v>678</v>
      </c>
      <c r="G476" s="189" t="s">
        <v>309</v>
      </c>
      <c r="H476" s="190">
        <v>8</v>
      </c>
      <c r="I476" s="191"/>
      <c r="J476" s="192">
        <f>ROUND(I476*H476,2)</f>
        <v>0</v>
      </c>
      <c r="K476" s="193"/>
      <c r="L476" s="38"/>
      <c r="M476" s="194" t="s">
        <v>1</v>
      </c>
      <c r="N476" s="195" t="s">
        <v>38</v>
      </c>
      <c r="O476" s="70"/>
      <c r="P476" s="196">
        <f>O476*H476</f>
        <v>0</v>
      </c>
      <c r="Q476" s="196">
        <v>0.44169999999999998</v>
      </c>
      <c r="R476" s="196">
        <f>Q476*H476</f>
        <v>3.5335999999999999</v>
      </c>
      <c r="S476" s="196">
        <v>0</v>
      </c>
      <c r="T476" s="197">
        <f>S476*H476</f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198" t="s">
        <v>159</v>
      </c>
      <c r="AT476" s="198" t="s">
        <v>155</v>
      </c>
      <c r="AU476" s="198" t="s">
        <v>83</v>
      </c>
      <c r="AY476" s="16" t="s">
        <v>153</v>
      </c>
      <c r="BE476" s="199">
        <f>IF(N476="základní",J476,0)</f>
        <v>0</v>
      </c>
      <c r="BF476" s="199">
        <f>IF(N476="snížená",J476,0)</f>
        <v>0</v>
      </c>
      <c r="BG476" s="199">
        <f>IF(N476="zákl. přenesená",J476,0)</f>
        <v>0</v>
      </c>
      <c r="BH476" s="199">
        <f>IF(N476="sníž. přenesená",J476,0)</f>
        <v>0</v>
      </c>
      <c r="BI476" s="199">
        <f>IF(N476="nulová",J476,0)</f>
        <v>0</v>
      </c>
      <c r="BJ476" s="16" t="s">
        <v>81</v>
      </c>
      <c r="BK476" s="199">
        <f>ROUND(I476*H476,2)</f>
        <v>0</v>
      </c>
      <c r="BL476" s="16" t="s">
        <v>159</v>
      </c>
      <c r="BM476" s="198" t="s">
        <v>679</v>
      </c>
    </row>
    <row r="477" spans="1:65" s="13" customFormat="1">
      <c r="B477" s="200"/>
      <c r="C477" s="201"/>
      <c r="D477" s="202" t="s">
        <v>161</v>
      </c>
      <c r="E477" s="203" t="s">
        <v>1</v>
      </c>
      <c r="F477" s="204" t="s">
        <v>680</v>
      </c>
      <c r="G477" s="201"/>
      <c r="H477" s="205">
        <v>8</v>
      </c>
      <c r="I477" s="206"/>
      <c r="J477" s="201"/>
      <c r="K477" s="201"/>
      <c r="L477" s="207"/>
      <c r="M477" s="208"/>
      <c r="N477" s="209"/>
      <c r="O477" s="209"/>
      <c r="P477" s="209"/>
      <c r="Q477" s="209"/>
      <c r="R477" s="209"/>
      <c r="S477" s="209"/>
      <c r="T477" s="210"/>
      <c r="AT477" s="211" t="s">
        <v>161</v>
      </c>
      <c r="AU477" s="211" t="s">
        <v>83</v>
      </c>
      <c r="AV477" s="13" t="s">
        <v>83</v>
      </c>
      <c r="AW477" s="13" t="s">
        <v>30</v>
      </c>
      <c r="AX477" s="13" t="s">
        <v>73</v>
      </c>
      <c r="AY477" s="211" t="s">
        <v>153</v>
      </c>
    </row>
    <row r="478" spans="1:65" s="14" customFormat="1">
      <c r="B478" s="212"/>
      <c r="C478" s="213"/>
      <c r="D478" s="202" t="s">
        <v>161</v>
      </c>
      <c r="E478" s="214" t="s">
        <v>1</v>
      </c>
      <c r="F478" s="215" t="s">
        <v>163</v>
      </c>
      <c r="G478" s="213"/>
      <c r="H478" s="216">
        <v>8</v>
      </c>
      <c r="I478" s="217"/>
      <c r="J478" s="213"/>
      <c r="K478" s="213"/>
      <c r="L478" s="218"/>
      <c r="M478" s="219"/>
      <c r="N478" s="220"/>
      <c r="O478" s="220"/>
      <c r="P478" s="220"/>
      <c r="Q478" s="220"/>
      <c r="R478" s="220"/>
      <c r="S478" s="220"/>
      <c r="T478" s="221"/>
      <c r="AT478" s="222" t="s">
        <v>161</v>
      </c>
      <c r="AU478" s="222" t="s">
        <v>83</v>
      </c>
      <c r="AV478" s="14" t="s">
        <v>159</v>
      </c>
      <c r="AW478" s="14" t="s">
        <v>30</v>
      </c>
      <c r="AX478" s="14" t="s">
        <v>81</v>
      </c>
      <c r="AY478" s="222" t="s">
        <v>153</v>
      </c>
    </row>
    <row r="479" spans="1:65" s="2" customFormat="1" ht="37.9" customHeight="1">
      <c r="A479" s="33"/>
      <c r="B479" s="34"/>
      <c r="C479" s="223" t="s">
        <v>681</v>
      </c>
      <c r="D479" s="223" t="s">
        <v>350</v>
      </c>
      <c r="E479" s="224" t="s">
        <v>682</v>
      </c>
      <c r="F479" s="225" t="s">
        <v>683</v>
      </c>
      <c r="G479" s="226" t="s">
        <v>309</v>
      </c>
      <c r="H479" s="227">
        <v>3</v>
      </c>
      <c r="I479" s="228"/>
      <c r="J479" s="229">
        <f>ROUND(I479*H479,2)</f>
        <v>0</v>
      </c>
      <c r="K479" s="230"/>
      <c r="L479" s="231"/>
      <c r="M479" s="232" t="s">
        <v>1</v>
      </c>
      <c r="N479" s="233" t="s">
        <v>38</v>
      </c>
      <c r="O479" s="70"/>
      <c r="P479" s="196">
        <f>O479*H479</f>
        <v>0</v>
      </c>
      <c r="Q479" s="196">
        <v>1.2489999999999999E-2</v>
      </c>
      <c r="R479" s="196">
        <f>Q479*H479</f>
        <v>3.7469999999999996E-2</v>
      </c>
      <c r="S479" s="196">
        <v>0</v>
      </c>
      <c r="T479" s="197">
        <f>S479*H479</f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98" t="s">
        <v>194</v>
      </c>
      <c r="AT479" s="198" t="s">
        <v>350</v>
      </c>
      <c r="AU479" s="198" t="s">
        <v>83</v>
      </c>
      <c r="AY479" s="16" t="s">
        <v>153</v>
      </c>
      <c r="BE479" s="199">
        <f>IF(N479="základní",J479,0)</f>
        <v>0</v>
      </c>
      <c r="BF479" s="199">
        <f>IF(N479="snížená",J479,0)</f>
        <v>0</v>
      </c>
      <c r="BG479" s="199">
        <f>IF(N479="zákl. přenesená",J479,0)</f>
        <v>0</v>
      </c>
      <c r="BH479" s="199">
        <f>IF(N479="sníž. přenesená",J479,0)</f>
        <v>0</v>
      </c>
      <c r="BI479" s="199">
        <f>IF(N479="nulová",J479,0)</f>
        <v>0</v>
      </c>
      <c r="BJ479" s="16" t="s">
        <v>81</v>
      </c>
      <c r="BK479" s="199">
        <f>ROUND(I479*H479,2)</f>
        <v>0</v>
      </c>
      <c r="BL479" s="16" t="s">
        <v>159</v>
      </c>
      <c r="BM479" s="198" t="s">
        <v>684</v>
      </c>
    </row>
    <row r="480" spans="1:65" s="13" customFormat="1">
      <c r="B480" s="200"/>
      <c r="C480" s="201"/>
      <c r="D480" s="202" t="s">
        <v>161</v>
      </c>
      <c r="E480" s="203" t="s">
        <v>1</v>
      </c>
      <c r="F480" s="204" t="s">
        <v>667</v>
      </c>
      <c r="G480" s="201"/>
      <c r="H480" s="205">
        <v>3</v>
      </c>
      <c r="I480" s="206"/>
      <c r="J480" s="201"/>
      <c r="K480" s="201"/>
      <c r="L480" s="207"/>
      <c r="M480" s="208"/>
      <c r="N480" s="209"/>
      <c r="O480" s="209"/>
      <c r="P480" s="209"/>
      <c r="Q480" s="209"/>
      <c r="R480" s="209"/>
      <c r="S480" s="209"/>
      <c r="T480" s="210"/>
      <c r="AT480" s="211" t="s">
        <v>161</v>
      </c>
      <c r="AU480" s="211" t="s">
        <v>83</v>
      </c>
      <c r="AV480" s="13" t="s">
        <v>83</v>
      </c>
      <c r="AW480" s="13" t="s">
        <v>30</v>
      </c>
      <c r="AX480" s="13" t="s">
        <v>73</v>
      </c>
      <c r="AY480" s="211" t="s">
        <v>153</v>
      </c>
    </row>
    <row r="481" spans="1:65" s="14" customFormat="1">
      <c r="B481" s="212"/>
      <c r="C481" s="213"/>
      <c r="D481" s="202" t="s">
        <v>161</v>
      </c>
      <c r="E481" s="214" t="s">
        <v>1</v>
      </c>
      <c r="F481" s="215" t="s">
        <v>163</v>
      </c>
      <c r="G481" s="213"/>
      <c r="H481" s="216">
        <v>3</v>
      </c>
      <c r="I481" s="217"/>
      <c r="J481" s="213"/>
      <c r="K481" s="213"/>
      <c r="L481" s="218"/>
      <c r="M481" s="219"/>
      <c r="N481" s="220"/>
      <c r="O481" s="220"/>
      <c r="P481" s="220"/>
      <c r="Q481" s="220"/>
      <c r="R481" s="220"/>
      <c r="S481" s="220"/>
      <c r="T481" s="221"/>
      <c r="AT481" s="222" t="s">
        <v>161</v>
      </c>
      <c r="AU481" s="222" t="s">
        <v>83</v>
      </c>
      <c r="AV481" s="14" t="s">
        <v>159</v>
      </c>
      <c r="AW481" s="14" t="s">
        <v>30</v>
      </c>
      <c r="AX481" s="14" t="s">
        <v>81</v>
      </c>
      <c r="AY481" s="222" t="s">
        <v>153</v>
      </c>
    </row>
    <row r="482" spans="1:65" s="2" customFormat="1" ht="37.9" customHeight="1">
      <c r="A482" s="33"/>
      <c r="B482" s="34"/>
      <c r="C482" s="223" t="s">
        <v>685</v>
      </c>
      <c r="D482" s="223" t="s">
        <v>350</v>
      </c>
      <c r="E482" s="224" t="s">
        <v>686</v>
      </c>
      <c r="F482" s="225" t="s">
        <v>687</v>
      </c>
      <c r="G482" s="226" t="s">
        <v>309</v>
      </c>
      <c r="H482" s="227">
        <v>1</v>
      </c>
      <c r="I482" s="228"/>
      <c r="J482" s="229">
        <f>ROUND(I482*H482,2)</f>
        <v>0</v>
      </c>
      <c r="K482" s="230"/>
      <c r="L482" s="231"/>
      <c r="M482" s="232" t="s">
        <v>1</v>
      </c>
      <c r="N482" s="233" t="s">
        <v>38</v>
      </c>
      <c r="O482" s="70"/>
      <c r="P482" s="196">
        <f>O482*H482</f>
        <v>0</v>
      </c>
      <c r="Q482" s="196">
        <v>1.272E-2</v>
      </c>
      <c r="R482" s="196">
        <f>Q482*H482</f>
        <v>1.272E-2</v>
      </c>
      <c r="S482" s="196">
        <v>0</v>
      </c>
      <c r="T482" s="197">
        <f>S482*H482</f>
        <v>0</v>
      </c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R482" s="198" t="s">
        <v>194</v>
      </c>
      <c r="AT482" s="198" t="s">
        <v>350</v>
      </c>
      <c r="AU482" s="198" t="s">
        <v>83</v>
      </c>
      <c r="AY482" s="16" t="s">
        <v>153</v>
      </c>
      <c r="BE482" s="199">
        <f>IF(N482="základní",J482,0)</f>
        <v>0</v>
      </c>
      <c r="BF482" s="199">
        <f>IF(N482="snížená",J482,0)</f>
        <v>0</v>
      </c>
      <c r="BG482" s="199">
        <f>IF(N482="zákl. přenesená",J482,0)</f>
        <v>0</v>
      </c>
      <c r="BH482" s="199">
        <f>IF(N482="sníž. přenesená",J482,0)</f>
        <v>0</v>
      </c>
      <c r="BI482" s="199">
        <f>IF(N482="nulová",J482,0)</f>
        <v>0</v>
      </c>
      <c r="BJ482" s="16" t="s">
        <v>81</v>
      </c>
      <c r="BK482" s="199">
        <f>ROUND(I482*H482,2)</f>
        <v>0</v>
      </c>
      <c r="BL482" s="16" t="s">
        <v>159</v>
      </c>
      <c r="BM482" s="198" t="s">
        <v>688</v>
      </c>
    </row>
    <row r="483" spans="1:65" s="13" customFormat="1">
      <c r="B483" s="200"/>
      <c r="C483" s="201"/>
      <c r="D483" s="202" t="s">
        <v>161</v>
      </c>
      <c r="E483" s="203" t="s">
        <v>1</v>
      </c>
      <c r="F483" s="204" t="s">
        <v>81</v>
      </c>
      <c r="G483" s="201"/>
      <c r="H483" s="205">
        <v>1</v>
      </c>
      <c r="I483" s="206"/>
      <c r="J483" s="201"/>
      <c r="K483" s="201"/>
      <c r="L483" s="207"/>
      <c r="M483" s="208"/>
      <c r="N483" s="209"/>
      <c r="O483" s="209"/>
      <c r="P483" s="209"/>
      <c r="Q483" s="209"/>
      <c r="R483" s="209"/>
      <c r="S483" s="209"/>
      <c r="T483" s="210"/>
      <c r="AT483" s="211" t="s">
        <v>161</v>
      </c>
      <c r="AU483" s="211" t="s">
        <v>83</v>
      </c>
      <c r="AV483" s="13" t="s">
        <v>83</v>
      </c>
      <c r="AW483" s="13" t="s">
        <v>30</v>
      </c>
      <c r="AX483" s="13" t="s">
        <v>73</v>
      </c>
      <c r="AY483" s="211" t="s">
        <v>153</v>
      </c>
    </row>
    <row r="484" spans="1:65" s="14" customFormat="1">
      <c r="B484" s="212"/>
      <c r="C484" s="213"/>
      <c r="D484" s="202" t="s">
        <v>161</v>
      </c>
      <c r="E484" s="214" t="s">
        <v>1</v>
      </c>
      <c r="F484" s="215" t="s">
        <v>163</v>
      </c>
      <c r="G484" s="213"/>
      <c r="H484" s="216">
        <v>1</v>
      </c>
      <c r="I484" s="217"/>
      <c r="J484" s="213"/>
      <c r="K484" s="213"/>
      <c r="L484" s="218"/>
      <c r="M484" s="219"/>
      <c r="N484" s="220"/>
      <c r="O484" s="220"/>
      <c r="P484" s="220"/>
      <c r="Q484" s="220"/>
      <c r="R484" s="220"/>
      <c r="S484" s="220"/>
      <c r="T484" s="221"/>
      <c r="AT484" s="222" t="s">
        <v>161</v>
      </c>
      <c r="AU484" s="222" t="s">
        <v>83</v>
      </c>
      <c r="AV484" s="14" t="s">
        <v>159</v>
      </c>
      <c r="AW484" s="14" t="s">
        <v>30</v>
      </c>
      <c r="AX484" s="14" t="s">
        <v>81</v>
      </c>
      <c r="AY484" s="222" t="s">
        <v>153</v>
      </c>
    </row>
    <row r="485" spans="1:65" s="2" customFormat="1" ht="37.9" customHeight="1">
      <c r="A485" s="33"/>
      <c r="B485" s="34"/>
      <c r="C485" s="223" t="s">
        <v>689</v>
      </c>
      <c r="D485" s="223" t="s">
        <v>350</v>
      </c>
      <c r="E485" s="224" t="s">
        <v>690</v>
      </c>
      <c r="F485" s="225" t="s">
        <v>691</v>
      </c>
      <c r="G485" s="226" t="s">
        <v>309</v>
      </c>
      <c r="H485" s="227">
        <v>1</v>
      </c>
      <c r="I485" s="228"/>
      <c r="J485" s="229">
        <f>ROUND(I485*H485,2)</f>
        <v>0</v>
      </c>
      <c r="K485" s="230"/>
      <c r="L485" s="231"/>
      <c r="M485" s="232" t="s">
        <v>1</v>
      </c>
      <c r="N485" s="233" t="s">
        <v>38</v>
      </c>
      <c r="O485" s="70"/>
      <c r="P485" s="196">
        <f>O485*H485</f>
        <v>0</v>
      </c>
      <c r="Q485" s="196">
        <v>1.325E-2</v>
      </c>
      <c r="R485" s="196">
        <f>Q485*H485</f>
        <v>1.325E-2</v>
      </c>
      <c r="S485" s="196">
        <v>0</v>
      </c>
      <c r="T485" s="197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98" t="s">
        <v>194</v>
      </c>
      <c r="AT485" s="198" t="s">
        <v>350</v>
      </c>
      <c r="AU485" s="198" t="s">
        <v>83</v>
      </c>
      <c r="AY485" s="16" t="s">
        <v>153</v>
      </c>
      <c r="BE485" s="199">
        <f>IF(N485="základní",J485,0)</f>
        <v>0</v>
      </c>
      <c r="BF485" s="199">
        <f>IF(N485="snížená",J485,0)</f>
        <v>0</v>
      </c>
      <c r="BG485" s="199">
        <f>IF(N485="zákl. přenesená",J485,0)</f>
        <v>0</v>
      </c>
      <c r="BH485" s="199">
        <f>IF(N485="sníž. přenesená",J485,0)</f>
        <v>0</v>
      </c>
      <c r="BI485" s="199">
        <f>IF(N485="nulová",J485,0)</f>
        <v>0</v>
      </c>
      <c r="BJ485" s="16" t="s">
        <v>81</v>
      </c>
      <c r="BK485" s="199">
        <f>ROUND(I485*H485,2)</f>
        <v>0</v>
      </c>
      <c r="BL485" s="16" t="s">
        <v>159</v>
      </c>
      <c r="BM485" s="198" t="s">
        <v>692</v>
      </c>
    </row>
    <row r="486" spans="1:65" s="13" customFormat="1">
      <c r="B486" s="200"/>
      <c r="C486" s="201"/>
      <c r="D486" s="202" t="s">
        <v>161</v>
      </c>
      <c r="E486" s="203" t="s">
        <v>1</v>
      </c>
      <c r="F486" s="204" t="s">
        <v>81</v>
      </c>
      <c r="G486" s="201"/>
      <c r="H486" s="205">
        <v>1</v>
      </c>
      <c r="I486" s="206"/>
      <c r="J486" s="201"/>
      <c r="K486" s="201"/>
      <c r="L486" s="207"/>
      <c r="M486" s="208"/>
      <c r="N486" s="209"/>
      <c r="O486" s="209"/>
      <c r="P486" s="209"/>
      <c r="Q486" s="209"/>
      <c r="R486" s="209"/>
      <c r="S486" s="209"/>
      <c r="T486" s="210"/>
      <c r="AT486" s="211" t="s">
        <v>161</v>
      </c>
      <c r="AU486" s="211" t="s">
        <v>83</v>
      </c>
      <c r="AV486" s="13" t="s">
        <v>83</v>
      </c>
      <c r="AW486" s="13" t="s">
        <v>30</v>
      </c>
      <c r="AX486" s="13" t="s">
        <v>73</v>
      </c>
      <c r="AY486" s="211" t="s">
        <v>153</v>
      </c>
    </row>
    <row r="487" spans="1:65" s="14" customFormat="1">
      <c r="B487" s="212"/>
      <c r="C487" s="213"/>
      <c r="D487" s="202" t="s">
        <v>161</v>
      </c>
      <c r="E487" s="214" t="s">
        <v>1</v>
      </c>
      <c r="F487" s="215" t="s">
        <v>163</v>
      </c>
      <c r="G487" s="213"/>
      <c r="H487" s="216">
        <v>1</v>
      </c>
      <c r="I487" s="217"/>
      <c r="J487" s="213"/>
      <c r="K487" s="213"/>
      <c r="L487" s="218"/>
      <c r="M487" s="219"/>
      <c r="N487" s="220"/>
      <c r="O487" s="220"/>
      <c r="P487" s="220"/>
      <c r="Q487" s="220"/>
      <c r="R487" s="220"/>
      <c r="S487" s="220"/>
      <c r="T487" s="221"/>
      <c r="AT487" s="222" t="s">
        <v>161</v>
      </c>
      <c r="AU487" s="222" t="s">
        <v>83</v>
      </c>
      <c r="AV487" s="14" t="s">
        <v>159</v>
      </c>
      <c r="AW487" s="14" t="s">
        <v>30</v>
      </c>
      <c r="AX487" s="14" t="s">
        <v>81</v>
      </c>
      <c r="AY487" s="222" t="s">
        <v>153</v>
      </c>
    </row>
    <row r="488" spans="1:65" s="2" customFormat="1" ht="37.9" customHeight="1">
      <c r="A488" s="33"/>
      <c r="B488" s="34"/>
      <c r="C488" s="223" t="s">
        <v>693</v>
      </c>
      <c r="D488" s="223" t="s">
        <v>350</v>
      </c>
      <c r="E488" s="224" t="s">
        <v>694</v>
      </c>
      <c r="F488" s="225" t="s">
        <v>695</v>
      </c>
      <c r="G488" s="226" t="s">
        <v>309</v>
      </c>
      <c r="H488" s="227">
        <v>3</v>
      </c>
      <c r="I488" s="228"/>
      <c r="J488" s="229">
        <f>ROUND(I488*H488,2)</f>
        <v>0</v>
      </c>
      <c r="K488" s="230"/>
      <c r="L488" s="231"/>
      <c r="M488" s="232" t="s">
        <v>1</v>
      </c>
      <c r="N488" s="233" t="s">
        <v>38</v>
      </c>
      <c r="O488" s="70"/>
      <c r="P488" s="196">
        <f>O488*H488</f>
        <v>0</v>
      </c>
      <c r="Q488" s="196">
        <v>1.521E-2</v>
      </c>
      <c r="R488" s="196">
        <f>Q488*H488</f>
        <v>4.5629999999999997E-2</v>
      </c>
      <c r="S488" s="196">
        <v>0</v>
      </c>
      <c r="T488" s="197">
        <f>S488*H488</f>
        <v>0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198" t="s">
        <v>194</v>
      </c>
      <c r="AT488" s="198" t="s">
        <v>350</v>
      </c>
      <c r="AU488" s="198" t="s">
        <v>83</v>
      </c>
      <c r="AY488" s="16" t="s">
        <v>153</v>
      </c>
      <c r="BE488" s="199">
        <f>IF(N488="základní",J488,0)</f>
        <v>0</v>
      </c>
      <c r="BF488" s="199">
        <f>IF(N488="snížená",J488,0)</f>
        <v>0</v>
      </c>
      <c r="BG488" s="199">
        <f>IF(N488="zákl. přenesená",J488,0)</f>
        <v>0</v>
      </c>
      <c r="BH488" s="199">
        <f>IF(N488="sníž. přenesená",J488,0)</f>
        <v>0</v>
      </c>
      <c r="BI488" s="199">
        <f>IF(N488="nulová",J488,0)</f>
        <v>0</v>
      </c>
      <c r="BJ488" s="16" t="s">
        <v>81</v>
      </c>
      <c r="BK488" s="199">
        <f>ROUND(I488*H488,2)</f>
        <v>0</v>
      </c>
      <c r="BL488" s="16" t="s">
        <v>159</v>
      </c>
      <c r="BM488" s="198" t="s">
        <v>696</v>
      </c>
    </row>
    <row r="489" spans="1:65" s="13" customFormat="1">
      <c r="B489" s="200"/>
      <c r="C489" s="201"/>
      <c r="D489" s="202" t="s">
        <v>161</v>
      </c>
      <c r="E489" s="203" t="s">
        <v>1</v>
      </c>
      <c r="F489" s="204" t="s">
        <v>168</v>
      </c>
      <c r="G489" s="201"/>
      <c r="H489" s="205">
        <v>3</v>
      </c>
      <c r="I489" s="206"/>
      <c r="J489" s="201"/>
      <c r="K489" s="201"/>
      <c r="L489" s="207"/>
      <c r="M489" s="208"/>
      <c r="N489" s="209"/>
      <c r="O489" s="209"/>
      <c r="P489" s="209"/>
      <c r="Q489" s="209"/>
      <c r="R489" s="209"/>
      <c r="S489" s="209"/>
      <c r="T489" s="210"/>
      <c r="AT489" s="211" t="s">
        <v>161</v>
      </c>
      <c r="AU489" s="211" t="s">
        <v>83</v>
      </c>
      <c r="AV489" s="13" t="s">
        <v>83</v>
      </c>
      <c r="AW489" s="13" t="s">
        <v>30</v>
      </c>
      <c r="AX489" s="13" t="s">
        <v>73</v>
      </c>
      <c r="AY489" s="211" t="s">
        <v>153</v>
      </c>
    </row>
    <row r="490" spans="1:65" s="14" customFormat="1">
      <c r="B490" s="212"/>
      <c r="C490" s="213"/>
      <c r="D490" s="202" t="s">
        <v>161</v>
      </c>
      <c r="E490" s="214" t="s">
        <v>1</v>
      </c>
      <c r="F490" s="215" t="s">
        <v>163</v>
      </c>
      <c r="G490" s="213"/>
      <c r="H490" s="216">
        <v>3</v>
      </c>
      <c r="I490" s="217"/>
      <c r="J490" s="213"/>
      <c r="K490" s="213"/>
      <c r="L490" s="218"/>
      <c r="M490" s="219"/>
      <c r="N490" s="220"/>
      <c r="O490" s="220"/>
      <c r="P490" s="220"/>
      <c r="Q490" s="220"/>
      <c r="R490" s="220"/>
      <c r="S490" s="220"/>
      <c r="T490" s="221"/>
      <c r="AT490" s="222" t="s">
        <v>161</v>
      </c>
      <c r="AU490" s="222" t="s">
        <v>83</v>
      </c>
      <c r="AV490" s="14" t="s">
        <v>159</v>
      </c>
      <c r="AW490" s="14" t="s">
        <v>30</v>
      </c>
      <c r="AX490" s="14" t="s">
        <v>81</v>
      </c>
      <c r="AY490" s="222" t="s">
        <v>153</v>
      </c>
    </row>
    <row r="491" spans="1:65" s="2" customFormat="1" ht="24.2" customHeight="1">
      <c r="A491" s="33"/>
      <c r="B491" s="34"/>
      <c r="C491" s="186" t="s">
        <v>697</v>
      </c>
      <c r="D491" s="186" t="s">
        <v>155</v>
      </c>
      <c r="E491" s="187" t="s">
        <v>698</v>
      </c>
      <c r="F491" s="188" t="s">
        <v>699</v>
      </c>
      <c r="G491" s="189" t="s">
        <v>309</v>
      </c>
      <c r="H491" s="190">
        <v>2</v>
      </c>
      <c r="I491" s="191"/>
      <c r="J491" s="192">
        <f>ROUND(I491*H491,2)</f>
        <v>0</v>
      </c>
      <c r="K491" s="193"/>
      <c r="L491" s="38"/>
      <c r="M491" s="194" t="s">
        <v>1</v>
      </c>
      <c r="N491" s="195" t="s">
        <v>38</v>
      </c>
      <c r="O491" s="70"/>
      <c r="P491" s="196">
        <f>O491*H491</f>
        <v>0</v>
      </c>
      <c r="Q491" s="196">
        <v>0.54769000000000001</v>
      </c>
      <c r="R491" s="196">
        <f>Q491*H491</f>
        <v>1.09538</v>
      </c>
      <c r="S491" s="196">
        <v>0</v>
      </c>
      <c r="T491" s="197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98" t="s">
        <v>159</v>
      </c>
      <c r="AT491" s="198" t="s">
        <v>155</v>
      </c>
      <c r="AU491" s="198" t="s">
        <v>83</v>
      </c>
      <c r="AY491" s="16" t="s">
        <v>153</v>
      </c>
      <c r="BE491" s="199">
        <f>IF(N491="základní",J491,0)</f>
        <v>0</v>
      </c>
      <c r="BF491" s="199">
        <f>IF(N491="snížená",J491,0)</f>
        <v>0</v>
      </c>
      <c r="BG491" s="199">
        <f>IF(N491="zákl. přenesená",J491,0)</f>
        <v>0</v>
      </c>
      <c r="BH491" s="199">
        <f>IF(N491="sníž. přenesená",J491,0)</f>
        <v>0</v>
      </c>
      <c r="BI491" s="199">
        <f>IF(N491="nulová",J491,0)</f>
        <v>0</v>
      </c>
      <c r="BJ491" s="16" t="s">
        <v>81</v>
      </c>
      <c r="BK491" s="199">
        <f>ROUND(I491*H491,2)</f>
        <v>0</v>
      </c>
      <c r="BL491" s="16" t="s">
        <v>159</v>
      </c>
      <c r="BM491" s="198" t="s">
        <v>700</v>
      </c>
    </row>
    <row r="492" spans="1:65" s="13" customFormat="1">
      <c r="B492" s="200"/>
      <c r="C492" s="201"/>
      <c r="D492" s="202" t="s">
        <v>161</v>
      </c>
      <c r="E492" s="203" t="s">
        <v>1</v>
      </c>
      <c r="F492" s="204" t="s">
        <v>83</v>
      </c>
      <c r="G492" s="201"/>
      <c r="H492" s="205">
        <v>2</v>
      </c>
      <c r="I492" s="206"/>
      <c r="J492" s="201"/>
      <c r="K492" s="201"/>
      <c r="L492" s="207"/>
      <c r="M492" s="208"/>
      <c r="N492" s="209"/>
      <c r="O492" s="209"/>
      <c r="P492" s="209"/>
      <c r="Q492" s="209"/>
      <c r="R492" s="209"/>
      <c r="S492" s="209"/>
      <c r="T492" s="210"/>
      <c r="AT492" s="211" t="s">
        <v>161</v>
      </c>
      <c r="AU492" s="211" t="s">
        <v>83</v>
      </c>
      <c r="AV492" s="13" t="s">
        <v>83</v>
      </c>
      <c r="AW492" s="13" t="s">
        <v>30</v>
      </c>
      <c r="AX492" s="13" t="s">
        <v>73</v>
      </c>
      <c r="AY492" s="211" t="s">
        <v>153</v>
      </c>
    </row>
    <row r="493" spans="1:65" s="14" customFormat="1">
      <c r="B493" s="212"/>
      <c r="C493" s="213"/>
      <c r="D493" s="202" t="s">
        <v>161</v>
      </c>
      <c r="E493" s="214" t="s">
        <v>1</v>
      </c>
      <c r="F493" s="215" t="s">
        <v>163</v>
      </c>
      <c r="G493" s="213"/>
      <c r="H493" s="216">
        <v>2</v>
      </c>
      <c r="I493" s="217"/>
      <c r="J493" s="213"/>
      <c r="K493" s="213"/>
      <c r="L493" s="218"/>
      <c r="M493" s="219"/>
      <c r="N493" s="220"/>
      <c r="O493" s="220"/>
      <c r="P493" s="220"/>
      <c r="Q493" s="220"/>
      <c r="R493" s="220"/>
      <c r="S493" s="220"/>
      <c r="T493" s="221"/>
      <c r="AT493" s="222" t="s">
        <v>161</v>
      </c>
      <c r="AU493" s="222" t="s">
        <v>83</v>
      </c>
      <c r="AV493" s="14" t="s">
        <v>159</v>
      </c>
      <c r="AW493" s="14" t="s">
        <v>30</v>
      </c>
      <c r="AX493" s="14" t="s">
        <v>81</v>
      </c>
      <c r="AY493" s="222" t="s">
        <v>153</v>
      </c>
    </row>
    <row r="494" spans="1:65" s="2" customFormat="1" ht="37.9" customHeight="1">
      <c r="A494" s="33"/>
      <c r="B494" s="34"/>
      <c r="C494" s="223" t="s">
        <v>701</v>
      </c>
      <c r="D494" s="223" t="s">
        <v>350</v>
      </c>
      <c r="E494" s="224" t="s">
        <v>702</v>
      </c>
      <c r="F494" s="225" t="s">
        <v>703</v>
      </c>
      <c r="G494" s="226" t="s">
        <v>309</v>
      </c>
      <c r="H494" s="227">
        <v>2</v>
      </c>
      <c r="I494" s="228"/>
      <c r="J494" s="229">
        <f>ROUND(I494*H494,2)</f>
        <v>0</v>
      </c>
      <c r="K494" s="230"/>
      <c r="L494" s="231"/>
      <c r="M494" s="232" t="s">
        <v>1</v>
      </c>
      <c r="N494" s="233" t="s">
        <v>38</v>
      </c>
      <c r="O494" s="70"/>
      <c r="P494" s="196">
        <f>O494*H494</f>
        <v>0</v>
      </c>
      <c r="Q494" s="196">
        <v>1.524E-2</v>
      </c>
      <c r="R494" s="196">
        <f>Q494*H494</f>
        <v>3.048E-2</v>
      </c>
      <c r="S494" s="196">
        <v>0</v>
      </c>
      <c r="T494" s="197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98" t="s">
        <v>194</v>
      </c>
      <c r="AT494" s="198" t="s">
        <v>350</v>
      </c>
      <c r="AU494" s="198" t="s">
        <v>83</v>
      </c>
      <c r="AY494" s="16" t="s">
        <v>153</v>
      </c>
      <c r="BE494" s="199">
        <f>IF(N494="základní",J494,0)</f>
        <v>0</v>
      </c>
      <c r="BF494" s="199">
        <f>IF(N494="snížená",J494,0)</f>
        <v>0</v>
      </c>
      <c r="BG494" s="199">
        <f>IF(N494="zákl. přenesená",J494,0)</f>
        <v>0</v>
      </c>
      <c r="BH494" s="199">
        <f>IF(N494="sníž. přenesená",J494,0)</f>
        <v>0</v>
      </c>
      <c r="BI494" s="199">
        <f>IF(N494="nulová",J494,0)</f>
        <v>0</v>
      </c>
      <c r="BJ494" s="16" t="s">
        <v>81</v>
      </c>
      <c r="BK494" s="199">
        <f>ROUND(I494*H494,2)</f>
        <v>0</v>
      </c>
      <c r="BL494" s="16" t="s">
        <v>159</v>
      </c>
      <c r="BM494" s="198" t="s">
        <v>704</v>
      </c>
    </row>
    <row r="495" spans="1:65" s="13" customFormat="1">
      <c r="B495" s="200"/>
      <c r="C495" s="201"/>
      <c r="D495" s="202" t="s">
        <v>161</v>
      </c>
      <c r="E495" s="203" t="s">
        <v>1</v>
      </c>
      <c r="F495" s="204" t="s">
        <v>83</v>
      </c>
      <c r="G495" s="201"/>
      <c r="H495" s="205">
        <v>2</v>
      </c>
      <c r="I495" s="206"/>
      <c r="J495" s="201"/>
      <c r="K495" s="201"/>
      <c r="L495" s="207"/>
      <c r="M495" s="208"/>
      <c r="N495" s="209"/>
      <c r="O495" s="209"/>
      <c r="P495" s="209"/>
      <c r="Q495" s="209"/>
      <c r="R495" s="209"/>
      <c r="S495" s="209"/>
      <c r="T495" s="210"/>
      <c r="AT495" s="211" t="s">
        <v>161</v>
      </c>
      <c r="AU495" s="211" t="s">
        <v>83</v>
      </c>
      <c r="AV495" s="13" t="s">
        <v>83</v>
      </c>
      <c r="AW495" s="13" t="s">
        <v>30</v>
      </c>
      <c r="AX495" s="13" t="s">
        <v>73</v>
      </c>
      <c r="AY495" s="211" t="s">
        <v>153</v>
      </c>
    </row>
    <row r="496" spans="1:65" s="14" customFormat="1">
      <c r="B496" s="212"/>
      <c r="C496" s="213"/>
      <c r="D496" s="202" t="s">
        <v>161</v>
      </c>
      <c r="E496" s="214" t="s">
        <v>1</v>
      </c>
      <c r="F496" s="215" t="s">
        <v>163</v>
      </c>
      <c r="G496" s="213"/>
      <c r="H496" s="216">
        <v>2</v>
      </c>
      <c r="I496" s="217"/>
      <c r="J496" s="213"/>
      <c r="K496" s="213"/>
      <c r="L496" s="218"/>
      <c r="M496" s="219"/>
      <c r="N496" s="220"/>
      <c r="O496" s="220"/>
      <c r="P496" s="220"/>
      <c r="Q496" s="220"/>
      <c r="R496" s="220"/>
      <c r="S496" s="220"/>
      <c r="T496" s="221"/>
      <c r="AT496" s="222" t="s">
        <v>161</v>
      </c>
      <c r="AU496" s="222" t="s">
        <v>83</v>
      </c>
      <c r="AV496" s="14" t="s">
        <v>159</v>
      </c>
      <c r="AW496" s="14" t="s">
        <v>30</v>
      </c>
      <c r="AX496" s="14" t="s">
        <v>81</v>
      </c>
      <c r="AY496" s="222" t="s">
        <v>153</v>
      </c>
    </row>
    <row r="497" spans="1:65" s="12" customFormat="1" ht="22.9" customHeight="1">
      <c r="B497" s="170"/>
      <c r="C497" s="171"/>
      <c r="D497" s="172" t="s">
        <v>72</v>
      </c>
      <c r="E497" s="184" t="s">
        <v>602</v>
      </c>
      <c r="F497" s="184" t="s">
        <v>705</v>
      </c>
      <c r="G497" s="171"/>
      <c r="H497" s="171"/>
      <c r="I497" s="174"/>
      <c r="J497" s="185">
        <f>BK497</f>
        <v>0</v>
      </c>
      <c r="K497" s="171"/>
      <c r="L497" s="176"/>
      <c r="M497" s="177"/>
      <c r="N497" s="178"/>
      <c r="O497" s="178"/>
      <c r="P497" s="179">
        <f>SUM(P498:P510)</f>
        <v>0</v>
      </c>
      <c r="Q497" s="178"/>
      <c r="R497" s="179">
        <f>SUM(R498:R510)</f>
        <v>0</v>
      </c>
      <c r="S497" s="178"/>
      <c r="T497" s="180">
        <f>SUM(T498:T510)</f>
        <v>0</v>
      </c>
      <c r="AR497" s="181" t="s">
        <v>81</v>
      </c>
      <c r="AT497" s="182" t="s">
        <v>72</v>
      </c>
      <c r="AU497" s="182" t="s">
        <v>81</v>
      </c>
      <c r="AY497" s="181" t="s">
        <v>153</v>
      </c>
      <c r="BK497" s="183">
        <f>SUM(BK498:BK510)</f>
        <v>0</v>
      </c>
    </row>
    <row r="498" spans="1:65" s="2" customFormat="1" ht="33" customHeight="1">
      <c r="A498" s="33"/>
      <c r="B498" s="34"/>
      <c r="C498" s="186" t="s">
        <v>706</v>
      </c>
      <c r="D498" s="186" t="s">
        <v>155</v>
      </c>
      <c r="E498" s="187" t="s">
        <v>707</v>
      </c>
      <c r="F498" s="188" t="s">
        <v>708</v>
      </c>
      <c r="G498" s="189" t="s">
        <v>212</v>
      </c>
      <c r="H498" s="190">
        <v>530.4</v>
      </c>
      <c r="I498" s="191"/>
      <c r="J498" s="192">
        <f>ROUND(I498*H498,2)</f>
        <v>0</v>
      </c>
      <c r="K498" s="193"/>
      <c r="L498" s="38"/>
      <c r="M498" s="194" t="s">
        <v>1</v>
      </c>
      <c r="N498" s="195" t="s">
        <v>38</v>
      </c>
      <c r="O498" s="70"/>
      <c r="P498" s="196">
        <f>O498*H498</f>
        <v>0</v>
      </c>
      <c r="Q498" s="196">
        <v>0</v>
      </c>
      <c r="R498" s="196">
        <f>Q498*H498</f>
        <v>0</v>
      </c>
      <c r="S498" s="196">
        <v>0</v>
      </c>
      <c r="T498" s="197">
        <f>S498*H498</f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198" t="s">
        <v>159</v>
      </c>
      <c r="AT498" s="198" t="s">
        <v>155</v>
      </c>
      <c r="AU498" s="198" t="s">
        <v>83</v>
      </c>
      <c r="AY498" s="16" t="s">
        <v>153</v>
      </c>
      <c r="BE498" s="199">
        <f>IF(N498="základní",J498,0)</f>
        <v>0</v>
      </c>
      <c r="BF498" s="199">
        <f>IF(N498="snížená",J498,0)</f>
        <v>0</v>
      </c>
      <c r="BG498" s="199">
        <f>IF(N498="zákl. přenesená",J498,0)</f>
        <v>0</v>
      </c>
      <c r="BH498" s="199">
        <f>IF(N498="sníž. přenesená",J498,0)</f>
        <v>0</v>
      </c>
      <c r="BI498" s="199">
        <f>IF(N498="nulová",J498,0)</f>
        <v>0</v>
      </c>
      <c r="BJ498" s="16" t="s">
        <v>81</v>
      </c>
      <c r="BK498" s="199">
        <f>ROUND(I498*H498,2)</f>
        <v>0</v>
      </c>
      <c r="BL498" s="16" t="s">
        <v>159</v>
      </c>
      <c r="BM498" s="198" t="s">
        <v>709</v>
      </c>
    </row>
    <row r="499" spans="1:65" s="13" customFormat="1">
      <c r="B499" s="200"/>
      <c r="C499" s="201"/>
      <c r="D499" s="202" t="s">
        <v>161</v>
      </c>
      <c r="E499" s="203" t="s">
        <v>1</v>
      </c>
      <c r="F499" s="204" t="s">
        <v>710</v>
      </c>
      <c r="G499" s="201"/>
      <c r="H499" s="205">
        <v>530.4</v>
      </c>
      <c r="I499" s="206"/>
      <c r="J499" s="201"/>
      <c r="K499" s="201"/>
      <c r="L499" s="207"/>
      <c r="M499" s="208"/>
      <c r="N499" s="209"/>
      <c r="O499" s="209"/>
      <c r="P499" s="209"/>
      <c r="Q499" s="209"/>
      <c r="R499" s="209"/>
      <c r="S499" s="209"/>
      <c r="T499" s="210"/>
      <c r="AT499" s="211" t="s">
        <v>161</v>
      </c>
      <c r="AU499" s="211" t="s">
        <v>83</v>
      </c>
      <c r="AV499" s="13" t="s">
        <v>83</v>
      </c>
      <c r="AW499" s="13" t="s">
        <v>30</v>
      </c>
      <c r="AX499" s="13" t="s">
        <v>73</v>
      </c>
      <c r="AY499" s="211" t="s">
        <v>153</v>
      </c>
    </row>
    <row r="500" spans="1:65" s="14" customFormat="1">
      <c r="B500" s="212"/>
      <c r="C500" s="213"/>
      <c r="D500" s="202" t="s">
        <v>161</v>
      </c>
      <c r="E500" s="214" t="s">
        <v>1</v>
      </c>
      <c r="F500" s="215" t="s">
        <v>163</v>
      </c>
      <c r="G500" s="213"/>
      <c r="H500" s="216">
        <v>530.4</v>
      </c>
      <c r="I500" s="217"/>
      <c r="J500" s="213"/>
      <c r="K500" s="213"/>
      <c r="L500" s="218"/>
      <c r="M500" s="219"/>
      <c r="N500" s="220"/>
      <c r="O500" s="220"/>
      <c r="P500" s="220"/>
      <c r="Q500" s="220"/>
      <c r="R500" s="220"/>
      <c r="S500" s="220"/>
      <c r="T500" s="221"/>
      <c r="AT500" s="222" t="s">
        <v>161</v>
      </c>
      <c r="AU500" s="222" t="s">
        <v>83</v>
      </c>
      <c r="AV500" s="14" t="s">
        <v>159</v>
      </c>
      <c r="AW500" s="14" t="s">
        <v>30</v>
      </c>
      <c r="AX500" s="14" t="s">
        <v>81</v>
      </c>
      <c r="AY500" s="222" t="s">
        <v>153</v>
      </c>
    </row>
    <row r="501" spans="1:65" s="2" customFormat="1" ht="33" customHeight="1">
      <c r="A501" s="33"/>
      <c r="B501" s="34"/>
      <c r="C501" s="186" t="s">
        <v>711</v>
      </c>
      <c r="D501" s="186" t="s">
        <v>155</v>
      </c>
      <c r="E501" s="187" t="s">
        <v>712</v>
      </c>
      <c r="F501" s="188" t="s">
        <v>713</v>
      </c>
      <c r="G501" s="189" t="s">
        <v>212</v>
      </c>
      <c r="H501" s="190">
        <v>31824</v>
      </c>
      <c r="I501" s="191"/>
      <c r="J501" s="192">
        <f>ROUND(I501*H501,2)</f>
        <v>0</v>
      </c>
      <c r="K501" s="193"/>
      <c r="L501" s="38"/>
      <c r="M501" s="194" t="s">
        <v>1</v>
      </c>
      <c r="N501" s="195" t="s">
        <v>38</v>
      </c>
      <c r="O501" s="70"/>
      <c r="P501" s="196">
        <f>O501*H501</f>
        <v>0</v>
      </c>
      <c r="Q501" s="196">
        <v>0</v>
      </c>
      <c r="R501" s="196">
        <f>Q501*H501</f>
        <v>0</v>
      </c>
      <c r="S501" s="196">
        <v>0</v>
      </c>
      <c r="T501" s="197">
        <f>S501*H501</f>
        <v>0</v>
      </c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R501" s="198" t="s">
        <v>159</v>
      </c>
      <c r="AT501" s="198" t="s">
        <v>155</v>
      </c>
      <c r="AU501" s="198" t="s">
        <v>83</v>
      </c>
      <c r="AY501" s="16" t="s">
        <v>153</v>
      </c>
      <c r="BE501" s="199">
        <f>IF(N501="základní",J501,0)</f>
        <v>0</v>
      </c>
      <c r="BF501" s="199">
        <f>IF(N501="snížená",J501,0)</f>
        <v>0</v>
      </c>
      <c r="BG501" s="199">
        <f>IF(N501="zákl. přenesená",J501,0)</f>
        <v>0</v>
      </c>
      <c r="BH501" s="199">
        <f>IF(N501="sníž. přenesená",J501,0)</f>
        <v>0</v>
      </c>
      <c r="BI501" s="199">
        <f>IF(N501="nulová",J501,0)</f>
        <v>0</v>
      </c>
      <c r="BJ501" s="16" t="s">
        <v>81</v>
      </c>
      <c r="BK501" s="199">
        <f>ROUND(I501*H501,2)</f>
        <v>0</v>
      </c>
      <c r="BL501" s="16" t="s">
        <v>159</v>
      </c>
      <c r="BM501" s="198" t="s">
        <v>714</v>
      </c>
    </row>
    <row r="502" spans="1:65" s="13" customFormat="1">
      <c r="B502" s="200"/>
      <c r="C502" s="201"/>
      <c r="D502" s="202" t="s">
        <v>161</v>
      </c>
      <c r="E502" s="203" t="s">
        <v>1</v>
      </c>
      <c r="F502" s="204" t="s">
        <v>715</v>
      </c>
      <c r="G502" s="201"/>
      <c r="H502" s="205">
        <v>31824</v>
      </c>
      <c r="I502" s="206"/>
      <c r="J502" s="201"/>
      <c r="K502" s="201"/>
      <c r="L502" s="207"/>
      <c r="M502" s="208"/>
      <c r="N502" s="209"/>
      <c r="O502" s="209"/>
      <c r="P502" s="209"/>
      <c r="Q502" s="209"/>
      <c r="R502" s="209"/>
      <c r="S502" s="209"/>
      <c r="T502" s="210"/>
      <c r="AT502" s="211" t="s">
        <v>161</v>
      </c>
      <c r="AU502" s="211" t="s">
        <v>83</v>
      </c>
      <c r="AV502" s="13" t="s">
        <v>83</v>
      </c>
      <c r="AW502" s="13" t="s">
        <v>30</v>
      </c>
      <c r="AX502" s="13" t="s">
        <v>73</v>
      </c>
      <c r="AY502" s="211" t="s">
        <v>153</v>
      </c>
    </row>
    <row r="503" spans="1:65" s="14" customFormat="1">
      <c r="B503" s="212"/>
      <c r="C503" s="213"/>
      <c r="D503" s="202" t="s">
        <v>161</v>
      </c>
      <c r="E503" s="214" t="s">
        <v>1</v>
      </c>
      <c r="F503" s="215" t="s">
        <v>163</v>
      </c>
      <c r="G503" s="213"/>
      <c r="H503" s="216">
        <v>31824</v>
      </c>
      <c r="I503" s="217"/>
      <c r="J503" s="213"/>
      <c r="K503" s="213"/>
      <c r="L503" s="218"/>
      <c r="M503" s="219"/>
      <c r="N503" s="220"/>
      <c r="O503" s="220"/>
      <c r="P503" s="220"/>
      <c r="Q503" s="220"/>
      <c r="R503" s="220"/>
      <c r="S503" s="220"/>
      <c r="T503" s="221"/>
      <c r="AT503" s="222" t="s">
        <v>161</v>
      </c>
      <c r="AU503" s="222" t="s">
        <v>83</v>
      </c>
      <c r="AV503" s="14" t="s">
        <v>159</v>
      </c>
      <c r="AW503" s="14" t="s">
        <v>30</v>
      </c>
      <c r="AX503" s="14" t="s">
        <v>81</v>
      </c>
      <c r="AY503" s="222" t="s">
        <v>153</v>
      </c>
    </row>
    <row r="504" spans="1:65" s="2" customFormat="1" ht="33" customHeight="1">
      <c r="A504" s="33"/>
      <c r="B504" s="34"/>
      <c r="C504" s="186" t="s">
        <v>716</v>
      </c>
      <c r="D504" s="186" t="s">
        <v>155</v>
      </c>
      <c r="E504" s="187" t="s">
        <v>717</v>
      </c>
      <c r="F504" s="188" t="s">
        <v>718</v>
      </c>
      <c r="G504" s="189" t="s">
        <v>212</v>
      </c>
      <c r="H504" s="190">
        <v>530.4</v>
      </c>
      <c r="I504" s="191"/>
      <c r="J504" s="192">
        <f>ROUND(I504*H504,2)</f>
        <v>0</v>
      </c>
      <c r="K504" s="193"/>
      <c r="L504" s="38"/>
      <c r="M504" s="194" t="s">
        <v>1</v>
      </c>
      <c r="N504" s="195" t="s">
        <v>38</v>
      </c>
      <c r="O504" s="70"/>
      <c r="P504" s="196">
        <f>O504*H504</f>
        <v>0</v>
      </c>
      <c r="Q504" s="196">
        <v>0</v>
      </c>
      <c r="R504" s="196">
        <f>Q504*H504</f>
        <v>0</v>
      </c>
      <c r="S504" s="196">
        <v>0</v>
      </c>
      <c r="T504" s="197">
        <f>S504*H504</f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198" t="s">
        <v>159</v>
      </c>
      <c r="AT504" s="198" t="s">
        <v>155</v>
      </c>
      <c r="AU504" s="198" t="s">
        <v>83</v>
      </c>
      <c r="AY504" s="16" t="s">
        <v>153</v>
      </c>
      <c r="BE504" s="199">
        <f>IF(N504="základní",J504,0)</f>
        <v>0</v>
      </c>
      <c r="BF504" s="199">
        <f>IF(N504="snížená",J504,0)</f>
        <v>0</v>
      </c>
      <c r="BG504" s="199">
        <f>IF(N504="zákl. přenesená",J504,0)</f>
        <v>0</v>
      </c>
      <c r="BH504" s="199">
        <f>IF(N504="sníž. přenesená",J504,0)</f>
        <v>0</v>
      </c>
      <c r="BI504" s="199">
        <f>IF(N504="nulová",J504,0)</f>
        <v>0</v>
      </c>
      <c r="BJ504" s="16" t="s">
        <v>81</v>
      </c>
      <c r="BK504" s="199">
        <f>ROUND(I504*H504,2)</f>
        <v>0</v>
      </c>
      <c r="BL504" s="16" t="s">
        <v>159</v>
      </c>
      <c r="BM504" s="198" t="s">
        <v>719</v>
      </c>
    </row>
    <row r="505" spans="1:65" s="2" customFormat="1" ht="33" customHeight="1">
      <c r="A505" s="33"/>
      <c r="B505" s="34"/>
      <c r="C505" s="186" t="s">
        <v>720</v>
      </c>
      <c r="D505" s="186" t="s">
        <v>155</v>
      </c>
      <c r="E505" s="187" t="s">
        <v>721</v>
      </c>
      <c r="F505" s="188" t="s">
        <v>722</v>
      </c>
      <c r="G505" s="189" t="s">
        <v>212</v>
      </c>
      <c r="H505" s="190">
        <v>321.14</v>
      </c>
      <c r="I505" s="191"/>
      <c r="J505" s="192">
        <f>ROUND(I505*H505,2)</f>
        <v>0</v>
      </c>
      <c r="K505" s="193"/>
      <c r="L505" s="38"/>
      <c r="M505" s="194" t="s">
        <v>1</v>
      </c>
      <c r="N505" s="195" t="s">
        <v>38</v>
      </c>
      <c r="O505" s="70"/>
      <c r="P505" s="196">
        <f>O505*H505</f>
        <v>0</v>
      </c>
      <c r="Q505" s="196">
        <v>0</v>
      </c>
      <c r="R505" s="196">
        <f>Q505*H505</f>
        <v>0</v>
      </c>
      <c r="S505" s="196">
        <v>0</v>
      </c>
      <c r="T505" s="197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198" t="s">
        <v>159</v>
      </c>
      <c r="AT505" s="198" t="s">
        <v>155</v>
      </c>
      <c r="AU505" s="198" t="s">
        <v>83</v>
      </c>
      <c r="AY505" s="16" t="s">
        <v>153</v>
      </c>
      <c r="BE505" s="199">
        <f>IF(N505="základní",J505,0)</f>
        <v>0</v>
      </c>
      <c r="BF505" s="199">
        <f>IF(N505="snížená",J505,0)</f>
        <v>0</v>
      </c>
      <c r="BG505" s="199">
        <f>IF(N505="zákl. přenesená",J505,0)</f>
        <v>0</v>
      </c>
      <c r="BH505" s="199">
        <f>IF(N505="sníž. přenesená",J505,0)</f>
        <v>0</v>
      </c>
      <c r="BI505" s="199">
        <f>IF(N505="nulová",J505,0)</f>
        <v>0</v>
      </c>
      <c r="BJ505" s="16" t="s">
        <v>81</v>
      </c>
      <c r="BK505" s="199">
        <f>ROUND(I505*H505,2)</f>
        <v>0</v>
      </c>
      <c r="BL505" s="16" t="s">
        <v>159</v>
      </c>
      <c r="BM505" s="198" t="s">
        <v>723</v>
      </c>
    </row>
    <row r="506" spans="1:65" s="13" customFormat="1">
      <c r="B506" s="200"/>
      <c r="C506" s="201"/>
      <c r="D506" s="202" t="s">
        <v>161</v>
      </c>
      <c r="E506" s="203" t="s">
        <v>1</v>
      </c>
      <c r="F506" s="204" t="s">
        <v>724</v>
      </c>
      <c r="G506" s="201"/>
      <c r="H506" s="205">
        <v>321.14</v>
      </c>
      <c r="I506" s="206"/>
      <c r="J506" s="201"/>
      <c r="K506" s="201"/>
      <c r="L506" s="207"/>
      <c r="M506" s="208"/>
      <c r="N506" s="209"/>
      <c r="O506" s="209"/>
      <c r="P506" s="209"/>
      <c r="Q506" s="209"/>
      <c r="R506" s="209"/>
      <c r="S506" s="209"/>
      <c r="T506" s="210"/>
      <c r="AT506" s="211" t="s">
        <v>161</v>
      </c>
      <c r="AU506" s="211" t="s">
        <v>83</v>
      </c>
      <c r="AV506" s="13" t="s">
        <v>83</v>
      </c>
      <c r="AW506" s="13" t="s">
        <v>30</v>
      </c>
      <c r="AX506" s="13" t="s">
        <v>73</v>
      </c>
      <c r="AY506" s="211" t="s">
        <v>153</v>
      </c>
    </row>
    <row r="507" spans="1:65" s="14" customFormat="1">
      <c r="B507" s="212"/>
      <c r="C507" s="213"/>
      <c r="D507" s="202" t="s">
        <v>161</v>
      </c>
      <c r="E507" s="214" t="s">
        <v>1</v>
      </c>
      <c r="F507" s="215" t="s">
        <v>163</v>
      </c>
      <c r="G507" s="213"/>
      <c r="H507" s="216">
        <v>321.14</v>
      </c>
      <c r="I507" s="217"/>
      <c r="J507" s="213"/>
      <c r="K507" s="213"/>
      <c r="L507" s="218"/>
      <c r="M507" s="219"/>
      <c r="N507" s="220"/>
      <c r="O507" s="220"/>
      <c r="P507" s="220"/>
      <c r="Q507" s="220"/>
      <c r="R507" s="220"/>
      <c r="S507" s="220"/>
      <c r="T507" s="221"/>
      <c r="AT507" s="222" t="s">
        <v>161</v>
      </c>
      <c r="AU507" s="222" t="s">
        <v>83</v>
      </c>
      <c r="AV507" s="14" t="s">
        <v>159</v>
      </c>
      <c r="AW507" s="14" t="s">
        <v>30</v>
      </c>
      <c r="AX507" s="14" t="s">
        <v>81</v>
      </c>
      <c r="AY507" s="222" t="s">
        <v>153</v>
      </c>
    </row>
    <row r="508" spans="1:65" s="2" customFormat="1" ht="33" customHeight="1">
      <c r="A508" s="33"/>
      <c r="B508" s="34"/>
      <c r="C508" s="186" t="s">
        <v>725</v>
      </c>
      <c r="D508" s="186" t="s">
        <v>155</v>
      </c>
      <c r="E508" s="187" t="s">
        <v>726</v>
      </c>
      <c r="F508" s="188" t="s">
        <v>727</v>
      </c>
      <c r="G508" s="189" t="s">
        <v>212</v>
      </c>
      <c r="H508" s="190">
        <v>105.01</v>
      </c>
      <c r="I508" s="191"/>
      <c r="J508" s="192">
        <f>ROUND(I508*H508,2)</f>
        <v>0</v>
      </c>
      <c r="K508" s="193"/>
      <c r="L508" s="38"/>
      <c r="M508" s="194" t="s">
        <v>1</v>
      </c>
      <c r="N508" s="195" t="s">
        <v>38</v>
      </c>
      <c r="O508" s="70"/>
      <c r="P508" s="196">
        <f>O508*H508</f>
        <v>0</v>
      </c>
      <c r="Q508" s="196">
        <v>0</v>
      </c>
      <c r="R508" s="196">
        <f>Q508*H508</f>
        <v>0</v>
      </c>
      <c r="S508" s="196">
        <v>0</v>
      </c>
      <c r="T508" s="197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98" t="s">
        <v>159</v>
      </c>
      <c r="AT508" s="198" t="s">
        <v>155</v>
      </c>
      <c r="AU508" s="198" t="s">
        <v>83</v>
      </c>
      <c r="AY508" s="16" t="s">
        <v>153</v>
      </c>
      <c r="BE508" s="199">
        <f>IF(N508="základní",J508,0)</f>
        <v>0</v>
      </c>
      <c r="BF508" s="199">
        <f>IF(N508="snížená",J508,0)</f>
        <v>0</v>
      </c>
      <c r="BG508" s="199">
        <f>IF(N508="zákl. přenesená",J508,0)</f>
        <v>0</v>
      </c>
      <c r="BH508" s="199">
        <f>IF(N508="sníž. přenesená",J508,0)</f>
        <v>0</v>
      </c>
      <c r="BI508" s="199">
        <f>IF(N508="nulová",J508,0)</f>
        <v>0</v>
      </c>
      <c r="BJ508" s="16" t="s">
        <v>81</v>
      </c>
      <c r="BK508" s="199">
        <f>ROUND(I508*H508,2)</f>
        <v>0</v>
      </c>
      <c r="BL508" s="16" t="s">
        <v>159</v>
      </c>
      <c r="BM508" s="198" t="s">
        <v>728</v>
      </c>
    </row>
    <row r="509" spans="1:65" s="13" customFormat="1">
      <c r="B509" s="200"/>
      <c r="C509" s="201"/>
      <c r="D509" s="202" t="s">
        <v>161</v>
      </c>
      <c r="E509" s="203" t="s">
        <v>1</v>
      </c>
      <c r="F509" s="204" t="s">
        <v>729</v>
      </c>
      <c r="G509" s="201"/>
      <c r="H509" s="205">
        <v>105.01</v>
      </c>
      <c r="I509" s="206"/>
      <c r="J509" s="201"/>
      <c r="K509" s="201"/>
      <c r="L509" s="207"/>
      <c r="M509" s="208"/>
      <c r="N509" s="209"/>
      <c r="O509" s="209"/>
      <c r="P509" s="209"/>
      <c r="Q509" s="209"/>
      <c r="R509" s="209"/>
      <c r="S509" s="209"/>
      <c r="T509" s="210"/>
      <c r="AT509" s="211" t="s">
        <v>161</v>
      </c>
      <c r="AU509" s="211" t="s">
        <v>83</v>
      </c>
      <c r="AV509" s="13" t="s">
        <v>83</v>
      </c>
      <c r="AW509" s="13" t="s">
        <v>30</v>
      </c>
      <c r="AX509" s="13" t="s">
        <v>73</v>
      </c>
      <c r="AY509" s="211" t="s">
        <v>153</v>
      </c>
    </row>
    <row r="510" spans="1:65" s="14" customFormat="1">
      <c r="B510" s="212"/>
      <c r="C510" s="213"/>
      <c r="D510" s="202" t="s">
        <v>161</v>
      </c>
      <c r="E510" s="214" t="s">
        <v>1</v>
      </c>
      <c r="F510" s="215" t="s">
        <v>163</v>
      </c>
      <c r="G510" s="213"/>
      <c r="H510" s="216">
        <v>105.01</v>
      </c>
      <c r="I510" s="217"/>
      <c r="J510" s="213"/>
      <c r="K510" s="213"/>
      <c r="L510" s="218"/>
      <c r="M510" s="219"/>
      <c r="N510" s="220"/>
      <c r="O510" s="220"/>
      <c r="P510" s="220"/>
      <c r="Q510" s="220"/>
      <c r="R510" s="220"/>
      <c r="S510" s="220"/>
      <c r="T510" s="221"/>
      <c r="AT510" s="222" t="s">
        <v>161</v>
      </c>
      <c r="AU510" s="222" t="s">
        <v>83</v>
      </c>
      <c r="AV510" s="14" t="s">
        <v>159</v>
      </c>
      <c r="AW510" s="14" t="s">
        <v>30</v>
      </c>
      <c r="AX510" s="14" t="s">
        <v>81</v>
      </c>
      <c r="AY510" s="222" t="s">
        <v>153</v>
      </c>
    </row>
    <row r="511" spans="1:65" s="12" customFormat="1" ht="22.9" customHeight="1">
      <c r="B511" s="170"/>
      <c r="C511" s="171"/>
      <c r="D511" s="172" t="s">
        <v>72</v>
      </c>
      <c r="E511" s="184" t="s">
        <v>730</v>
      </c>
      <c r="F511" s="184" t="s">
        <v>731</v>
      </c>
      <c r="G511" s="171"/>
      <c r="H511" s="171"/>
      <c r="I511" s="174"/>
      <c r="J511" s="185">
        <f>BK511</f>
        <v>0</v>
      </c>
      <c r="K511" s="171"/>
      <c r="L511" s="176"/>
      <c r="M511" s="177"/>
      <c r="N511" s="178"/>
      <c r="O511" s="178"/>
      <c r="P511" s="179">
        <f>P512</f>
        <v>0</v>
      </c>
      <c r="Q511" s="178"/>
      <c r="R511" s="179">
        <f>R512</f>
        <v>0</v>
      </c>
      <c r="S511" s="178"/>
      <c r="T511" s="180">
        <f>T512</f>
        <v>0</v>
      </c>
      <c r="AR511" s="181" t="s">
        <v>81</v>
      </c>
      <c r="AT511" s="182" t="s">
        <v>72</v>
      </c>
      <c r="AU511" s="182" t="s">
        <v>81</v>
      </c>
      <c r="AY511" s="181" t="s">
        <v>153</v>
      </c>
      <c r="BK511" s="183">
        <f>BK512</f>
        <v>0</v>
      </c>
    </row>
    <row r="512" spans="1:65" s="2" customFormat="1" ht="16.5" customHeight="1">
      <c r="A512" s="33"/>
      <c r="B512" s="34"/>
      <c r="C512" s="186" t="s">
        <v>732</v>
      </c>
      <c r="D512" s="186" t="s">
        <v>155</v>
      </c>
      <c r="E512" s="187" t="s">
        <v>733</v>
      </c>
      <c r="F512" s="188" t="s">
        <v>734</v>
      </c>
      <c r="G512" s="189" t="s">
        <v>206</v>
      </c>
      <c r="H512" s="190">
        <v>658.83900000000006</v>
      </c>
      <c r="I512" s="191"/>
      <c r="J512" s="192">
        <f>ROUND(I512*H512,2)</f>
        <v>0</v>
      </c>
      <c r="K512" s="193"/>
      <c r="L512" s="38"/>
      <c r="M512" s="194" t="s">
        <v>1</v>
      </c>
      <c r="N512" s="195" t="s">
        <v>38</v>
      </c>
      <c r="O512" s="70"/>
      <c r="P512" s="196">
        <f>O512*H512</f>
        <v>0</v>
      </c>
      <c r="Q512" s="196">
        <v>0</v>
      </c>
      <c r="R512" s="196">
        <f>Q512*H512</f>
        <v>0</v>
      </c>
      <c r="S512" s="196">
        <v>0</v>
      </c>
      <c r="T512" s="197">
        <f>S512*H512</f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98" t="s">
        <v>159</v>
      </c>
      <c r="AT512" s="198" t="s">
        <v>155</v>
      </c>
      <c r="AU512" s="198" t="s">
        <v>83</v>
      </c>
      <c r="AY512" s="16" t="s">
        <v>153</v>
      </c>
      <c r="BE512" s="199">
        <f>IF(N512="základní",J512,0)</f>
        <v>0</v>
      </c>
      <c r="BF512" s="199">
        <f>IF(N512="snížená",J512,0)</f>
        <v>0</v>
      </c>
      <c r="BG512" s="199">
        <f>IF(N512="zákl. přenesená",J512,0)</f>
        <v>0</v>
      </c>
      <c r="BH512" s="199">
        <f>IF(N512="sníž. přenesená",J512,0)</f>
        <v>0</v>
      </c>
      <c r="BI512" s="199">
        <f>IF(N512="nulová",J512,0)</f>
        <v>0</v>
      </c>
      <c r="BJ512" s="16" t="s">
        <v>81</v>
      </c>
      <c r="BK512" s="199">
        <f>ROUND(I512*H512,2)</f>
        <v>0</v>
      </c>
      <c r="BL512" s="16" t="s">
        <v>159</v>
      </c>
      <c r="BM512" s="198" t="s">
        <v>735</v>
      </c>
    </row>
    <row r="513" spans="1:65" s="12" customFormat="1" ht="25.9" customHeight="1">
      <c r="B513" s="170"/>
      <c r="C513" s="171"/>
      <c r="D513" s="172" t="s">
        <v>72</v>
      </c>
      <c r="E513" s="173" t="s">
        <v>736</v>
      </c>
      <c r="F513" s="173" t="s">
        <v>736</v>
      </c>
      <c r="G513" s="171"/>
      <c r="H513" s="171"/>
      <c r="I513" s="174"/>
      <c r="J513" s="175">
        <f>BK513</f>
        <v>0</v>
      </c>
      <c r="K513" s="171"/>
      <c r="L513" s="176"/>
      <c r="M513" s="177"/>
      <c r="N513" s="178"/>
      <c r="O513" s="178"/>
      <c r="P513" s="179">
        <f>P514+P542+P565+P601+P644+P646+P680+P682+P684+P686+P721+P741+P776+P791+P900+P924+P953+P964+P972+P989+P1008</f>
        <v>0</v>
      </c>
      <c r="Q513" s="178"/>
      <c r="R513" s="179">
        <f>R514+R542+R565+R601+R644+R646+R680+R682+R684+R686+R721+R741+R776+R791+R900+R924+R953+R964+R972+R989+R1008</f>
        <v>52.729363750000012</v>
      </c>
      <c r="S513" s="178"/>
      <c r="T513" s="180">
        <f>T514+T542+T565+T601+T644+T646+T680+T682+T684+T686+T721+T741+T776+T791+T900+T924+T953+T964+T972+T989+T1008</f>
        <v>0</v>
      </c>
      <c r="AR513" s="181" t="s">
        <v>83</v>
      </c>
      <c r="AT513" s="182" t="s">
        <v>72</v>
      </c>
      <c r="AU513" s="182" t="s">
        <v>73</v>
      </c>
      <c r="AY513" s="181" t="s">
        <v>153</v>
      </c>
      <c r="BK513" s="183">
        <f>BK514+BK542+BK565+BK601+BK644+BK646+BK680+BK682+BK684+BK686+BK721+BK741+BK776+BK791+BK900+BK924+BK953+BK964+BK972+BK989+BK1008</f>
        <v>0</v>
      </c>
    </row>
    <row r="514" spans="1:65" s="12" customFormat="1" ht="22.9" customHeight="1">
      <c r="B514" s="170"/>
      <c r="C514" s="171"/>
      <c r="D514" s="172" t="s">
        <v>72</v>
      </c>
      <c r="E514" s="184" t="s">
        <v>737</v>
      </c>
      <c r="F514" s="184" t="s">
        <v>738</v>
      </c>
      <c r="G514" s="171"/>
      <c r="H514" s="171"/>
      <c r="I514" s="174"/>
      <c r="J514" s="185">
        <f>BK514</f>
        <v>0</v>
      </c>
      <c r="K514" s="171"/>
      <c r="L514" s="176"/>
      <c r="M514" s="177"/>
      <c r="N514" s="178"/>
      <c r="O514" s="178"/>
      <c r="P514" s="179">
        <f>SUM(P515:P541)</f>
        <v>0</v>
      </c>
      <c r="Q514" s="178"/>
      <c r="R514" s="179">
        <f>SUM(R515:R541)</f>
        <v>1.8715636999999998</v>
      </c>
      <c r="S514" s="178"/>
      <c r="T514" s="180">
        <f>SUM(T515:T541)</f>
        <v>0</v>
      </c>
      <c r="AR514" s="181" t="s">
        <v>83</v>
      </c>
      <c r="AT514" s="182" t="s">
        <v>72</v>
      </c>
      <c r="AU514" s="182" t="s">
        <v>81</v>
      </c>
      <c r="AY514" s="181" t="s">
        <v>153</v>
      </c>
      <c r="BK514" s="183">
        <f>SUM(BK515:BK541)</f>
        <v>0</v>
      </c>
    </row>
    <row r="515" spans="1:65" s="2" customFormat="1" ht="24.2" customHeight="1">
      <c r="A515" s="33"/>
      <c r="B515" s="34"/>
      <c r="C515" s="186" t="s">
        <v>739</v>
      </c>
      <c r="D515" s="186" t="s">
        <v>155</v>
      </c>
      <c r="E515" s="187" t="s">
        <v>740</v>
      </c>
      <c r="F515" s="188" t="s">
        <v>741</v>
      </c>
      <c r="G515" s="189" t="s">
        <v>212</v>
      </c>
      <c r="H515" s="190">
        <v>233.93600000000001</v>
      </c>
      <c r="I515" s="191"/>
      <c r="J515" s="192">
        <f>ROUND(I515*H515,2)</f>
        <v>0</v>
      </c>
      <c r="K515" s="193"/>
      <c r="L515" s="38"/>
      <c r="M515" s="194" t="s">
        <v>1</v>
      </c>
      <c r="N515" s="195" t="s">
        <v>38</v>
      </c>
      <c r="O515" s="70"/>
      <c r="P515" s="196">
        <f>O515*H515</f>
        <v>0</v>
      </c>
      <c r="Q515" s="196">
        <v>0</v>
      </c>
      <c r="R515" s="196">
        <f>Q515*H515</f>
        <v>0</v>
      </c>
      <c r="S515" s="196">
        <v>0</v>
      </c>
      <c r="T515" s="197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98" t="s">
        <v>236</v>
      </c>
      <c r="AT515" s="198" t="s">
        <v>155</v>
      </c>
      <c r="AU515" s="198" t="s">
        <v>83</v>
      </c>
      <c r="AY515" s="16" t="s">
        <v>153</v>
      </c>
      <c r="BE515" s="199">
        <f>IF(N515="základní",J515,0)</f>
        <v>0</v>
      </c>
      <c r="BF515" s="199">
        <f>IF(N515="snížená",J515,0)</f>
        <v>0</v>
      </c>
      <c r="BG515" s="199">
        <f>IF(N515="zákl. přenesená",J515,0)</f>
        <v>0</v>
      </c>
      <c r="BH515" s="199">
        <f>IF(N515="sníž. přenesená",J515,0)</f>
        <v>0</v>
      </c>
      <c r="BI515" s="199">
        <f>IF(N515="nulová",J515,0)</f>
        <v>0</v>
      </c>
      <c r="BJ515" s="16" t="s">
        <v>81</v>
      </c>
      <c r="BK515" s="199">
        <f>ROUND(I515*H515,2)</f>
        <v>0</v>
      </c>
      <c r="BL515" s="16" t="s">
        <v>236</v>
      </c>
      <c r="BM515" s="198" t="s">
        <v>742</v>
      </c>
    </row>
    <row r="516" spans="1:65" s="13" customFormat="1">
      <c r="B516" s="200"/>
      <c r="C516" s="201"/>
      <c r="D516" s="202" t="s">
        <v>161</v>
      </c>
      <c r="E516" s="203" t="s">
        <v>1</v>
      </c>
      <c r="F516" s="204" t="s">
        <v>743</v>
      </c>
      <c r="G516" s="201"/>
      <c r="H516" s="205">
        <v>233.93600000000001</v>
      </c>
      <c r="I516" s="206"/>
      <c r="J516" s="201"/>
      <c r="K516" s="201"/>
      <c r="L516" s="207"/>
      <c r="M516" s="208"/>
      <c r="N516" s="209"/>
      <c r="O516" s="209"/>
      <c r="P516" s="209"/>
      <c r="Q516" s="209"/>
      <c r="R516" s="209"/>
      <c r="S516" s="209"/>
      <c r="T516" s="210"/>
      <c r="AT516" s="211" t="s">
        <v>161</v>
      </c>
      <c r="AU516" s="211" t="s">
        <v>83</v>
      </c>
      <c r="AV516" s="13" t="s">
        <v>83</v>
      </c>
      <c r="AW516" s="13" t="s">
        <v>30</v>
      </c>
      <c r="AX516" s="13" t="s">
        <v>73</v>
      </c>
      <c r="AY516" s="211" t="s">
        <v>153</v>
      </c>
    </row>
    <row r="517" spans="1:65" s="14" customFormat="1">
      <c r="B517" s="212"/>
      <c r="C517" s="213"/>
      <c r="D517" s="202" t="s">
        <v>161</v>
      </c>
      <c r="E517" s="214" t="s">
        <v>1</v>
      </c>
      <c r="F517" s="215" t="s">
        <v>163</v>
      </c>
      <c r="G517" s="213"/>
      <c r="H517" s="216">
        <v>233.93600000000001</v>
      </c>
      <c r="I517" s="217"/>
      <c r="J517" s="213"/>
      <c r="K517" s="213"/>
      <c r="L517" s="218"/>
      <c r="M517" s="219"/>
      <c r="N517" s="220"/>
      <c r="O517" s="220"/>
      <c r="P517" s="220"/>
      <c r="Q517" s="220"/>
      <c r="R517" s="220"/>
      <c r="S517" s="220"/>
      <c r="T517" s="221"/>
      <c r="AT517" s="222" t="s">
        <v>161</v>
      </c>
      <c r="AU517" s="222" t="s">
        <v>83</v>
      </c>
      <c r="AV517" s="14" t="s">
        <v>159</v>
      </c>
      <c r="AW517" s="14" t="s">
        <v>30</v>
      </c>
      <c r="AX517" s="14" t="s">
        <v>81</v>
      </c>
      <c r="AY517" s="222" t="s">
        <v>153</v>
      </c>
    </row>
    <row r="518" spans="1:65" s="2" customFormat="1" ht="24.2" customHeight="1">
      <c r="A518" s="33"/>
      <c r="B518" s="34"/>
      <c r="C518" s="186" t="s">
        <v>744</v>
      </c>
      <c r="D518" s="186" t="s">
        <v>155</v>
      </c>
      <c r="E518" s="187" t="s">
        <v>745</v>
      </c>
      <c r="F518" s="188" t="s">
        <v>746</v>
      </c>
      <c r="G518" s="189" t="s">
        <v>212</v>
      </c>
      <c r="H518" s="190">
        <v>36.200000000000003</v>
      </c>
      <c r="I518" s="191"/>
      <c r="J518" s="192">
        <f>ROUND(I518*H518,2)</f>
        <v>0</v>
      </c>
      <c r="K518" s="193"/>
      <c r="L518" s="38"/>
      <c r="M518" s="194" t="s">
        <v>1</v>
      </c>
      <c r="N518" s="195" t="s">
        <v>38</v>
      </c>
      <c r="O518" s="70"/>
      <c r="P518" s="196">
        <f>O518*H518</f>
        <v>0</v>
      </c>
      <c r="Q518" s="196">
        <v>0</v>
      </c>
      <c r="R518" s="196">
        <f>Q518*H518</f>
        <v>0</v>
      </c>
      <c r="S518" s="196">
        <v>0</v>
      </c>
      <c r="T518" s="197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98" t="s">
        <v>236</v>
      </c>
      <c r="AT518" s="198" t="s">
        <v>155</v>
      </c>
      <c r="AU518" s="198" t="s">
        <v>83</v>
      </c>
      <c r="AY518" s="16" t="s">
        <v>153</v>
      </c>
      <c r="BE518" s="199">
        <f>IF(N518="základní",J518,0)</f>
        <v>0</v>
      </c>
      <c r="BF518" s="199">
        <f>IF(N518="snížená",J518,0)</f>
        <v>0</v>
      </c>
      <c r="BG518" s="199">
        <f>IF(N518="zákl. přenesená",J518,0)</f>
        <v>0</v>
      </c>
      <c r="BH518" s="199">
        <f>IF(N518="sníž. přenesená",J518,0)</f>
        <v>0</v>
      </c>
      <c r="BI518" s="199">
        <f>IF(N518="nulová",J518,0)</f>
        <v>0</v>
      </c>
      <c r="BJ518" s="16" t="s">
        <v>81</v>
      </c>
      <c r="BK518" s="199">
        <f>ROUND(I518*H518,2)</f>
        <v>0</v>
      </c>
      <c r="BL518" s="16" t="s">
        <v>236</v>
      </c>
      <c r="BM518" s="198" t="s">
        <v>747</v>
      </c>
    </row>
    <row r="519" spans="1:65" s="13" customFormat="1">
      <c r="B519" s="200"/>
      <c r="C519" s="201"/>
      <c r="D519" s="202" t="s">
        <v>161</v>
      </c>
      <c r="E519" s="203" t="s">
        <v>1</v>
      </c>
      <c r="F519" s="204" t="s">
        <v>748</v>
      </c>
      <c r="G519" s="201"/>
      <c r="H519" s="205">
        <v>36.200000000000003</v>
      </c>
      <c r="I519" s="206"/>
      <c r="J519" s="201"/>
      <c r="K519" s="201"/>
      <c r="L519" s="207"/>
      <c r="M519" s="208"/>
      <c r="N519" s="209"/>
      <c r="O519" s="209"/>
      <c r="P519" s="209"/>
      <c r="Q519" s="209"/>
      <c r="R519" s="209"/>
      <c r="S519" s="209"/>
      <c r="T519" s="210"/>
      <c r="AT519" s="211" t="s">
        <v>161</v>
      </c>
      <c r="AU519" s="211" t="s">
        <v>83</v>
      </c>
      <c r="AV519" s="13" t="s">
        <v>83</v>
      </c>
      <c r="AW519" s="13" t="s">
        <v>30</v>
      </c>
      <c r="AX519" s="13" t="s">
        <v>73</v>
      </c>
      <c r="AY519" s="211" t="s">
        <v>153</v>
      </c>
    </row>
    <row r="520" spans="1:65" s="14" customFormat="1">
      <c r="B520" s="212"/>
      <c r="C520" s="213"/>
      <c r="D520" s="202" t="s">
        <v>161</v>
      </c>
      <c r="E520" s="214" t="s">
        <v>1</v>
      </c>
      <c r="F520" s="215" t="s">
        <v>163</v>
      </c>
      <c r="G520" s="213"/>
      <c r="H520" s="216">
        <v>36.200000000000003</v>
      </c>
      <c r="I520" s="217"/>
      <c r="J520" s="213"/>
      <c r="K520" s="213"/>
      <c r="L520" s="218"/>
      <c r="M520" s="219"/>
      <c r="N520" s="220"/>
      <c r="O520" s="220"/>
      <c r="P520" s="220"/>
      <c r="Q520" s="220"/>
      <c r="R520" s="220"/>
      <c r="S520" s="220"/>
      <c r="T520" s="221"/>
      <c r="AT520" s="222" t="s">
        <v>161</v>
      </c>
      <c r="AU520" s="222" t="s">
        <v>83</v>
      </c>
      <c r="AV520" s="14" t="s">
        <v>159</v>
      </c>
      <c r="AW520" s="14" t="s">
        <v>30</v>
      </c>
      <c r="AX520" s="14" t="s">
        <v>81</v>
      </c>
      <c r="AY520" s="222" t="s">
        <v>153</v>
      </c>
    </row>
    <row r="521" spans="1:65" s="2" customFormat="1" ht="16.5" customHeight="1">
      <c r="A521" s="33"/>
      <c r="B521" s="34"/>
      <c r="C521" s="223" t="s">
        <v>749</v>
      </c>
      <c r="D521" s="223" t="s">
        <v>350</v>
      </c>
      <c r="E521" s="224" t="s">
        <v>750</v>
      </c>
      <c r="F521" s="225" t="s">
        <v>751</v>
      </c>
      <c r="G521" s="226" t="s">
        <v>206</v>
      </c>
      <c r="H521" s="227">
        <v>0.13500000000000001</v>
      </c>
      <c r="I521" s="228"/>
      <c r="J521" s="229">
        <f>ROUND(I521*H521,2)</f>
        <v>0</v>
      </c>
      <c r="K521" s="230"/>
      <c r="L521" s="231"/>
      <c r="M521" s="232" t="s">
        <v>1</v>
      </c>
      <c r="N521" s="233" t="s">
        <v>38</v>
      </c>
      <c r="O521" s="70"/>
      <c r="P521" s="196">
        <f>O521*H521</f>
        <v>0</v>
      </c>
      <c r="Q521" s="196">
        <v>1</v>
      </c>
      <c r="R521" s="196">
        <f>Q521*H521</f>
        <v>0.13500000000000001</v>
      </c>
      <c r="S521" s="196">
        <v>0</v>
      </c>
      <c r="T521" s="197">
        <f>S521*H521</f>
        <v>0</v>
      </c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R521" s="198" t="s">
        <v>315</v>
      </c>
      <c r="AT521" s="198" t="s">
        <v>350</v>
      </c>
      <c r="AU521" s="198" t="s">
        <v>83</v>
      </c>
      <c r="AY521" s="16" t="s">
        <v>153</v>
      </c>
      <c r="BE521" s="199">
        <f>IF(N521="základní",J521,0)</f>
        <v>0</v>
      </c>
      <c r="BF521" s="199">
        <f>IF(N521="snížená",J521,0)</f>
        <v>0</v>
      </c>
      <c r="BG521" s="199">
        <f>IF(N521="zákl. přenesená",J521,0)</f>
        <v>0</v>
      </c>
      <c r="BH521" s="199">
        <f>IF(N521="sníž. přenesená",J521,0)</f>
        <v>0</v>
      </c>
      <c r="BI521" s="199">
        <f>IF(N521="nulová",J521,0)</f>
        <v>0</v>
      </c>
      <c r="BJ521" s="16" t="s">
        <v>81</v>
      </c>
      <c r="BK521" s="199">
        <f>ROUND(I521*H521,2)</f>
        <v>0</v>
      </c>
      <c r="BL521" s="16" t="s">
        <v>236</v>
      </c>
      <c r="BM521" s="198" t="s">
        <v>752</v>
      </c>
    </row>
    <row r="522" spans="1:65" s="13" customFormat="1">
      <c r="B522" s="200"/>
      <c r="C522" s="201"/>
      <c r="D522" s="202" t="s">
        <v>161</v>
      </c>
      <c r="E522" s="203" t="s">
        <v>1</v>
      </c>
      <c r="F522" s="204" t="s">
        <v>753</v>
      </c>
      <c r="G522" s="201"/>
      <c r="H522" s="205">
        <v>0.13500000000000001</v>
      </c>
      <c r="I522" s="206"/>
      <c r="J522" s="201"/>
      <c r="K522" s="201"/>
      <c r="L522" s="207"/>
      <c r="M522" s="208"/>
      <c r="N522" s="209"/>
      <c r="O522" s="209"/>
      <c r="P522" s="209"/>
      <c r="Q522" s="209"/>
      <c r="R522" s="209"/>
      <c r="S522" s="209"/>
      <c r="T522" s="210"/>
      <c r="AT522" s="211" t="s">
        <v>161</v>
      </c>
      <c r="AU522" s="211" t="s">
        <v>83</v>
      </c>
      <c r="AV522" s="13" t="s">
        <v>83</v>
      </c>
      <c r="AW522" s="13" t="s">
        <v>30</v>
      </c>
      <c r="AX522" s="13" t="s">
        <v>73</v>
      </c>
      <c r="AY522" s="211" t="s">
        <v>153</v>
      </c>
    </row>
    <row r="523" spans="1:65" s="14" customFormat="1">
      <c r="B523" s="212"/>
      <c r="C523" s="213"/>
      <c r="D523" s="202" t="s">
        <v>161</v>
      </c>
      <c r="E523" s="214" t="s">
        <v>1</v>
      </c>
      <c r="F523" s="215" t="s">
        <v>163</v>
      </c>
      <c r="G523" s="213"/>
      <c r="H523" s="216">
        <v>0.13500000000000001</v>
      </c>
      <c r="I523" s="217"/>
      <c r="J523" s="213"/>
      <c r="K523" s="213"/>
      <c r="L523" s="218"/>
      <c r="M523" s="219"/>
      <c r="N523" s="220"/>
      <c r="O523" s="220"/>
      <c r="P523" s="220"/>
      <c r="Q523" s="220"/>
      <c r="R523" s="220"/>
      <c r="S523" s="220"/>
      <c r="T523" s="221"/>
      <c r="AT523" s="222" t="s">
        <v>161</v>
      </c>
      <c r="AU523" s="222" t="s">
        <v>83</v>
      </c>
      <c r="AV523" s="14" t="s">
        <v>159</v>
      </c>
      <c r="AW523" s="14" t="s">
        <v>30</v>
      </c>
      <c r="AX523" s="14" t="s">
        <v>81</v>
      </c>
      <c r="AY523" s="222" t="s">
        <v>153</v>
      </c>
    </row>
    <row r="524" spans="1:65" s="2" customFormat="1" ht="24.2" customHeight="1">
      <c r="A524" s="33"/>
      <c r="B524" s="34"/>
      <c r="C524" s="186" t="s">
        <v>754</v>
      </c>
      <c r="D524" s="186" t="s">
        <v>155</v>
      </c>
      <c r="E524" s="187" t="s">
        <v>755</v>
      </c>
      <c r="F524" s="188" t="s">
        <v>756</v>
      </c>
      <c r="G524" s="189" t="s">
        <v>212</v>
      </c>
      <c r="H524" s="190">
        <v>233.93700000000001</v>
      </c>
      <c r="I524" s="191"/>
      <c r="J524" s="192">
        <f>ROUND(I524*H524,2)</f>
        <v>0</v>
      </c>
      <c r="K524" s="193"/>
      <c r="L524" s="38"/>
      <c r="M524" s="194" t="s">
        <v>1</v>
      </c>
      <c r="N524" s="195" t="s">
        <v>38</v>
      </c>
      <c r="O524" s="70"/>
      <c r="P524" s="196">
        <f>O524*H524</f>
        <v>0</v>
      </c>
      <c r="Q524" s="196">
        <v>0</v>
      </c>
      <c r="R524" s="196">
        <f>Q524*H524</f>
        <v>0</v>
      </c>
      <c r="S524" s="196">
        <v>0</v>
      </c>
      <c r="T524" s="197">
        <f>S524*H524</f>
        <v>0</v>
      </c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R524" s="198" t="s">
        <v>236</v>
      </c>
      <c r="AT524" s="198" t="s">
        <v>155</v>
      </c>
      <c r="AU524" s="198" t="s">
        <v>83</v>
      </c>
      <c r="AY524" s="16" t="s">
        <v>153</v>
      </c>
      <c r="BE524" s="199">
        <f>IF(N524="základní",J524,0)</f>
        <v>0</v>
      </c>
      <c r="BF524" s="199">
        <f>IF(N524="snížená",J524,0)</f>
        <v>0</v>
      </c>
      <c r="BG524" s="199">
        <f>IF(N524="zákl. přenesená",J524,0)</f>
        <v>0</v>
      </c>
      <c r="BH524" s="199">
        <f>IF(N524="sníž. přenesená",J524,0)</f>
        <v>0</v>
      </c>
      <c r="BI524" s="199">
        <f>IF(N524="nulová",J524,0)</f>
        <v>0</v>
      </c>
      <c r="BJ524" s="16" t="s">
        <v>81</v>
      </c>
      <c r="BK524" s="199">
        <f>ROUND(I524*H524,2)</f>
        <v>0</v>
      </c>
      <c r="BL524" s="16" t="s">
        <v>236</v>
      </c>
      <c r="BM524" s="198" t="s">
        <v>757</v>
      </c>
    </row>
    <row r="525" spans="1:65" s="13" customFormat="1">
      <c r="B525" s="200"/>
      <c r="C525" s="201"/>
      <c r="D525" s="202" t="s">
        <v>161</v>
      </c>
      <c r="E525" s="203" t="s">
        <v>1</v>
      </c>
      <c r="F525" s="204" t="s">
        <v>758</v>
      </c>
      <c r="G525" s="201"/>
      <c r="H525" s="205">
        <v>233.93700000000001</v>
      </c>
      <c r="I525" s="206"/>
      <c r="J525" s="201"/>
      <c r="K525" s="201"/>
      <c r="L525" s="207"/>
      <c r="M525" s="208"/>
      <c r="N525" s="209"/>
      <c r="O525" s="209"/>
      <c r="P525" s="209"/>
      <c r="Q525" s="209"/>
      <c r="R525" s="209"/>
      <c r="S525" s="209"/>
      <c r="T525" s="210"/>
      <c r="AT525" s="211" t="s">
        <v>161</v>
      </c>
      <c r="AU525" s="211" t="s">
        <v>83</v>
      </c>
      <c r="AV525" s="13" t="s">
        <v>83</v>
      </c>
      <c r="AW525" s="13" t="s">
        <v>30</v>
      </c>
      <c r="AX525" s="13" t="s">
        <v>73</v>
      </c>
      <c r="AY525" s="211" t="s">
        <v>153</v>
      </c>
    </row>
    <row r="526" spans="1:65" s="14" customFormat="1">
      <c r="B526" s="212"/>
      <c r="C526" s="213"/>
      <c r="D526" s="202" t="s">
        <v>161</v>
      </c>
      <c r="E526" s="214" t="s">
        <v>1</v>
      </c>
      <c r="F526" s="215" t="s">
        <v>163</v>
      </c>
      <c r="G526" s="213"/>
      <c r="H526" s="216">
        <v>233.93700000000001</v>
      </c>
      <c r="I526" s="217"/>
      <c r="J526" s="213"/>
      <c r="K526" s="213"/>
      <c r="L526" s="218"/>
      <c r="M526" s="219"/>
      <c r="N526" s="220"/>
      <c r="O526" s="220"/>
      <c r="P526" s="220"/>
      <c r="Q526" s="220"/>
      <c r="R526" s="220"/>
      <c r="S526" s="220"/>
      <c r="T526" s="221"/>
      <c r="AT526" s="222" t="s">
        <v>161</v>
      </c>
      <c r="AU526" s="222" t="s">
        <v>83</v>
      </c>
      <c r="AV526" s="14" t="s">
        <v>159</v>
      </c>
      <c r="AW526" s="14" t="s">
        <v>30</v>
      </c>
      <c r="AX526" s="14" t="s">
        <v>81</v>
      </c>
      <c r="AY526" s="222" t="s">
        <v>153</v>
      </c>
    </row>
    <row r="527" spans="1:65" s="2" customFormat="1" ht="24.2" customHeight="1">
      <c r="A527" s="33"/>
      <c r="B527" s="34"/>
      <c r="C527" s="186" t="s">
        <v>759</v>
      </c>
      <c r="D527" s="186" t="s">
        <v>155</v>
      </c>
      <c r="E527" s="187" t="s">
        <v>760</v>
      </c>
      <c r="F527" s="188" t="s">
        <v>761</v>
      </c>
      <c r="G527" s="189" t="s">
        <v>212</v>
      </c>
      <c r="H527" s="190">
        <v>36.200000000000003</v>
      </c>
      <c r="I527" s="191"/>
      <c r="J527" s="192">
        <f>ROUND(I527*H527,2)</f>
        <v>0</v>
      </c>
      <c r="K527" s="193"/>
      <c r="L527" s="38"/>
      <c r="M527" s="194" t="s">
        <v>1</v>
      </c>
      <c r="N527" s="195" t="s">
        <v>38</v>
      </c>
      <c r="O527" s="70"/>
      <c r="P527" s="196">
        <f>O527*H527</f>
        <v>0</v>
      </c>
      <c r="Q527" s="196">
        <v>0</v>
      </c>
      <c r="R527" s="196">
        <f>Q527*H527</f>
        <v>0</v>
      </c>
      <c r="S527" s="196">
        <v>0</v>
      </c>
      <c r="T527" s="197">
        <f>S527*H527</f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198" t="s">
        <v>236</v>
      </c>
      <c r="AT527" s="198" t="s">
        <v>155</v>
      </c>
      <c r="AU527" s="198" t="s">
        <v>83</v>
      </c>
      <c r="AY527" s="16" t="s">
        <v>153</v>
      </c>
      <c r="BE527" s="199">
        <f>IF(N527="základní",J527,0)</f>
        <v>0</v>
      </c>
      <c r="BF527" s="199">
        <f>IF(N527="snížená",J527,0)</f>
        <v>0</v>
      </c>
      <c r="BG527" s="199">
        <f>IF(N527="zákl. přenesená",J527,0)</f>
        <v>0</v>
      </c>
      <c r="BH527" s="199">
        <f>IF(N527="sníž. přenesená",J527,0)</f>
        <v>0</v>
      </c>
      <c r="BI527" s="199">
        <f>IF(N527="nulová",J527,0)</f>
        <v>0</v>
      </c>
      <c r="BJ527" s="16" t="s">
        <v>81</v>
      </c>
      <c r="BK527" s="199">
        <f>ROUND(I527*H527,2)</f>
        <v>0</v>
      </c>
      <c r="BL527" s="16" t="s">
        <v>236</v>
      </c>
      <c r="BM527" s="198" t="s">
        <v>762</v>
      </c>
    </row>
    <row r="528" spans="1:65" s="13" customFormat="1">
      <c r="B528" s="200"/>
      <c r="C528" s="201"/>
      <c r="D528" s="202" t="s">
        <v>161</v>
      </c>
      <c r="E528" s="203" t="s">
        <v>1</v>
      </c>
      <c r="F528" s="204" t="s">
        <v>763</v>
      </c>
      <c r="G528" s="201"/>
      <c r="H528" s="205">
        <v>36.200000000000003</v>
      </c>
      <c r="I528" s="206"/>
      <c r="J528" s="201"/>
      <c r="K528" s="201"/>
      <c r="L528" s="207"/>
      <c r="M528" s="208"/>
      <c r="N528" s="209"/>
      <c r="O528" s="209"/>
      <c r="P528" s="209"/>
      <c r="Q528" s="209"/>
      <c r="R528" s="209"/>
      <c r="S528" s="209"/>
      <c r="T528" s="210"/>
      <c r="AT528" s="211" t="s">
        <v>161</v>
      </c>
      <c r="AU528" s="211" t="s">
        <v>83</v>
      </c>
      <c r="AV528" s="13" t="s">
        <v>83</v>
      </c>
      <c r="AW528" s="13" t="s">
        <v>30</v>
      </c>
      <c r="AX528" s="13" t="s">
        <v>73</v>
      </c>
      <c r="AY528" s="211" t="s">
        <v>153</v>
      </c>
    </row>
    <row r="529" spans="1:65" s="14" customFormat="1">
      <c r="B529" s="212"/>
      <c r="C529" s="213"/>
      <c r="D529" s="202" t="s">
        <v>161</v>
      </c>
      <c r="E529" s="214" t="s">
        <v>1</v>
      </c>
      <c r="F529" s="215" t="s">
        <v>163</v>
      </c>
      <c r="G529" s="213"/>
      <c r="H529" s="216">
        <v>36.200000000000003</v>
      </c>
      <c r="I529" s="217"/>
      <c r="J529" s="213"/>
      <c r="K529" s="213"/>
      <c r="L529" s="218"/>
      <c r="M529" s="219"/>
      <c r="N529" s="220"/>
      <c r="O529" s="220"/>
      <c r="P529" s="220"/>
      <c r="Q529" s="220"/>
      <c r="R529" s="220"/>
      <c r="S529" s="220"/>
      <c r="T529" s="221"/>
      <c r="AT529" s="222" t="s">
        <v>161</v>
      </c>
      <c r="AU529" s="222" t="s">
        <v>83</v>
      </c>
      <c r="AV529" s="14" t="s">
        <v>159</v>
      </c>
      <c r="AW529" s="14" t="s">
        <v>30</v>
      </c>
      <c r="AX529" s="14" t="s">
        <v>81</v>
      </c>
      <c r="AY529" s="222" t="s">
        <v>153</v>
      </c>
    </row>
    <row r="530" spans="1:65" s="2" customFormat="1" ht="49.15" customHeight="1">
      <c r="A530" s="33"/>
      <c r="B530" s="34"/>
      <c r="C530" s="223" t="s">
        <v>764</v>
      </c>
      <c r="D530" s="223" t="s">
        <v>350</v>
      </c>
      <c r="E530" s="224" t="s">
        <v>765</v>
      </c>
      <c r="F530" s="225" t="s">
        <v>766</v>
      </c>
      <c r="G530" s="226" t="s">
        <v>212</v>
      </c>
      <c r="H530" s="227">
        <v>311.19799999999998</v>
      </c>
      <c r="I530" s="228"/>
      <c r="J530" s="229">
        <f>ROUND(I530*H530,2)</f>
        <v>0</v>
      </c>
      <c r="K530" s="230"/>
      <c r="L530" s="231"/>
      <c r="M530" s="232" t="s">
        <v>1</v>
      </c>
      <c r="N530" s="233" t="s">
        <v>38</v>
      </c>
      <c r="O530" s="70"/>
      <c r="P530" s="196">
        <f>O530*H530</f>
        <v>0</v>
      </c>
      <c r="Q530" s="196">
        <v>5.4000000000000003E-3</v>
      </c>
      <c r="R530" s="196">
        <f>Q530*H530</f>
        <v>1.6804691999999999</v>
      </c>
      <c r="S530" s="196">
        <v>0</v>
      </c>
      <c r="T530" s="197">
        <f>S530*H530</f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198" t="s">
        <v>194</v>
      </c>
      <c r="AT530" s="198" t="s">
        <v>350</v>
      </c>
      <c r="AU530" s="198" t="s">
        <v>83</v>
      </c>
      <c r="AY530" s="16" t="s">
        <v>153</v>
      </c>
      <c r="BE530" s="199">
        <f>IF(N530="základní",J530,0)</f>
        <v>0</v>
      </c>
      <c r="BF530" s="199">
        <f>IF(N530="snížená",J530,0)</f>
        <v>0</v>
      </c>
      <c r="BG530" s="199">
        <f>IF(N530="zákl. přenesená",J530,0)</f>
        <v>0</v>
      </c>
      <c r="BH530" s="199">
        <f>IF(N530="sníž. přenesená",J530,0)</f>
        <v>0</v>
      </c>
      <c r="BI530" s="199">
        <f>IF(N530="nulová",J530,0)</f>
        <v>0</v>
      </c>
      <c r="BJ530" s="16" t="s">
        <v>81</v>
      </c>
      <c r="BK530" s="199">
        <f>ROUND(I530*H530,2)</f>
        <v>0</v>
      </c>
      <c r="BL530" s="16" t="s">
        <v>159</v>
      </c>
      <c r="BM530" s="198" t="s">
        <v>767</v>
      </c>
    </row>
    <row r="531" spans="1:65" s="13" customFormat="1">
      <c r="B531" s="200"/>
      <c r="C531" s="201"/>
      <c r="D531" s="202" t="s">
        <v>161</v>
      </c>
      <c r="E531" s="203" t="s">
        <v>1</v>
      </c>
      <c r="F531" s="204" t="s">
        <v>768</v>
      </c>
      <c r="G531" s="201"/>
      <c r="H531" s="205">
        <v>311.19799999999998</v>
      </c>
      <c r="I531" s="206"/>
      <c r="J531" s="201"/>
      <c r="K531" s="201"/>
      <c r="L531" s="207"/>
      <c r="M531" s="208"/>
      <c r="N531" s="209"/>
      <c r="O531" s="209"/>
      <c r="P531" s="209"/>
      <c r="Q531" s="209"/>
      <c r="R531" s="209"/>
      <c r="S531" s="209"/>
      <c r="T531" s="210"/>
      <c r="AT531" s="211" t="s">
        <v>161</v>
      </c>
      <c r="AU531" s="211" t="s">
        <v>83</v>
      </c>
      <c r="AV531" s="13" t="s">
        <v>83</v>
      </c>
      <c r="AW531" s="13" t="s">
        <v>30</v>
      </c>
      <c r="AX531" s="13" t="s">
        <v>73</v>
      </c>
      <c r="AY531" s="211" t="s">
        <v>153</v>
      </c>
    </row>
    <row r="532" spans="1:65" s="14" customFormat="1">
      <c r="B532" s="212"/>
      <c r="C532" s="213"/>
      <c r="D532" s="202" t="s">
        <v>161</v>
      </c>
      <c r="E532" s="214" t="s">
        <v>1</v>
      </c>
      <c r="F532" s="215" t="s">
        <v>163</v>
      </c>
      <c r="G532" s="213"/>
      <c r="H532" s="216">
        <v>311.19799999999998</v>
      </c>
      <c r="I532" s="217"/>
      <c r="J532" s="213"/>
      <c r="K532" s="213"/>
      <c r="L532" s="218"/>
      <c r="M532" s="219"/>
      <c r="N532" s="220"/>
      <c r="O532" s="220"/>
      <c r="P532" s="220"/>
      <c r="Q532" s="220"/>
      <c r="R532" s="220"/>
      <c r="S532" s="220"/>
      <c r="T532" s="221"/>
      <c r="AT532" s="222" t="s">
        <v>161</v>
      </c>
      <c r="AU532" s="222" t="s">
        <v>83</v>
      </c>
      <c r="AV532" s="14" t="s">
        <v>159</v>
      </c>
      <c r="AW532" s="14" t="s">
        <v>30</v>
      </c>
      <c r="AX532" s="14" t="s">
        <v>81</v>
      </c>
      <c r="AY532" s="222" t="s">
        <v>153</v>
      </c>
    </row>
    <row r="533" spans="1:65" s="2" customFormat="1" ht="24.2" customHeight="1">
      <c r="A533" s="33"/>
      <c r="B533" s="34"/>
      <c r="C533" s="186" t="s">
        <v>769</v>
      </c>
      <c r="D533" s="186" t="s">
        <v>155</v>
      </c>
      <c r="E533" s="187" t="s">
        <v>770</v>
      </c>
      <c r="F533" s="188" t="s">
        <v>771</v>
      </c>
      <c r="G533" s="189" t="s">
        <v>212</v>
      </c>
      <c r="H533" s="190">
        <v>2.2629999999999999</v>
      </c>
      <c r="I533" s="191"/>
      <c r="J533" s="192">
        <f>ROUND(I533*H533,2)</f>
        <v>0</v>
      </c>
      <c r="K533" s="193"/>
      <c r="L533" s="38"/>
      <c r="M533" s="194" t="s">
        <v>1</v>
      </c>
      <c r="N533" s="195" t="s">
        <v>38</v>
      </c>
      <c r="O533" s="70"/>
      <c r="P533" s="196">
        <f>O533*H533</f>
        <v>0</v>
      </c>
      <c r="Q533" s="196">
        <v>3.5000000000000001E-3</v>
      </c>
      <c r="R533" s="196">
        <f>Q533*H533</f>
        <v>7.9205000000000005E-3</v>
      </c>
      <c r="S533" s="196">
        <v>0</v>
      </c>
      <c r="T533" s="197">
        <f>S533*H533</f>
        <v>0</v>
      </c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R533" s="198" t="s">
        <v>236</v>
      </c>
      <c r="AT533" s="198" t="s">
        <v>155</v>
      </c>
      <c r="AU533" s="198" t="s">
        <v>83</v>
      </c>
      <c r="AY533" s="16" t="s">
        <v>153</v>
      </c>
      <c r="BE533" s="199">
        <f>IF(N533="základní",J533,0)</f>
        <v>0</v>
      </c>
      <c r="BF533" s="199">
        <f>IF(N533="snížená",J533,0)</f>
        <v>0</v>
      </c>
      <c r="BG533" s="199">
        <f>IF(N533="zákl. přenesená",J533,0)</f>
        <v>0</v>
      </c>
      <c r="BH533" s="199">
        <f>IF(N533="sníž. přenesená",J533,0)</f>
        <v>0</v>
      </c>
      <c r="BI533" s="199">
        <f>IF(N533="nulová",J533,0)</f>
        <v>0</v>
      </c>
      <c r="BJ533" s="16" t="s">
        <v>81</v>
      </c>
      <c r="BK533" s="199">
        <f>ROUND(I533*H533,2)</f>
        <v>0</v>
      </c>
      <c r="BL533" s="16" t="s">
        <v>236</v>
      </c>
      <c r="BM533" s="198" t="s">
        <v>772</v>
      </c>
    </row>
    <row r="534" spans="1:65" s="13" customFormat="1">
      <c r="B534" s="200"/>
      <c r="C534" s="201"/>
      <c r="D534" s="202" t="s">
        <v>161</v>
      </c>
      <c r="E534" s="203" t="s">
        <v>1</v>
      </c>
      <c r="F534" s="204" t="s">
        <v>773</v>
      </c>
      <c r="G534" s="201"/>
      <c r="H534" s="205">
        <v>2.2629999999999999</v>
      </c>
      <c r="I534" s="206"/>
      <c r="J534" s="201"/>
      <c r="K534" s="201"/>
      <c r="L534" s="207"/>
      <c r="M534" s="208"/>
      <c r="N534" s="209"/>
      <c r="O534" s="209"/>
      <c r="P534" s="209"/>
      <c r="Q534" s="209"/>
      <c r="R534" s="209"/>
      <c r="S534" s="209"/>
      <c r="T534" s="210"/>
      <c r="AT534" s="211" t="s">
        <v>161</v>
      </c>
      <c r="AU534" s="211" t="s">
        <v>83</v>
      </c>
      <c r="AV534" s="13" t="s">
        <v>83</v>
      </c>
      <c r="AW534" s="13" t="s">
        <v>30</v>
      </c>
      <c r="AX534" s="13" t="s">
        <v>73</v>
      </c>
      <c r="AY534" s="211" t="s">
        <v>153</v>
      </c>
    </row>
    <row r="535" spans="1:65" s="14" customFormat="1">
      <c r="B535" s="212"/>
      <c r="C535" s="213"/>
      <c r="D535" s="202" t="s">
        <v>161</v>
      </c>
      <c r="E535" s="214" t="s">
        <v>1</v>
      </c>
      <c r="F535" s="215" t="s">
        <v>163</v>
      </c>
      <c r="G535" s="213"/>
      <c r="H535" s="216">
        <v>2.2629999999999999</v>
      </c>
      <c r="I535" s="217"/>
      <c r="J535" s="213"/>
      <c r="K535" s="213"/>
      <c r="L535" s="218"/>
      <c r="M535" s="219"/>
      <c r="N535" s="220"/>
      <c r="O535" s="220"/>
      <c r="P535" s="220"/>
      <c r="Q535" s="220"/>
      <c r="R535" s="220"/>
      <c r="S535" s="220"/>
      <c r="T535" s="221"/>
      <c r="AT535" s="222" t="s">
        <v>161</v>
      </c>
      <c r="AU535" s="222" t="s">
        <v>83</v>
      </c>
      <c r="AV535" s="14" t="s">
        <v>159</v>
      </c>
      <c r="AW535" s="14" t="s">
        <v>30</v>
      </c>
      <c r="AX535" s="14" t="s">
        <v>81</v>
      </c>
      <c r="AY535" s="222" t="s">
        <v>153</v>
      </c>
    </row>
    <row r="536" spans="1:65" s="2" customFormat="1" ht="24.2" customHeight="1">
      <c r="A536" s="33"/>
      <c r="B536" s="34"/>
      <c r="C536" s="186" t="s">
        <v>774</v>
      </c>
      <c r="D536" s="186" t="s">
        <v>155</v>
      </c>
      <c r="E536" s="187" t="s">
        <v>775</v>
      </c>
      <c r="F536" s="188" t="s">
        <v>776</v>
      </c>
      <c r="G536" s="189" t="s">
        <v>212</v>
      </c>
      <c r="H536" s="190">
        <v>13.763999999999999</v>
      </c>
      <c r="I536" s="191"/>
      <c r="J536" s="192">
        <f>ROUND(I536*H536,2)</f>
        <v>0</v>
      </c>
      <c r="K536" s="193"/>
      <c r="L536" s="38"/>
      <c r="M536" s="194" t="s">
        <v>1</v>
      </c>
      <c r="N536" s="195" t="s">
        <v>38</v>
      </c>
      <c r="O536" s="70"/>
      <c r="P536" s="196">
        <f>O536*H536</f>
        <v>0</v>
      </c>
      <c r="Q536" s="196">
        <v>3.5000000000000001E-3</v>
      </c>
      <c r="R536" s="196">
        <f>Q536*H536</f>
        <v>4.8174000000000002E-2</v>
      </c>
      <c r="S536" s="196">
        <v>0</v>
      </c>
      <c r="T536" s="197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198" t="s">
        <v>236</v>
      </c>
      <c r="AT536" s="198" t="s">
        <v>155</v>
      </c>
      <c r="AU536" s="198" t="s">
        <v>83</v>
      </c>
      <c r="AY536" s="16" t="s">
        <v>153</v>
      </c>
      <c r="BE536" s="199">
        <f>IF(N536="základní",J536,0)</f>
        <v>0</v>
      </c>
      <c r="BF536" s="199">
        <f>IF(N536="snížená",J536,0)</f>
        <v>0</v>
      </c>
      <c r="BG536" s="199">
        <f>IF(N536="zákl. přenesená",J536,0)</f>
        <v>0</v>
      </c>
      <c r="BH536" s="199">
        <f>IF(N536="sníž. přenesená",J536,0)</f>
        <v>0</v>
      </c>
      <c r="BI536" s="199">
        <f>IF(N536="nulová",J536,0)</f>
        <v>0</v>
      </c>
      <c r="BJ536" s="16" t="s">
        <v>81</v>
      </c>
      <c r="BK536" s="199">
        <f>ROUND(I536*H536,2)</f>
        <v>0</v>
      </c>
      <c r="BL536" s="16" t="s">
        <v>236</v>
      </c>
      <c r="BM536" s="198" t="s">
        <v>777</v>
      </c>
    </row>
    <row r="537" spans="1:65" s="13" customFormat="1">
      <c r="B537" s="200"/>
      <c r="C537" s="201"/>
      <c r="D537" s="202" t="s">
        <v>161</v>
      </c>
      <c r="E537" s="203" t="s">
        <v>1</v>
      </c>
      <c r="F537" s="204" t="s">
        <v>778</v>
      </c>
      <c r="G537" s="201"/>
      <c r="H537" s="205">
        <v>0.69199999999999995</v>
      </c>
      <c r="I537" s="206"/>
      <c r="J537" s="201"/>
      <c r="K537" s="201"/>
      <c r="L537" s="207"/>
      <c r="M537" s="208"/>
      <c r="N537" s="209"/>
      <c r="O537" s="209"/>
      <c r="P537" s="209"/>
      <c r="Q537" s="209"/>
      <c r="R537" s="209"/>
      <c r="S537" s="209"/>
      <c r="T537" s="210"/>
      <c r="AT537" s="211" t="s">
        <v>161</v>
      </c>
      <c r="AU537" s="211" t="s">
        <v>83</v>
      </c>
      <c r="AV537" s="13" t="s">
        <v>83</v>
      </c>
      <c r="AW537" s="13" t="s">
        <v>30</v>
      </c>
      <c r="AX537" s="13" t="s">
        <v>73</v>
      </c>
      <c r="AY537" s="211" t="s">
        <v>153</v>
      </c>
    </row>
    <row r="538" spans="1:65" s="13" customFormat="1">
      <c r="B538" s="200"/>
      <c r="C538" s="201"/>
      <c r="D538" s="202" t="s">
        <v>161</v>
      </c>
      <c r="E538" s="203" t="s">
        <v>1</v>
      </c>
      <c r="F538" s="204" t="s">
        <v>779</v>
      </c>
      <c r="G538" s="201"/>
      <c r="H538" s="205">
        <v>0.79200000000000004</v>
      </c>
      <c r="I538" s="206"/>
      <c r="J538" s="201"/>
      <c r="K538" s="201"/>
      <c r="L538" s="207"/>
      <c r="M538" s="208"/>
      <c r="N538" s="209"/>
      <c r="O538" s="209"/>
      <c r="P538" s="209"/>
      <c r="Q538" s="209"/>
      <c r="R538" s="209"/>
      <c r="S538" s="209"/>
      <c r="T538" s="210"/>
      <c r="AT538" s="211" t="s">
        <v>161</v>
      </c>
      <c r="AU538" s="211" t="s">
        <v>83</v>
      </c>
      <c r="AV538" s="13" t="s">
        <v>83</v>
      </c>
      <c r="AW538" s="13" t="s">
        <v>30</v>
      </c>
      <c r="AX538" s="13" t="s">
        <v>73</v>
      </c>
      <c r="AY538" s="211" t="s">
        <v>153</v>
      </c>
    </row>
    <row r="539" spans="1:65" s="13" customFormat="1">
      <c r="B539" s="200"/>
      <c r="C539" s="201"/>
      <c r="D539" s="202" t="s">
        <v>161</v>
      </c>
      <c r="E539" s="203" t="s">
        <v>1</v>
      </c>
      <c r="F539" s="204" t="s">
        <v>780</v>
      </c>
      <c r="G539" s="201"/>
      <c r="H539" s="205">
        <v>12.28</v>
      </c>
      <c r="I539" s="206"/>
      <c r="J539" s="201"/>
      <c r="K539" s="201"/>
      <c r="L539" s="207"/>
      <c r="M539" s="208"/>
      <c r="N539" s="209"/>
      <c r="O539" s="209"/>
      <c r="P539" s="209"/>
      <c r="Q539" s="209"/>
      <c r="R539" s="209"/>
      <c r="S539" s="209"/>
      <c r="T539" s="210"/>
      <c r="AT539" s="211" t="s">
        <v>161</v>
      </c>
      <c r="AU539" s="211" t="s">
        <v>83</v>
      </c>
      <c r="AV539" s="13" t="s">
        <v>83</v>
      </c>
      <c r="AW539" s="13" t="s">
        <v>30</v>
      </c>
      <c r="AX539" s="13" t="s">
        <v>73</v>
      </c>
      <c r="AY539" s="211" t="s">
        <v>153</v>
      </c>
    </row>
    <row r="540" spans="1:65" s="14" customFormat="1">
      <c r="B540" s="212"/>
      <c r="C540" s="213"/>
      <c r="D540" s="202" t="s">
        <v>161</v>
      </c>
      <c r="E540" s="214" t="s">
        <v>1</v>
      </c>
      <c r="F540" s="215" t="s">
        <v>163</v>
      </c>
      <c r="G540" s="213"/>
      <c r="H540" s="216">
        <v>13.763999999999999</v>
      </c>
      <c r="I540" s="217"/>
      <c r="J540" s="213"/>
      <c r="K540" s="213"/>
      <c r="L540" s="218"/>
      <c r="M540" s="219"/>
      <c r="N540" s="220"/>
      <c r="O540" s="220"/>
      <c r="P540" s="220"/>
      <c r="Q540" s="220"/>
      <c r="R540" s="220"/>
      <c r="S540" s="220"/>
      <c r="T540" s="221"/>
      <c r="AT540" s="222" t="s">
        <v>161</v>
      </c>
      <c r="AU540" s="222" t="s">
        <v>83</v>
      </c>
      <c r="AV540" s="14" t="s">
        <v>159</v>
      </c>
      <c r="AW540" s="14" t="s">
        <v>30</v>
      </c>
      <c r="AX540" s="14" t="s">
        <v>81</v>
      </c>
      <c r="AY540" s="222" t="s">
        <v>153</v>
      </c>
    </row>
    <row r="541" spans="1:65" s="2" customFormat="1" ht="24.2" customHeight="1">
      <c r="A541" s="33"/>
      <c r="B541" s="34"/>
      <c r="C541" s="186" t="s">
        <v>781</v>
      </c>
      <c r="D541" s="186" t="s">
        <v>155</v>
      </c>
      <c r="E541" s="187" t="s">
        <v>782</v>
      </c>
      <c r="F541" s="188" t="s">
        <v>783</v>
      </c>
      <c r="G541" s="189" t="s">
        <v>206</v>
      </c>
      <c r="H541" s="190">
        <v>1.8149999999999999</v>
      </c>
      <c r="I541" s="191"/>
      <c r="J541" s="192">
        <f>ROUND(I541*H541,2)</f>
        <v>0</v>
      </c>
      <c r="K541" s="193"/>
      <c r="L541" s="38"/>
      <c r="M541" s="194" t="s">
        <v>1</v>
      </c>
      <c r="N541" s="195" t="s">
        <v>38</v>
      </c>
      <c r="O541" s="70"/>
      <c r="P541" s="196">
        <f>O541*H541</f>
        <v>0</v>
      </c>
      <c r="Q541" s="196">
        <v>0</v>
      </c>
      <c r="R541" s="196">
        <f>Q541*H541</f>
        <v>0</v>
      </c>
      <c r="S541" s="196">
        <v>0</v>
      </c>
      <c r="T541" s="197">
        <f>S541*H541</f>
        <v>0</v>
      </c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R541" s="198" t="s">
        <v>236</v>
      </c>
      <c r="AT541" s="198" t="s">
        <v>155</v>
      </c>
      <c r="AU541" s="198" t="s">
        <v>83</v>
      </c>
      <c r="AY541" s="16" t="s">
        <v>153</v>
      </c>
      <c r="BE541" s="199">
        <f>IF(N541="základní",J541,0)</f>
        <v>0</v>
      </c>
      <c r="BF541" s="199">
        <f>IF(N541="snížená",J541,0)</f>
        <v>0</v>
      </c>
      <c r="BG541" s="199">
        <f>IF(N541="zákl. přenesená",J541,0)</f>
        <v>0</v>
      </c>
      <c r="BH541" s="199">
        <f>IF(N541="sníž. přenesená",J541,0)</f>
        <v>0</v>
      </c>
      <c r="BI541" s="199">
        <f>IF(N541="nulová",J541,0)</f>
        <v>0</v>
      </c>
      <c r="BJ541" s="16" t="s">
        <v>81</v>
      </c>
      <c r="BK541" s="199">
        <f>ROUND(I541*H541,2)</f>
        <v>0</v>
      </c>
      <c r="BL541" s="16" t="s">
        <v>236</v>
      </c>
      <c r="BM541" s="198" t="s">
        <v>784</v>
      </c>
    </row>
    <row r="542" spans="1:65" s="12" customFormat="1" ht="22.9" customHeight="1">
      <c r="B542" s="170"/>
      <c r="C542" s="171"/>
      <c r="D542" s="172" t="s">
        <v>72</v>
      </c>
      <c r="E542" s="184" t="s">
        <v>785</v>
      </c>
      <c r="F542" s="184" t="s">
        <v>786</v>
      </c>
      <c r="G542" s="171"/>
      <c r="H542" s="171"/>
      <c r="I542" s="174"/>
      <c r="J542" s="185">
        <f>BK542</f>
        <v>0</v>
      </c>
      <c r="K542" s="171"/>
      <c r="L542" s="176"/>
      <c r="M542" s="177"/>
      <c r="N542" s="178"/>
      <c r="O542" s="178"/>
      <c r="P542" s="179">
        <f>SUM(P543:P564)</f>
        <v>0</v>
      </c>
      <c r="Q542" s="178"/>
      <c r="R542" s="179">
        <f>SUM(R543:R564)</f>
        <v>3.0861243000000003</v>
      </c>
      <c r="S542" s="178"/>
      <c r="T542" s="180">
        <f>SUM(T543:T564)</f>
        <v>0</v>
      </c>
      <c r="AR542" s="181" t="s">
        <v>83</v>
      </c>
      <c r="AT542" s="182" t="s">
        <v>72</v>
      </c>
      <c r="AU542" s="182" t="s">
        <v>81</v>
      </c>
      <c r="AY542" s="181" t="s">
        <v>153</v>
      </c>
      <c r="BK542" s="183">
        <f>SUM(BK543:BK564)</f>
        <v>0</v>
      </c>
    </row>
    <row r="543" spans="1:65" s="2" customFormat="1" ht="24.2" customHeight="1">
      <c r="A543" s="33"/>
      <c r="B543" s="34"/>
      <c r="C543" s="186" t="s">
        <v>787</v>
      </c>
      <c r="D543" s="186" t="s">
        <v>155</v>
      </c>
      <c r="E543" s="187" t="s">
        <v>788</v>
      </c>
      <c r="F543" s="188" t="s">
        <v>789</v>
      </c>
      <c r="G543" s="189" t="s">
        <v>212</v>
      </c>
      <c r="H543" s="190">
        <v>208.11</v>
      </c>
      <c r="I543" s="191"/>
      <c r="J543" s="192">
        <f>ROUND(I543*H543,2)</f>
        <v>0</v>
      </c>
      <c r="K543" s="193"/>
      <c r="L543" s="38"/>
      <c r="M543" s="194" t="s">
        <v>1</v>
      </c>
      <c r="N543" s="195" t="s">
        <v>38</v>
      </c>
      <c r="O543" s="70"/>
      <c r="P543" s="196">
        <f>O543*H543</f>
        <v>0</v>
      </c>
      <c r="Q543" s="196">
        <v>0</v>
      </c>
      <c r="R543" s="196">
        <f>Q543*H543</f>
        <v>0</v>
      </c>
      <c r="S543" s="196">
        <v>0</v>
      </c>
      <c r="T543" s="197">
        <f>S543*H543</f>
        <v>0</v>
      </c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R543" s="198" t="s">
        <v>236</v>
      </c>
      <c r="AT543" s="198" t="s">
        <v>155</v>
      </c>
      <c r="AU543" s="198" t="s">
        <v>83</v>
      </c>
      <c r="AY543" s="16" t="s">
        <v>153</v>
      </c>
      <c r="BE543" s="199">
        <f>IF(N543="základní",J543,0)</f>
        <v>0</v>
      </c>
      <c r="BF543" s="199">
        <f>IF(N543="snížená",J543,0)</f>
        <v>0</v>
      </c>
      <c r="BG543" s="199">
        <f>IF(N543="zákl. přenesená",J543,0)</f>
        <v>0</v>
      </c>
      <c r="BH543" s="199">
        <f>IF(N543="sníž. přenesená",J543,0)</f>
        <v>0</v>
      </c>
      <c r="BI543" s="199">
        <f>IF(N543="nulová",J543,0)</f>
        <v>0</v>
      </c>
      <c r="BJ543" s="16" t="s">
        <v>81</v>
      </c>
      <c r="BK543" s="199">
        <f>ROUND(I543*H543,2)</f>
        <v>0</v>
      </c>
      <c r="BL543" s="16" t="s">
        <v>236</v>
      </c>
      <c r="BM543" s="198" t="s">
        <v>790</v>
      </c>
    </row>
    <row r="544" spans="1:65" s="13" customFormat="1">
      <c r="B544" s="200"/>
      <c r="C544" s="201"/>
      <c r="D544" s="202" t="s">
        <v>161</v>
      </c>
      <c r="E544" s="203" t="s">
        <v>1</v>
      </c>
      <c r="F544" s="204" t="s">
        <v>791</v>
      </c>
      <c r="G544" s="201"/>
      <c r="H544" s="205">
        <v>208.11</v>
      </c>
      <c r="I544" s="206"/>
      <c r="J544" s="201"/>
      <c r="K544" s="201"/>
      <c r="L544" s="207"/>
      <c r="M544" s="208"/>
      <c r="N544" s="209"/>
      <c r="O544" s="209"/>
      <c r="P544" s="209"/>
      <c r="Q544" s="209"/>
      <c r="R544" s="209"/>
      <c r="S544" s="209"/>
      <c r="T544" s="210"/>
      <c r="AT544" s="211" t="s">
        <v>161</v>
      </c>
      <c r="AU544" s="211" t="s">
        <v>83</v>
      </c>
      <c r="AV544" s="13" t="s">
        <v>83</v>
      </c>
      <c r="AW544" s="13" t="s">
        <v>30</v>
      </c>
      <c r="AX544" s="13" t="s">
        <v>73</v>
      </c>
      <c r="AY544" s="211" t="s">
        <v>153</v>
      </c>
    </row>
    <row r="545" spans="1:65" s="14" customFormat="1">
      <c r="B545" s="212"/>
      <c r="C545" s="213"/>
      <c r="D545" s="202" t="s">
        <v>161</v>
      </c>
      <c r="E545" s="214" t="s">
        <v>1</v>
      </c>
      <c r="F545" s="215" t="s">
        <v>163</v>
      </c>
      <c r="G545" s="213"/>
      <c r="H545" s="216">
        <v>208.11</v>
      </c>
      <c r="I545" s="217"/>
      <c r="J545" s="213"/>
      <c r="K545" s="213"/>
      <c r="L545" s="218"/>
      <c r="M545" s="219"/>
      <c r="N545" s="220"/>
      <c r="O545" s="220"/>
      <c r="P545" s="220"/>
      <c r="Q545" s="220"/>
      <c r="R545" s="220"/>
      <c r="S545" s="220"/>
      <c r="T545" s="221"/>
      <c r="AT545" s="222" t="s">
        <v>161</v>
      </c>
      <c r="AU545" s="222" t="s">
        <v>83</v>
      </c>
      <c r="AV545" s="14" t="s">
        <v>159</v>
      </c>
      <c r="AW545" s="14" t="s">
        <v>30</v>
      </c>
      <c r="AX545" s="14" t="s">
        <v>81</v>
      </c>
      <c r="AY545" s="222" t="s">
        <v>153</v>
      </c>
    </row>
    <row r="546" spans="1:65" s="2" customFormat="1" ht="24.2" customHeight="1">
      <c r="A546" s="33"/>
      <c r="B546" s="34"/>
      <c r="C546" s="223" t="s">
        <v>792</v>
      </c>
      <c r="D546" s="223" t="s">
        <v>350</v>
      </c>
      <c r="E546" s="224" t="s">
        <v>793</v>
      </c>
      <c r="F546" s="225" t="s">
        <v>794</v>
      </c>
      <c r="G546" s="226" t="s">
        <v>212</v>
      </c>
      <c r="H546" s="227">
        <v>214.35300000000001</v>
      </c>
      <c r="I546" s="228"/>
      <c r="J546" s="229">
        <f>ROUND(I546*H546,2)</f>
        <v>0</v>
      </c>
      <c r="K546" s="230"/>
      <c r="L546" s="231"/>
      <c r="M546" s="232" t="s">
        <v>1</v>
      </c>
      <c r="N546" s="233" t="s">
        <v>38</v>
      </c>
      <c r="O546" s="70"/>
      <c r="P546" s="196">
        <f>O546*H546</f>
        <v>0</v>
      </c>
      <c r="Q546" s="196">
        <v>0.01</v>
      </c>
      <c r="R546" s="196">
        <f>Q546*H546</f>
        <v>2.1435300000000002</v>
      </c>
      <c r="S546" s="196">
        <v>0</v>
      </c>
      <c r="T546" s="197">
        <f>S546*H546</f>
        <v>0</v>
      </c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R546" s="198" t="s">
        <v>194</v>
      </c>
      <c r="AT546" s="198" t="s">
        <v>350</v>
      </c>
      <c r="AU546" s="198" t="s">
        <v>83</v>
      </c>
      <c r="AY546" s="16" t="s">
        <v>153</v>
      </c>
      <c r="BE546" s="199">
        <f>IF(N546="základní",J546,0)</f>
        <v>0</v>
      </c>
      <c r="BF546" s="199">
        <f>IF(N546="snížená",J546,0)</f>
        <v>0</v>
      </c>
      <c r="BG546" s="199">
        <f>IF(N546="zákl. přenesená",J546,0)</f>
        <v>0</v>
      </c>
      <c r="BH546" s="199">
        <f>IF(N546="sníž. přenesená",J546,0)</f>
        <v>0</v>
      </c>
      <c r="BI546" s="199">
        <f>IF(N546="nulová",J546,0)</f>
        <v>0</v>
      </c>
      <c r="BJ546" s="16" t="s">
        <v>81</v>
      </c>
      <c r="BK546" s="199">
        <f>ROUND(I546*H546,2)</f>
        <v>0</v>
      </c>
      <c r="BL546" s="16" t="s">
        <v>159</v>
      </c>
      <c r="BM546" s="198" t="s">
        <v>795</v>
      </c>
    </row>
    <row r="547" spans="1:65" s="13" customFormat="1">
      <c r="B547" s="200"/>
      <c r="C547" s="201"/>
      <c r="D547" s="202" t="s">
        <v>161</v>
      </c>
      <c r="E547" s="203" t="s">
        <v>1</v>
      </c>
      <c r="F547" s="204" t="s">
        <v>796</v>
      </c>
      <c r="G547" s="201"/>
      <c r="H547" s="205">
        <v>214.35300000000001</v>
      </c>
      <c r="I547" s="206"/>
      <c r="J547" s="201"/>
      <c r="K547" s="201"/>
      <c r="L547" s="207"/>
      <c r="M547" s="208"/>
      <c r="N547" s="209"/>
      <c r="O547" s="209"/>
      <c r="P547" s="209"/>
      <c r="Q547" s="209"/>
      <c r="R547" s="209"/>
      <c r="S547" s="209"/>
      <c r="T547" s="210"/>
      <c r="AT547" s="211" t="s">
        <v>161</v>
      </c>
      <c r="AU547" s="211" t="s">
        <v>83</v>
      </c>
      <c r="AV547" s="13" t="s">
        <v>83</v>
      </c>
      <c r="AW547" s="13" t="s">
        <v>30</v>
      </c>
      <c r="AX547" s="13" t="s">
        <v>73</v>
      </c>
      <c r="AY547" s="211" t="s">
        <v>153</v>
      </c>
    </row>
    <row r="548" spans="1:65" s="14" customFormat="1">
      <c r="B548" s="212"/>
      <c r="C548" s="213"/>
      <c r="D548" s="202" t="s">
        <v>161</v>
      </c>
      <c r="E548" s="214" t="s">
        <v>1</v>
      </c>
      <c r="F548" s="215" t="s">
        <v>163</v>
      </c>
      <c r="G548" s="213"/>
      <c r="H548" s="216">
        <v>214.35300000000001</v>
      </c>
      <c r="I548" s="217"/>
      <c r="J548" s="213"/>
      <c r="K548" s="213"/>
      <c r="L548" s="218"/>
      <c r="M548" s="219"/>
      <c r="N548" s="220"/>
      <c r="O548" s="220"/>
      <c r="P548" s="220"/>
      <c r="Q548" s="220"/>
      <c r="R548" s="220"/>
      <c r="S548" s="220"/>
      <c r="T548" s="221"/>
      <c r="AT548" s="222" t="s">
        <v>161</v>
      </c>
      <c r="AU548" s="222" t="s">
        <v>83</v>
      </c>
      <c r="AV548" s="14" t="s">
        <v>159</v>
      </c>
      <c r="AW548" s="14" t="s">
        <v>30</v>
      </c>
      <c r="AX548" s="14" t="s">
        <v>81</v>
      </c>
      <c r="AY548" s="222" t="s">
        <v>153</v>
      </c>
    </row>
    <row r="549" spans="1:65" s="2" customFormat="1" ht="24.2" customHeight="1">
      <c r="A549" s="33"/>
      <c r="B549" s="34"/>
      <c r="C549" s="186" t="s">
        <v>797</v>
      </c>
      <c r="D549" s="186" t="s">
        <v>155</v>
      </c>
      <c r="E549" s="187" t="s">
        <v>798</v>
      </c>
      <c r="F549" s="188" t="s">
        <v>799</v>
      </c>
      <c r="G549" s="189" t="s">
        <v>212</v>
      </c>
      <c r="H549" s="190">
        <v>438.8</v>
      </c>
      <c r="I549" s="191"/>
      <c r="J549" s="192">
        <f>ROUND(I549*H549,2)</f>
        <v>0</v>
      </c>
      <c r="K549" s="193"/>
      <c r="L549" s="38"/>
      <c r="M549" s="194" t="s">
        <v>1</v>
      </c>
      <c r="N549" s="195" t="s">
        <v>38</v>
      </c>
      <c r="O549" s="70"/>
      <c r="P549" s="196">
        <f>O549*H549</f>
        <v>0</v>
      </c>
      <c r="Q549" s="196">
        <v>0</v>
      </c>
      <c r="R549" s="196">
        <f>Q549*H549</f>
        <v>0</v>
      </c>
      <c r="S549" s="196">
        <v>0</v>
      </c>
      <c r="T549" s="197">
        <f>S549*H549</f>
        <v>0</v>
      </c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R549" s="198" t="s">
        <v>236</v>
      </c>
      <c r="AT549" s="198" t="s">
        <v>155</v>
      </c>
      <c r="AU549" s="198" t="s">
        <v>83</v>
      </c>
      <c r="AY549" s="16" t="s">
        <v>153</v>
      </c>
      <c r="BE549" s="199">
        <f>IF(N549="základní",J549,0)</f>
        <v>0</v>
      </c>
      <c r="BF549" s="199">
        <f>IF(N549="snížená",J549,0)</f>
        <v>0</v>
      </c>
      <c r="BG549" s="199">
        <f>IF(N549="zákl. přenesená",J549,0)</f>
        <v>0</v>
      </c>
      <c r="BH549" s="199">
        <f>IF(N549="sníž. přenesená",J549,0)</f>
        <v>0</v>
      </c>
      <c r="BI549" s="199">
        <f>IF(N549="nulová",J549,0)</f>
        <v>0</v>
      </c>
      <c r="BJ549" s="16" t="s">
        <v>81</v>
      </c>
      <c r="BK549" s="199">
        <f>ROUND(I549*H549,2)</f>
        <v>0</v>
      </c>
      <c r="BL549" s="16" t="s">
        <v>236</v>
      </c>
      <c r="BM549" s="198" t="s">
        <v>800</v>
      </c>
    </row>
    <row r="550" spans="1:65" s="13" customFormat="1">
      <c r="B550" s="200"/>
      <c r="C550" s="201"/>
      <c r="D550" s="202" t="s">
        <v>161</v>
      </c>
      <c r="E550" s="203" t="s">
        <v>1</v>
      </c>
      <c r="F550" s="204" t="s">
        <v>801</v>
      </c>
      <c r="G550" s="201"/>
      <c r="H550" s="205">
        <v>438.8</v>
      </c>
      <c r="I550" s="206"/>
      <c r="J550" s="201"/>
      <c r="K550" s="201"/>
      <c r="L550" s="207"/>
      <c r="M550" s="208"/>
      <c r="N550" s="209"/>
      <c r="O550" s="209"/>
      <c r="P550" s="209"/>
      <c r="Q550" s="209"/>
      <c r="R550" s="209"/>
      <c r="S550" s="209"/>
      <c r="T550" s="210"/>
      <c r="AT550" s="211" t="s">
        <v>161</v>
      </c>
      <c r="AU550" s="211" t="s">
        <v>83</v>
      </c>
      <c r="AV550" s="13" t="s">
        <v>83</v>
      </c>
      <c r="AW550" s="13" t="s">
        <v>30</v>
      </c>
      <c r="AX550" s="13" t="s">
        <v>73</v>
      </c>
      <c r="AY550" s="211" t="s">
        <v>153</v>
      </c>
    </row>
    <row r="551" spans="1:65" s="14" customFormat="1">
      <c r="B551" s="212"/>
      <c r="C551" s="213"/>
      <c r="D551" s="202" t="s">
        <v>161</v>
      </c>
      <c r="E551" s="214" t="s">
        <v>1</v>
      </c>
      <c r="F551" s="215" t="s">
        <v>163</v>
      </c>
      <c r="G551" s="213"/>
      <c r="H551" s="216">
        <v>438.8</v>
      </c>
      <c r="I551" s="217"/>
      <c r="J551" s="213"/>
      <c r="K551" s="213"/>
      <c r="L551" s="218"/>
      <c r="M551" s="219"/>
      <c r="N551" s="220"/>
      <c r="O551" s="220"/>
      <c r="P551" s="220"/>
      <c r="Q551" s="220"/>
      <c r="R551" s="220"/>
      <c r="S551" s="220"/>
      <c r="T551" s="221"/>
      <c r="AT551" s="222" t="s">
        <v>161</v>
      </c>
      <c r="AU551" s="222" t="s">
        <v>83</v>
      </c>
      <c r="AV551" s="14" t="s">
        <v>159</v>
      </c>
      <c r="AW551" s="14" t="s">
        <v>30</v>
      </c>
      <c r="AX551" s="14" t="s">
        <v>81</v>
      </c>
      <c r="AY551" s="222" t="s">
        <v>153</v>
      </c>
    </row>
    <row r="552" spans="1:65" s="2" customFormat="1" ht="24.2" customHeight="1">
      <c r="A552" s="33"/>
      <c r="B552" s="34"/>
      <c r="C552" s="223" t="s">
        <v>802</v>
      </c>
      <c r="D552" s="223" t="s">
        <v>350</v>
      </c>
      <c r="E552" s="224" t="s">
        <v>803</v>
      </c>
      <c r="F552" s="225" t="s">
        <v>804</v>
      </c>
      <c r="G552" s="226" t="s">
        <v>212</v>
      </c>
      <c r="H552" s="227">
        <v>223.13</v>
      </c>
      <c r="I552" s="228"/>
      <c r="J552" s="229">
        <f>ROUND(I552*H552,2)</f>
        <v>0</v>
      </c>
      <c r="K552" s="230"/>
      <c r="L552" s="231"/>
      <c r="M552" s="232" t="s">
        <v>1</v>
      </c>
      <c r="N552" s="233" t="s">
        <v>38</v>
      </c>
      <c r="O552" s="70"/>
      <c r="P552" s="196">
        <f>O552*H552</f>
        <v>0</v>
      </c>
      <c r="Q552" s="196">
        <v>1.5E-3</v>
      </c>
      <c r="R552" s="196">
        <f>Q552*H552</f>
        <v>0.33469500000000002</v>
      </c>
      <c r="S552" s="196">
        <v>0</v>
      </c>
      <c r="T552" s="197">
        <f>S552*H552</f>
        <v>0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198" t="s">
        <v>194</v>
      </c>
      <c r="AT552" s="198" t="s">
        <v>350</v>
      </c>
      <c r="AU552" s="198" t="s">
        <v>83</v>
      </c>
      <c r="AY552" s="16" t="s">
        <v>153</v>
      </c>
      <c r="BE552" s="199">
        <f>IF(N552="základní",J552,0)</f>
        <v>0</v>
      </c>
      <c r="BF552" s="199">
        <f>IF(N552="snížená",J552,0)</f>
        <v>0</v>
      </c>
      <c r="BG552" s="199">
        <f>IF(N552="zákl. přenesená",J552,0)</f>
        <v>0</v>
      </c>
      <c r="BH552" s="199">
        <f>IF(N552="sníž. přenesená",J552,0)</f>
        <v>0</v>
      </c>
      <c r="BI552" s="199">
        <f>IF(N552="nulová",J552,0)</f>
        <v>0</v>
      </c>
      <c r="BJ552" s="16" t="s">
        <v>81</v>
      </c>
      <c r="BK552" s="199">
        <f>ROUND(I552*H552,2)</f>
        <v>0</v>
      </c>
      <c r="BL552" s="16" t="s">
        <v>159</v>
      </c>
      <c r="BM552" s="198" t="s">
        <v>805</v>
      </c>
    </row>
    <row r="553" spans="1:65" s="13" customFormat="1">
      <c r="B553" s="200"/>
      <c r="C553" s="201"/>
      <c r="D553" s="202" t="s">
        <v>161</v>
      </c>
      <c r="E553" s="203" t="s">
        <v>1</v>
      </c>
      <c r="F553" s="204" t="s">
        <v>806</v>
      </c>
      <c r="G553" s="201"/>
      <c r="H553" s="205">
        <v>223.13</v>
      </c>
      <c r="I553" s="206"/>
      <c r="J553" s="201"/>
      <c r="K553" s="201"/>
      <c r="L553" s="207"/>
      <c r="M553" s="208"/>
      <c r="N553" s="209"/>
      <c r="O553" s="209"/>
      <c r="P553" s="209"/>
      <c r="Q553" s="209"/>
      <c r="R553" s="209"/>
      <c r="S553" s="209"/>
      <c r="T553" s="210"/>
      <c r="AT553" s="211" t="s">
        <v>161</v>
      </c>
      <c r="AU553" s="211" t="s">
        <v>83</v>
      </c>
      <c r="AV553" s="13" t="s">
        <v>83</v>
      </c>
      <c r="AW553" s="13" t="s">
        <v>30</v>
      </c>
      <c r="AX553" s="13" t="s">
        <v>73</v>
      </c>
      <c r="AY553" s="211" t="s">
        <v>153</v>
      </c>
    </row>
    <row r="554" spans="1:65" s="14" customFormat="1">
      <c r="B554" s="212"/>
      <c r="C554" s="213"/>
      <c r="D554" s="202" t="s">
        <v>161</v>
      </c>
      <c r="E554" s="214" t="s">
        <v>1</v>
      </c>
      <c r="F554" s="215" t="s">
        <v>163</v>
      </c>
      <c r="G554" s="213"/>
      <c r="H554" s="216">
        <v>223.13</v>
      </c>
      <c r="I554" s="217"/>
      <c r="J554" s="213"/>
      <c r="K554" s="213"/>
      <c r="L554" s="218"/>
      <c r="M554" s="219"/>
      <c r="N554" s="220"/>
      <c r="O554" s="220"/>
      <c r="P554" s="220"/>
      <c r="Q554" s="220"/>
      <c r="R554" s="220"/>
      <c r="S554" s="220"/>
      <c r="T554" s="221"/>
      <c r="AT554" s="222" t="s">
        <v>161</v>
      </c>
      <c r="AU554" s="222" t="s">
        <v>83</v>
      </c>
      <c r="AV554" s="14" t="s">
        <v>159</v>
      </c>
      <c r="AW554" s="14" t="s">
        <v>30</v>
      </c>
      <c r="AX554" s="14" t="s">
        <v>81</v>
      </c>
      <c r="AY554" s="222" t="s">
        <v>153</v>
      </c>
    </row>
    <row r="555" spans="1:65" s="2" customFormat="1" ht="24.2" customHeight="1">
      <c r="A555" s="33"/>
      <c r="B555" s="34"/>
      <c r="C555" s="223" t="s">
        <v>426</v>
      </c>
      <c r="D555" s="223" t="s">
        <v>350</v>
      </c>
      <c r="E555" s="224" t="s">
        <v>807</v>
      </c>
      <c r="F555" s="225" t="s">
        <v>808</v>
      </c>
      <c r="G555" s="226" t="s">
        <v>212</v>
      </c>
      <c r="H555" s="227">
        <v>223.13</v>
      </c>
      <c r="I555" s="228"/>
      <c r="J555" s="229">
        <f>ROUND(I555*H555,2)</f>
        <v>0</v>
      </c>
      <c r="K555" s="230"/>
      <c r="L555" s="231"/>
      <c r="M555" s="232" t="s">
        <v>1</v>
      </c>
      <c r="N555" s="233" t="s">
        <v>38</v>
      </c>
      <c r="O555" s="70"/>
      <c r="P555" s="196">
        <f>O555*H555</f>
        <v>0</v>
      </c>
      <c r="Q555" s="196">
        <v>2.2499999999999998E-3</v>
      </c>
      <c r="R555" s="196">
        <f>Q555*H555</f>
        <v>0.50204249999999995</v>
      </c>
      <c r="S555" s="196">
        <v>0</v>
      </c>
      <c r="T555" s="197">
        <f>S555*H555</f>
        <v>0</v>
      </c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R555" s="198" t="s">
        <v>194</v>
      </c>
      <c r="AT555" s="198" t="s">
        <v>350</v>
      </c>
      <c r="AU555" s="198" t="s">
        <v>83</v>
      </c>
      <c r="AY555" s="16" t="s">
        <v>153</v>
      </c>
      <c r="BE555" s="199">
        <f>IF(N555="základní",J555,0)</f>
        <v>0</v>
      </c>
      <c r="BF555" s="199">
        <f>IF(N555="snížená",J555,0)</f>
        <v>0</v>
      </c>
      <c r="BG555" s="199">
        <f>IF(N555="zákl. přenesená",J555,0)</f>
        <v>0</v>
      </c>
      <c r="BH555" s="199">
        <f>IF(N555="sníž. přenesená",J555,0)</f>
        <v>0</v>
      </c>
      <c r="BI555" s="199">
        <f>IF(N555="nulová",J555,0)</f>
        <v>0</v>
      </c>
      <c r="BJ555" s="16" t="s">
        <v>81</v>
      </c>
      <c r="BK555" s="199">
        <f>ROUND(I555*H555,2)</f>
        <v>0</v>
      </c>
      <c r="BL555" s="16" t="s">
        <v>159</v>
      </c>
      <c r="BM555" s="198" t="s">
        <v>809</v>
      </c>
    </row>
    <row r="556" spans="1:65" s="2" customFormat="1" ht="24.2" customHeight="1">
      <c r="A556" s="33"/>
      <c r="B556" s="34"/>
      <c r="C556" s="186" t="s">
        <v>810</v>
      </c>
      <c r="D556" s="186" t="s">
        <v>155</v>
      </c>
      <c r="E556" s="187" t="s">
        <v>811</v>
      </c>
      <c r="F556" s="188" t="s">
        <v>812</v>
      </c>
      <c r="G556" s="189" t="s">
        <v>212</v>
      </c>
      <c r="H556" s="190">
        <v>43.241999999999997</v>
      </c>
      <c r="I556" s="191"/>
      <c r="J556" s="192">
        <f>ROUND(I556*H556,2)</f>
        <v>0</v>
      </c>
      <c r="K556" s="193"/>
      <c r="L556" s="38"/>
      <c r="M556" s="194" t="s">
        <v>1</v>
      </c>
      <c r="N556" s="195" t="s">
        <v>38</v>
      </c>
      <c r="O556" s="70"/>
      <c r="P556" s="196">
        <f>O556*H556</f>
        <v>0</v>
      </c>
      <c r="Q556" s="196">
        <v>0</v>
      </c>
      <c r="R556" s="196">
        <f>Q556*H556</f>
        <v>0</v>
      </c>
      <c r="S556" s="196">
        <v>0</v>
      </c>
      <c r="T556" s="197">
        <f>S556*H556</f>
        <v>0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198" t="s">
        <v>236</v>
      </c>
      <c r="AT556" s="198" t="s">
        <v>155</v>
      </c>
      <c r="AU556" s="198" t="s">
        <v>83</v>
      </c>
      <c r="AY556" s="16" t="s">
        <v>153</v>
      </c>
      <c r="BE556" s="199">
        <f>IF(N556="základní",J556,0)</f>
        <v>0</v>
      </c>
      <c r="BF556" s="199">
        <f>IF(N556="snížená",J556,0)</f>
        <v>0</v>
      </c>
      <c r="BG556" s="199">
        <f>IF(N556="zákl. přenesená",J556,0)</f>
        <v>0</v>
      </c>
      <c r="BH556" s="199">
        <f>IF(N556="sníž. přenesená",J556,0)</f>
        <v>0</v>
      </c>
      <c r="BI556" s="199">
        <f>IF(N556="nulová",J556,0)</f>
        <v>0</v>
      </c>
      <c r="BJ556" s="16" t="s">
        <v>81</v>
      </c>
      <c r="BK556" s="199">
        <f>ROUND(I556*H556,2)</f>
        <v>0</v>
      </c>
      <c r="BL556" s="16" t="s">
        <v>236</v>
      </c>
      <c r="BM556" s="198" t="s">
        <v>813</v>
      </c>
    </row>
    <row r="557" spans="1:65" s="13" customFormat="1">
      <c r="B557" s="200"/>
      <c r="C557" s="201"/>
      <c r="D557" s="202" t="s">
        <v>161</v>
      </c>
      <c r="E557" s="203" t="s">
        <v>1</v>
      </c>
      <c r="F557" s="204" t="s">
        <v>814</v>
      </c>
      <c r="G557" s="201"/>
      <c r="H557" s="205">
        <v>39.39</v>
      </c>
      <c r="I557" s="206"/>
      <c r="J557" s="201"/>
      <c r="K557" s="201"/>
      <c r="L557" s="207"/>
      <c r="M557" s="208"/>
      <c r="N557" s="209"/>
      <c r="O557" s="209"/>
      <c r="P557" s="209"/>
      <c r="Q557" s="209"/>
      <c r="R557" s="209"/>
      <c r="S557" s="209"/>
      <c r="T557" s="210"/>
      <c r="AT557" s="211" t="s">
        <v>161</v>
      </c>
      <c r="AU557" s="211" t="s">
        <v>83</v>
      </c>
      <c r="AV557" s="13" t="s">
        <v>83</v>
      </c>
      <c r="AW557" s="13" t="s">
        <v>30</v>
      </c>
      <c r="AX557" s="13" t="s">
        <v>73</v>
      </c>
      <c r="AY557" s="211" t="s">
        <v>153</v>
      </c>
    </row>
    <row r="558" spans="1:65" s="13" customFormat="1">
      <c r="B558" s="200"/>
      <c r="C558" s="201"/>
      <c r="D558" s="202" t="s">
        <v>161</v>
      </c>
      <c r="E558" s="203" t="s">
        <v>1</v>
      </c>
      <c r="F558" s="204" t="s">
        <v>815</v>
      </c>
      <c r="G558" s="201"/>
      <c r="H558" s="205">
        <v>2.21</v>
      </c>
      <c r="I558" s="206"/>
      <c r="J558" s="201"/>
      <c r="K558" s="201"/>
      <c r="L558" s="207"/>
      <c r="M558" s="208"/>
      <c r="N558" s="209"/>
      <c r="O558" s="209"/>
      <c r="P558" s="209"/>
      <c r="Q558" s="209"/>
      <c r="R558" s="209"/>
      <c r="S558" s="209"/>
      <c r="T558" s="210"/>
      <c r="AT558" s="211" t="s">
        <v>161</v>
      </c>
      <c r="AU558" s="211" t="s">
        <v>83</v>
      </c>
      <c r="AV558" s="13" t="s">
        <v>83</v>
      </c>
      <c r="AW558" s="13" t="s">
        <v>30</v>
      </c>
      <c r="AX558" s="13" t="s">
        <v>73</v>
      </c>
      <c r="AY558" s="211" t="s">
        <v>153</v>
      </c>
    </row>
    <row r="559" spans="1:65" s="13" customFormat="1">
      <c r="B559" s="200"/>
      <c r="C559" s="201"/>
      <c r="D559" s="202" t="s">
        <v>161</v>
      </c>
      <c r="E559" s="203" t="s">
        <v>1</v>
      </c>
      <c r="F559" s="204" t="s">
        <v>816</v>
      </c>
      <c r="G559" s="201"/>
      <c r="H559" s="205">
        <v>1.6419999999999999</v>
      </c>
      <c r="I559" s="206"/>
      <c r="J559" s="201"/>
      <c r="K559" s="201"/>
      <c r="L559" s="207"/>
      <c r="M559" s="208"/>
      <c r="N559" s="209"/>
      <c r="O559" s="209"/>
      <c r="P559" s="209"/>
      <c r="Q559" s="209"/>
      <c r="R559" s="209"/>
      <c r="S559" s="209"/>
      <c r="T559" s="210"/>
      <c r="AT559" s="211" t="s">
        <v>161</v>
      </c>
      <c r="AU559" s="211" t="s">
        <v>83</v>
      </c>
      <c r="AV559" s="13" t="s">
        <v>83</v>
      </c>
      <c r="AW559" s="13" t="s">
        <v>30</v>
      </c>
      <c r="AX559" s="13" t="s">
        <v>73</v>
      </c>
      <c r="AY559" s="211" t="s">
        <v>153</v>
      </c>
    </row>
    <row r="560" spans="1:65" s="14" customFormat="1">
      <c r="B560" s="212"/>
      <c r="C560" s="213"/>
      <c r="D560" s="202" t="s">
        <v>161</v>
      </c>
      <c r="E560" s="214" t="s">
        <v>1</v>
      </c>
      <c r="F560" s="215" t="s">
        <v>163</v>
      </c>
      <c r="G560" s="213"/>
      <c r="H560" s="216">
        <v>43.242000000000004</v>
      </c>
      <c r="I560" s="217"/>
      <c r="J560" s="213"/>
      <c r="K560" s="213"/>
      <c r="L560" s="218"/>
      <c r="M560" s="219"/>
      <c r="N560" s="220"/>
      <c r="O560" s="220"/>
      <c r="P560" s="220"/>
      <c r="Q560" s="220"/>
      <c r="R560" s="220"/>
      <c r="S560" s="220"/>
      <c r="T560" s="221"/>
      <c r="AT560" s="222" t="s">
        <v>161</v>
      </c>
      <c r="AU560" s="222" t="s">
        <v>83</v>
      </c>
      <c r="AV560" s="14" t="s">
        <v>159</v>
      </c>
      <c r="AW560" s="14" t="s">
        <v>30</v>
      </c>
      <c r="AX560" s="14" t="s">
        <v>81</v>
      </c>
      <c r="AY560" s="222" t="s">
        <v>153</v>
      </c>
    </row>
    <row r="561" spans="1:65" s="2" customFormat="1" ht="24.2" customHeight="1">
      <c r="A561" s="33"/>
      <c r="B561" s="34"/>
      <c r="C561" s="223" t="s">
        <v>431</v>
      </c>
      <c r="D561" s="223" t="s">
        <v>350</v>
      </c>
      <c r="E561" s="224" t="s">
        <v>817</v>
      </c>
      <c r="F561" s="225" t="s">
        <v>818</v>
      </c>
      <c r="G561" s="226" t="s">
        <v>212</v>
      </c>
      <c r="H561" s="227">
        <v>44.106999999999999</v>
      </c>
      <c r="I561" s="228"/>
      <c r="J561" s="229">
        <f>ROUND(I561*H561,2)</f>
        <v>0</v>
      </c>
      <c r="K561" s="230"/>
      <c r="L561" s="231"/>
      <c r="M561" s="232" t="s">
        <v>1</v>
      </c>
      <c r="N561" s="233" t="s">
        <v>38</v>
      </c>
      <c r="O561" s="70"/>
      <c r="P561" s="196">
        <f>O561*H561</f>
        <v>0</v>
      </c>
      <c r="Q561" s="196">
        <v>2.3999999999999998E-3</v>
      </c>
      <c r="R561" s="196">
        <f>Q561*H561</f>
        <v>0.10585679999999999</v>
      </c>
      <c r="S561" s="196">
        <v>0</v>
      </c>
      <c r="T561" s="197">
        <f>S561*H561</f>
        <v>0</v>
      </c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R561" s="198" t="s">
        <v>194</v>
      </c>
      <c r="AT561" s="198" t="s">
        <v>350</v>
      </c>
      <c r="AU561" s="198" t="s">
        <v>83</v>
      </c>
      <c r="AY561" s="16" t="s">
        <v>153</v>
      </c>
      <c r="BE561" s="199">
        <f>IF(N561="základní",J561,0)</f>
        <v>0</v>
      </c>
      <c r="BF561" s="199">
        <f>IF(N561="snížená",J561,0)</f>
        <v>0</v>
      </c>
      <c r="BG561" s="199">
        <f>IF(N561="zákl. přenesená",J561,0)</f>
        <v>0</v>
      </c>
      <c r="BH561" s="199">
        <f>IF(N561="sníž. přenesená",J561,0)</f>
        <v>0</v>
      </c>
      <c r="BI561" s="199">
        <f>IF(N561="nulová",J561,0)</f>
        <v>0</v>
      </c>
      <c r="BJ561" s="16" t="s">
        <v>81</v>
      </c>
      <c r="BK561" s="199">
        <f>ROUND(I561*H561,2)</f>
        <v>0</v>
      </c>
      <c r="BL561" s="16" t="s">
        <v>159</v>
      </c>
      <c r="BM561" s="198" t="s">
        <v>819</v>
      </c>
    </row>
    <row r="562" spans="1:65" s="13" customFormat="1">
      <c r="B562" s="200"/>
      <c r="C562" s="201"/>
      <c r="D562" s="202" t="s">
        <v>161</v>
      </c>
      <c r="E562" s="203" t="s">
        <v>1</v>
      </c>
      <c r="F562" s="204" t="s">
        <v>820</v>
      </c>
      <c r="G562" s="201"/>
      <c r="H562" s="205">
        <v>44.106999999999999</v>
      </c>
      <c r="I562" s="206"/>
      <c r="J562" s="201"/>
      <c r="K562" s="201"/>
      <c r="L562" s="207"/>
      <c r="M562" s="208"/>
      <c r="N562" s="209"/>
      <c r="O562" s="209"/>
      <c r="P562" s="209"/>
      <c r="Q562" s="209"/>
      <c r="R562" s="209"/>
      <c r="S562" s="209"/>
      <c r="T562" s="210"/>
      <c r="AT562" s="211" t="s">
        <v>161</v>
      </c>
      <c r="AU562" s="211" t="s">
        <v>83</v>
      </c>
      <c r="AV562" s="13" t="s">
        <v>83</v>
      </c>
      <c r="AW562" s="13" t="s">
        <v>30</v>
      </c>
      <c r="AX562" s="13" t="s">
        <v>73</v>
      </c>
      <c r="AY562" s="211" t="s">
        <v>153</v>
      </c>
    </row>
    <row r="563" spans="1:65" s="14" customFormat="1">
      <c r="B563" s="212"/>
      <c r="C563" s="213"/>
      <c r="D563" s="202" t="s">
        <v>161</v>
      </c>
      <c r="E563" s="214" t="s">
        <v>1</v>
      </c>
      <c r="F563" s="215" t="s">
        <v>163</v>
      </c>
      <c r="G563" s="213"/>
      <c r="H563" s="216">
        <v>44.106999999999999</v>
      </c>
      <c r="I563" s="217"/>
      <c r="J563" s="213"/>
      <c r="K563" s="213"/>
      <c r="L563" s="218"/>
      <c r="M563" s="219"/>
      <c r="N563" s="220"/>
      <c r="O563" s="220"/>
      <c r="P563" s="220"/>
      <c r="Q563" s="220"/>
      <c r="R563" s="220"/>
      <c r="S563" s="220"/>
      <c r="T563" s="221"/>
      <c r="AT563" s="222" t="s">
        <v>161</v>
      </c>
      <c r="AU563" s="222" t="s">
        <v>83</v>
      </c>
      <c r="AV563" s="14" t="s">
        <v>159</v>
      </c>
      <c r="AW563" s="14" t="s">
        <v>30</v>
      </c>
      <c r="AX563" s="14" t="s">
        <v>81</v>
      </c>
      <c r="AY563" s="222" t="s">
        <v>153</v>
      </c>
    </row>
    <row r="564" spans="1:65" s="2" customFormat="1" ht="24.2" customHeight="1">
      <c r="A564" s="33"/>
      <c r="B564" s="34"/>
      <c r="C564" s="186" t="s">
        <v>821</v>
      </c>
      <c r="D564" s="186" t="s">
        <v>155</v>
      </c>
      <c r="E564" s="187" t="s">
        <v>822</v>
      </c>
      <c r="F564" s="188" t="s">
        <v>823</v>
      </c>
      <c r="G564" s="189" t="s">
        <v>206</v>
      </c>
      <c r="H564" s="190">
        <v>4.7880000000000003</v>
      </c>
      <c r="I564" s="191"/>
      <c r="J564" s="192">
        <f>ROUND(I564*H564,2)</f>
        <v>0</v>
      </c>
      <c r="K564" s="193"/>
      <c r="L564" s="38"/>
      <c r="M564" s="194" t="s">
        <v>1</v>
      </c>
      <c r="N564" s="195" t="s">
        <v>38</v>
      </c>
      <c r="O564" s="70"/>
      <c r="P564" s="196">
        <f>O564*H564</f>
        <v>0</v>
      </c>
      <c r="Q564" s="196">
        <v>0</v>
      </c>
      <c r="R564" s="196">
        <f>Q564*H564</f>
        <v>0</v>
      </c>
      <c r="S564" s="196">
        <v>0</v>
      </c>
      <c r="T564" s="197">
        <f>S564*H564</f>
        <v>0</v>
      </c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R564" s="198" t="s">
        <v>236</v>
      </c>
      <c r="AT564" s="198" t="s">
        <v>155</v>
      </c>
      <c r="AU564" s="198" t="s">
        <v>83</v>
      </c>
      <c r="AY564" s="16" t="s">
        <v>153</v>
      </c>
      <c r="BE564" s="199">
        <f>IF(N564="základní",J564,0)</f>
        <v>0</v>
      </c>
      <c r="BF564" s="199">
        <f>IF(N564="snížená",J564,0)</f>
        <v>0</v>
      </c>
      <c r="BG564" s="199">
        <f>IF(N564="zákl. přenesená",J564,0)</f>
        <v>0</v>
      </c>
      <c r="BH564" s="199">
        <f>IF(N564="sníž. přenesená",J564,0)</f>
        <v>0</v>
      </c>
      <c r="BI564" s="199">
        <f>IF(N564="nulová",J564,0)</f>
        <v>0</v>
      </c>
      <c r="BJ564" s="16" t="s">
        <v>81</v>
      </c>
      <c r="BK564" s="199">
        <f>ROUND(I564*H564,2)</f>
        <v>0</v>
      </c>
      <c r="BL564" s="16" t="s">
        <v>236</v>
      </c>
      <c r="BM564" s="198" t="s">
        <v>824</v>
      </c>
    </row>
    <row r="565" spans="1:65" s="12" customFormat="1" ht="22.9" customHeight="1">
      <c r="B565" s="170"/>
      <c r="C565" s="171"/>
      <c r="D565" s="172" t="s">
        <v>72</v>
      </c>
      <c r="E565" s="184" t="s">
        <v>825</v>
      </c>
      <c r="F565" s="184" t="s">
        <v>826</v>
      </c>
      <c r="G565" s="171"/>
      <c r="H565" s="171"/>
      <c r="I565" s="174"/>
      <c r="J565" s="185">
        <f>BK565</f>
        <v>0</v>
      </c>
      <c r="K565" s="171"/>
      <c r="L565" s="176"/>
      <c r="M565" s="177"/>
      <c r="N565" s="178"/>
      <c r="O565" s="178"/>
      <c r="P565" s="179">
        <f>SUM(P566:P600)</f>
        <v>0</v>
      </c>
      <c r="Q565" s="178"/>
      <c r="R565" s="179">
        <f>SUM(R566:R600)</f>
        <v>1.2799</v>
      </c>
      <c r="S565" s="178"/>
      <c r="T565" s="180">
        <f>SUM(T566:T600)</f>
        <v>0</v>
      </c>
      <c r="AR565" s="181" t="s">
        <v>83</v>
      </c>
      <c r="AT565" s="182" t="s">
        <v>72</v>
      </c>
      <c r="AU565" s="182" t="s">
        <v>81</v>
      </c>
      <c r="AY565" s="181" t="s">
        <v>153</v>
      </c>
      <c r="BK565" s="183">
        <f>SUM(BK566:BK600)</f>
        <v>0</v>
      </c>
    </row>
    <row r="566" spans="1:65" s="2" customFormat="1" ht="21.75" customHeight="1">
      <c r="A566" s="33"/>
      <c r="B566" s="34"/>
      <c r="C566" s="186" t="s">
        <v>435</v>
      </c>
      <c r="D566" s="186" t="s">
        <v>155</v>
      </c>
      <c r="E566" s="187" t="s">
        <v>827</v>
      </c>
      <c r="F566" s="188" t="s">
        <v>828</v>
      </c>
      <c r="G566" s="189" t="s">
        <v>260</v>
      </c>
      <c r="H566" s="190">
        <v>31</v>
      </c>
      <c r="I566" s="191"/>
      <c r="J566" s="192">
        <f>ROUND(I566*H566,2)</f>
        <v>0</v>
      </c>
      <c r="K566" s="193"/>
      <c r="L566" s="38"/>
      <c r="M566" s="194" t="s">
        <v>1</v>
      </c>
      <c r="N566" s="195" t="s">
        <v>38</v>
      </c>
      <c r="O566" s="70"/>
      <c r="P566" s="196">
        <f>O566*H566</f>
        <v>0</v>
      </c>
      <c r="Q566" s="196">
        <v>0</v>
      </c>
      <c r="R566" s="196">
        <f>Q566*H566</f>
        <v>0</v>
      </c>
      <c r="S566" s="196">
        <v>0</v>
      </c>
      <c r="T566" s="197">
        <f>S566*H566</f>
        <v>0</v>
      </c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R566" s="198" t="s">
        <v>236</v>
      </c>
      <c r="AT566" s="198" t="s">
        <v>155</v>
      </c>
      <c r="AU566" s="198" t="s">
        <v>83</v>
      </c>
      <c r="AY566" s="16" t="s">
        <v>153</v>
      </c>
      <c r="BE566" s="199">
        <f>IF(N566="základní",J566,0)</f>
        <v>0</v>
      </c>
      <c r="BF566" s="199">
        <f>IF(N566="snížená",J566,0)</f>
        <v>0</v>
      </c>
      <c r="BG566" s="199">
        <f>IF(N566="zákl. přenesená",J566,0)</f>
        <v>0</v>
      </c>
      <c r="BH566" s="199">
        <f>IF(N566="sníž. přenesená",J566,0)</f>
        <v>0</v>
      </c>
      <c r="BI566" s="199">
        <f>IF(N566="nulová",J566,0)</f>
        <v>0</v>
      </c>
      <c r="BJ566" s="16" t="s">
        <v>81</v>
      </c>
      <c r="BK566" s="199">
        <f>ROUND(I566*H566,2)</f>
        <v>0</v>
      </c>
      <c r="BL566" s="16" t="s">
        <v>236</v>
      </c>
      <c r="BM566" s="198" t="s">
        <v>829</v>
      </c>
    </row>
    <row r="567" spans="1:65" s="13" customFormat="1">
      <c r="B567" s="200"/>
      <c r="C567" s="201"/>
      <c r="D567" s="202" t="s">
        <v>161</v>
      </c>
      <c r="E567" s="203" t="s">
        <v>1</v>
      </c>
      <c r="F567" s="204" t="s">
        <v>830</v>
      </c>
      <c r="G567" s="201"/>
      <c r="H567" s="205">
        <v>31</v>
      </c>
      <c r="I567" s="206"/>
      <c r="J567" s="201"/>
      <c r="K567" s="201"/>
      <c r="L567" s="207"/>
      <c r="M567" s="208"/>
      <c r="N567" s="209"/>
      <c r="O567" s="209"/>
      <c r="P567" s="209"/>
      <c r="Q567" s="209"/>
      <c r="R567" s="209"/>
      <c r="S567" s="209"/>
      <c r="T567" s="210"/>
      <c r="AT567" s="211" t="s">
        <v>161</v>
      </c>
      <c r="AU567" s="211" t="s">
        <v>83</v>
      </c>
      <c r="AV567" s="13" t="s">
        <v>83</v>
      </c>
      <c r="AW567" s="13" t="s">
        <v>30</v>
      </c>
      <c r="AX567" s="13" t="s">
        <v>73</v>
      </c>
      <c r="AY567" s="211" t="s">
        <v>153</v>
      </c>
    </row>
    <row r="568" spans="1:65" s="14" customFormat="1">
      <c r="B568" s="212"/>
      <c r="C568" s="213"/>
      <c r="D568" s="202" t="s">
        <v>161</v>
      </c>
      <c r="E568" s="214" t="s">
        <v>1</v>
      </c>
      <c r="F568" s="215" t="s">
        <v>163</v>
      </c>
      <c r="G568" s="213"/>
      <c r="H568" s="216">
        <v>31</v>
      </c>
      <c r="I568" s="217"/>
      <c r="J568" s="213"/>
      <c r="K568" s="213"/>
      <c r="L568" s="218"/>
      <c r="M568" s="219"/>
      <c r="N568" s="220"/>
      <c r="O568" s="220"/>
      <c r="P568" s="220"/>
      <c r="Q568" s="220"/>
      <c r="R568" s="220"/>
      <c r="S568" s="220"/>
      <c r="T568" s="221"/>
      <c r="AT568" s="222" t="s">
        <v>161</v>
      </c>
      <c r="AU568" s="222" t="s">
        <v>83</v>
      </c>
      <c r="AV568" s="14" t="s">
        <v>159</v>
      </c>
      <c r="AW568" s="14" t="s">
        <v>30</v>
      </c>
      <c r="AX568" s="14" t="s">
        <v>81</v>
      </c>
      <c r="AY568" s="222" t="s">
        <v>153</v>
      </c>
    </row>
    <row r="569" spans="1:65" s="2" customFormat="1" ht="21.75" customHeight="1">
      <c r="A569" s="33"/>
      <c r="B569" s="34"/>
      <c r="C569" s="186" t="s">
        <v>831</v>
      </c>
      <c r="D569" s="186" t="s">
        <v>155</v>
      </c>
      <c r="E569" s="187" t="s">
        <v>832</v>
      </c>
      <c r="F569" s="188" t="s">
        <v>833</v>
      </c>
      <c r="G569" s="189" t="s">
        <v>260</v>
      </c>
      <c r="H569" s="190">
        <v>7</v>
      </c>
      <c r="I569" s="191"/>
      <c r="J569" s="192">
        <f>ROUND(I569*H569,2)</f>
        <v>0</v>
      </c>
      <c r="K569" s="193"/>
      <c r="L569" s="38"/>
      <c r="M569" s="194" t="s">
        <v>1</v>
      </c>
      <c r="N569" s="195" t="s">
        <v>38</v>
      </c>
      <c r="O569" s="70"/>
      <c r="P569" s="196">
        <f>O569*H569</f>
        <v>0</v>
      </c>
      <c r="Q569" s="196">
        <v>0</v>
      </c>
      <c r="R569" s="196">
        <f>Q569*H569</f>
        <v>0</v>
      </c>
      <c r="S569" s="196">
        <v>0</v>
      </c>
      <c r="T569" s="197">
        <f>S569*H569</f>
        <v>0</v>
      </c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R569" s="198" t="s">
        <v>236</v>
      </c>
      <c r="AT569" s="198" t="s">
        <v>155</v>
      </c>
      <c r="AU569" s="198" t="s">
        <v>83</v>
      </c>
      <c r="AY569" s="16" t="s">
        <v>153</v>
      </c>
      <c r="BE569" s="199">
        <f>IF(N569="základní",J569,0)</f>
        <v>0</v>
      </c>
      <c r="BF569" s="199">
        <f>IF(N569="snížená",J569,0)</f>
        <v>0</v>
      </c>
      <c r="BG569" s="199">
        <f>IF(N569="zákl. přenesená",J569,0)</f>
        <v>0</v>
      </c>
      <c r="BH569" s="199">
        <f>IF(N569="sníž. přenesená",J569,0)</f>
        <v>0</v>
      </c>
      <c r="BI569" s="199">
        <f>IF(N569="nulová",J569,0)</f>
        <v>0</v>
      </c>
      <c r="BJ569" s="16" t="s">
        <v>81</v>
      </c>
      <c r="BK569" s="199">
        <f>ROUND(I569*H569,2)</f>
        <v>0</v>
      </c>
      <c r="BL569" s="16" t="s">
        <v>236</v>
      </c>
      <c r="BM569" s="198" t="s">
        <v>834</v>
      </c>
    </row>
    <row r="570" spans="1:65" s="13" customFormat="1">
      <c r="B570" s="200"/>
      <c r="C570" s="201"/>
      <c r="D570" s="202" t="s">
        <v>161</v>
      </c>
      <c r="E570" s="203" t="s">
        <v>1</v>
      </c>
      <c r="F570" s="204" t="s">
        <v>835</v>
      </c>
      <c r="G570" s="201"/>
      <c r="H570" s="205">
        <v>7</v>
      </c>
      <c r="I570" s="206"/>
      <c r="J570" s="201"/>
      <c r="K570" s="201"/>
      <c r="L570" s="207"/>
      <c r="M570" s="208"/>
      <c r="N570" s="209"/>
      <c r="O570" s="209"/>
      <c r="P570" s="209"/>
      <c r="Q570" s="209"/>
      <c r="R570" s="209"/>
      <c r="S570" s="209"/>
      <c r="T570" s="210"/>
      <c r="AT570" s="211" t="s">
        <v>161</v>
      </c>
      <c r="AU570" s="211" t="s">
        <v>83</v>
      </c>
      <c r="AV570" s="13" t="s">
        <v>83</v>
      </c>
      <c r="AW570" s="13" t="s">
        <v>30</v>
      </c>
      <c r="AX570" s="13" t="s">
        <v>73</v>
      </c>
      <c r="AY570" s="211" t="s">
        <v>153</v>
      </c>
    </row>
    <row r="571" spans="1:65" s="14" customFormat="1">
      <c r="B571" s="212"/>
      <c r="C571" s="213"/>
      <c r="D571" s="202" t="s">
        <v>161</v>
      </c>
      <c r="E571" s="214" t="s">
        <v>1</v>
      </c>
      <c r="F571" s="215" t="s">
        <v>163</v>
      </c>
      <c r="G571" s="213"/>
      <c r="H571" s="216">
        <v>7</v>
      </c>
      <c r="I571" s="217"/>
      <c r="J571" s="213"/>
      <c r="K571" s="213"/>
      <c r="L571" s="218"/>
      <c r="M571" s="219"/>
      <c r="N571" s="220"/>
      <c r="O571" s="220"/>
      <c r="P571" s="220"/>
      <c r="Q571" s="220"/>
      <c r="R571" s="220"/>
      <c r="S571" s="220"/>
      <c r="T571" s="221"/>
      <c r="AT571" s="222" t="s">
        <v>161</v>
      </c>
      <c r="AU571" s="222" t="s">
        <v>83</v>
      </c>
      <c r="AV571" s="14" t="s">
        <v>159</v>
      </c>
      <c r="AW571" s="14" t="s">
        <v>30</v>
      </c>
      <c r="AX571" s="14" t="s">
        <v>81</v>
      </c>
      <c r="AY571" s="222" t="s">
        <v>153</v>
      </c>
    </row>
    <row r="572" spans="1:65" s="2" customFormat="1" ht="21.75" customHeight="1">
      <c r="A572" s="33"/>
      <c r="B572" s="34"/>
      <c r="C572" s="186" t="s">
        <v>836</v>
      </c>
      <c r="D572" s="186" t="s">
        <v>155</v>
      </c>
      <c r="E572" s="187" t="s">
        <v>837</v>
      </c>
      <c r="F572" s="188" t="s">
        <v>838</v>
      </c>
      <c r="G572" s="189" t="s">
        <v>260</v>
      </c>
      <c r="H572" s="190">
        <v>2</v>
      </c>
      <c r="I572" s="191"/>
      <c r="J572" s="192">
        <f>ROUND(I572*H572,2)</f>
        <v>0</v>
      </c>
      <c r="K572" s="193"/>
      <c r="L572" s="38"/>
      <c r="M572" s="194" t="s">
        <v>1</v>
      </c>
      <c r="N572" s="195" t="s">
        <v>38</v>
      </c>
      <c r="O572" s="70"/>
      <c r="P572" s="196">
        <f>O572*H572</f>
        <v>0</v>
      </c>
      <c r="Q572" s="196">
        <v>0</v>
      </c>
      <c r="R572" s="196">
        <f>Q572*H572</f>
        <v>0</v>
      </c>
      <c r="S572" s="196">
        <v>0</v>
      </c>
      <c r="T572" s="197">
        <f>S572*H572</f>
        <v>0</v>
      </c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R572" s="198" t="s">
        <v>236</v>
      </c>
      <c r="AT572" s="198" t="s">
        <v>155</v>
      </c>
      <c r="AU572" s="198" t="s">
        <v>83</v>
      </c>
      <c r="AY572" s="16" t="s">
        <v>153</v>
      </c>
      <c r="BE572" s="199">
        <f>IF(N572="základní",J572,0)</f>
        <v>0</v>
      </c>
      <c r="BF572" s="199">
        <f>IF(N572="snížená",J572,0)</f>
        <v>0</v>
      </c>
      <c r="BG572" s="199">
        <f>IF(N572="zákl. přenesená",J572,0)</f>
        <v>0</v>
      </c>
      <c r="BH572" s="199">
        <f>IF(N572="sníž. přenesená",J572,0)</f>
        <v>0</v>
      </c>
      <c r="BI572" s="199">
        <f>IF(N572="nulová",J572,0)</f>
        <v>0</v>
      </c>
      <c r="BJ572" s="16" t="s">
        <v>81</v>
      </c>
      <c r="BK572" s="199">
        <f>ROUND(I572*H572,2)</f>
        <v>0</v>
      </c>
      <c r="BL572" s="16" t="s">
        <v>236</v>
      </c>
      <c r="BM572" s="198" t="s">
        <v>839</v>
      </c>
    </row>
    <row r="573" spans="1:65" s="2" customFormat="1" ht="21.75" customHeight="1">
      <c r="A573" s="33"/>
      <c r="B573" s="34"/>
      <c r="C573" s="186" t="s">
        <v>840</v>
      </c>
      <c r="D573" s="186" t="s">
        <v>155</v>
      </c>
      <c r="E573" s="187" t="s">
        <v>841</v>
      </c>
      <c r="F573" s="188" t="s">
        <v>842</v>
      </c>
      <c r="G573" s="189" t="s">
        <v>260</v>
      </c>
      <c r="H573" s="190">
        <v>9</v>
      </c>
      <c r="I573" s="191"/>
      <c r="J573" s="192">
        <f>ROUND(I573*H573,2)</f>
        <v>0</v>
      </c>
      <c r="K573" s="193"/>
      <c r="L573" s="38"/>
      <c r="M573" s="194" t="s">
        <v>1</v>
      </c>
      <c r="N573" s="195" t="s">
        <v>38</v>
      </c>
      <c r="O573" s="70"/>
      <c r="P573" s="196">
        <f>O573*H573</f>
        <v>0</v>
      </c>
      <c r="Q573" s="196">
        <v>0</v>
      </c>
      <c r="R573" s="196">
        <f>Q573*H573</f>
        <v>0</v>
      </c>
      <c r="S573" s="196">
        <v>0</v>
      </c>
      <c r="T573" s="197">
        <f>S573*H573</f>
        <v>0</v>
      </c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R573" s="198" t="s">
        <v>236</v>
      </c>
      <c r="AT573" s="198" t="s">
        <v>155</v>
      </c>
      <c r="AU573" s="198" t="s">
        <v>83</v>
      </c>
      <c r="AY573" s="16" t="s">
        <v>153</v>
      </c>
      <c r="BE573" s="199">
        <f>IF(N573="základní",J573,0)</f>
        <v>0</v>
      </c>
      <c r="BF573" s="199">
        <f>IF(N573="snížená",J573,0)</f>
        <v>0</v>
      </c>
      <c r="BG573" s="199">
        <f>IF(N573="zákl. přenesená",J573,0)</f>
        <v>0</v>
      </c>
      <c r="BH573" s="199">
        <f>IF(N573="sníž. přenesená",J573,0)</f>
        <v>0</v>
      </c>
      <c r="BI573" s="199">
        <f>IF(N573="nulová",J573,0)</f>
        <v>0</v>
      </c>
      <c r="BJ573" s="16" t="s">
        <v>81</v>
      </c>
      <c r="BK573" s="199">
        <f>ROUND(I573*H573,2)</f>
        <v>0</v>
      </c>
      <c r="BL573" s="16" t="s">
        <v>236</v>
      </c>
      <c r="BM573" s="198" t="s">
        <v>843</v>
      </c>
    </row>
    <row r="574" spans="1:65" s="13" customFormat="1">
      <c r="B574" s="200"/>
      <c r="C574" s="201"/>
      <c r="D574" s="202" t="s">
        <v>161</v>
      </c>
      <c r="E574" s="203" t="s">
        <v>1</v>
      </c>
      <c r="F574" s="204" t="s">
        <v>844</v>
      </c>
      <c r="G574" s="201"/>
      <c r="H574" s="205">
        <v>9</v>
      </c>
      <c r="I574" s="206"/>
      <c r="J574" s="201"/>
      <c r="K574" s="201"/>
      <c r="L574" s="207"/>
      <c r="M574" s="208"/>
      <c r="N574" s="209"/>
      <c r="O574" s="209"/>
      <c r="P574" s="209"/>
      <c r="Q574" s="209"/>
      <c r="R574" s="209"/>
      <c r="S574" s="209"/>
      <c r="T574" s="210"/>
      <c r="AT574" s="211" t="s">
        <v>161</v>
      </c>
      <c r="AU574" s="211" t="s">
        <v>83</v>
      </c>
      <c r="AV574" s="13" t="s">
        <v>83</v>
      </c>
      <c r="AW574" s="13" t="s">
        <v>30</v>
      </c>
      <c r="AX574" s="13" t="s">
        <v>73</v>
      </c>
      <c r="AY574" s="211" t="s">
        <v>153</v>
      </c>
    </row>
    <row r="575" spans="1:65" s="14" customFormat="1">
      <c r="B575" s="212"/>
      <c r="C575" s="213"/>
      <c r="D575" s="202" t="s">
        <v>161</v>
      </c>
      <c r="E575" s="214" t="s">
        <v>1</v>
      </c>
      <c r="F575" s="215" t="s">
        <v>163</v>
      </c>
      <c r="G575" s="213"/>
      <c r="H575" s="216">
        <v>9</v>
      </c>
      <c r="I575" s="217"/>
      <c r="J575" s="213"/>
      <c r="K575" s="213"/>
      <c r="L575" s="218"/>
      <c r="M575" s="219"/>
      <c r="N575" s="220"/>
      <c r="O575" s="220"/>
      <c r="P575" s="220"/>
      <c r="Q575" s="220"/>
      <c r="R575" s="220"/>
      <c r="S575" s="220"/>
      <c r="T575" s="221"/>
      <c r="AT575" s="222" t="s">
        <v>161</v>
      </c>
      <c r="AU575" s="222" t="s">
        <v>83</v>
      </c>
      <c r="AV575" s="14" t="s">
        <v>159</v>
      </c>
      <c r="AW575" s="14" t="s">
        <v>30</v>
      </c>
      <c r="AX575" s="14" t="s">
        <v>81</v>
      </c>
      <c r="AY575" s="222" t="s">
        <v>153</v>
      </c>
    </row>
    <row r="576" spans="1:65" s="2" customFormat="1" ht="21.75" customHeight="1">
      <c r="A576" s="33"/>
      <c r="B576" s="34"/>
      <c r="C576" s="186" t="s">
        <v>845</v>
      </c>
      <c r="D576" s="186" t="s">
        <v>155</v>
      </c>
      <c r="E576" s="187" t="s">
        <v>846</v>
      </c>
      <c r="F576" s="188" t="s">
        <v>847</v>
      </c>
      <c r="G576" s="189" t="s">
        <v>260</v>
      </c>
      <c r="H576" s="190">
        <v>6</v>
      </c>
      <c r="I576" s="191"/>
      <c r="J576" s="192">
        <f>ROUND(I576*H576,2)</f>
        <v>0</v>
      </c>
      <c r="K576" s="193"/>
      <c r="L576" s="38"/>
      <c r="M576" s="194" t="s">
        <v>1</v>
      </c>
      <c r="N576" s="195" t="s">
        <v>38</v>
      </c>
      <c r="O576" s="70"/>
      <c r="P576" s="196">
        <f>O576*H576</f>
        <v>0</v>
      </c>
      <c r="Q576" s="196">
        <v>0</v>
      </c>
      <c r="R576" s="196">
        <f>Q576*H576</f>
        <v>0</v>
      </c>
      <c r="S576" s="196">
        <v>0</v>
      </c>
      <c r="T576" s="197">
        <f>S576*H576</f>
        <v>0</v>
      </c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R576" s="198" t="s">
        <v>236</v>
      </c>
      <c r="AT576" s="198" t="s">
        <v>155</v>
      </c>
      <c r="AU576" s="198" t="s">
        <v>83</v>
      </c>
      <c r="AY576" s="16" t="s">
        <v>153</v>
      </c>
      <c r="BE576" s="199">
        <f>IF(N576="základní",J576,0)</f>
        <v>0</v>
      </c>
      <c r="BF576" s="199">
        <f>IF(N576="snížená",J576,0)</f>
        <v>0</v>
      </c>
      <c r="BG576" s="199">
        <f>IF(N576="zákl. přenesená",J576,0)</f>
        <v>0</v>
      </c>
      <c r="BH576" s="199">
        <f>IF(N576="sníž. přenesená",J576,0)</f>
        <v>0</v>
      </c>
      <c r="BI576" s="199">
        <f>IF(N576="nulová",J576,0)</f>
        <v>0</v>
      </c>
      <c r="BJ576" s="16" t="s">
        <v>81</v>
      </c>
      <c r="BK576" s="199">
        <f>ROUND(I576*H576,2)</f>
        <v>0</v>
      </c>
      <c r="BL576" s="16" t="s">
        <v>236</v>
      </c>
      <c r="BM576" s="198" t="s">
        <v>848</v>
      </c>
    </row>
    <row r="577" spans="1:65" s="13" customFormat="1">
      <c r="B577" s="200"/>
      <c r="C577" s="201"/>
      <c r="D577" s="202" t="s">
        <v>161</v>
      </c>
      <c r="E577" s="203" t="s">
        <v>1</v>
      </c>
      <c r="F577" s="204" t="s">
        <v>849</v>
      </c>
      <c r="G577" s="201"/>
      <c r="H577" s="205">
        <v>6</v>
      </c>
      <c r="I577" s="206"/>
      <c r="J577" s="201"/>
      <c r="K577" s="201"/>
      <c r="L577" s="207"/>
      <c r="M577" s="208"/>
      <c r="N577" s="209"/>
      <c r="O577" s="209"/>
      <c r="P577" s="209"/>
      <c r="Q577" s="209"/>
      <c r="R577" s="209"/>
      <c r="S577" s="209"/>
      <c r="T577" s="210"/>
      <c r="AT577" s="211" t="s">
        <v>161</v>
      </c>
      <c r="AU577" s="211" t="s">
        <v>83</v>
      </c>
      <c r="AV577" s="13" t="s">
        <v>83</v>
      </c>
      <c r="AW577" s="13" t="s">
        <v>30</v>
      </c>
      <c r="AX577" s="13" t="s">
        <v>73</v>
      </c>
      <c r="AY577" s="211" t="s">
        <v>153</v>
      </c>
    </row>
    <row r="578" spans="1:65" s="14" customFormat="1">
      <c r="B578" s="212"/>
      <c r="C578" s="213"/>
      <c r="D578" s="202" t="s">
        <v>161</v>
      </c>
      <c r="E578" s="214" t="s">
        <v>1</v>
      </c>
      <c r="F578" s="215" t="s">
        <v>163</v>
      </c>
      <c r="G578" s="213"/>
      <c r="H578" s="216">
        <v>6</v>
      </c>
      <c r="I578" s="217"/>
      <c r="J578" s="213"/>
      <c r="K578" s="213"/>
      <c r="L578" s="218"/>
      <c r="M578" s="219"/>
      <c r="N578" s="220"/>
      <c r="O578" s="220"/>
      <c r="P578" s="220"/>
      <c r="Q578" s="220"/>
      <c r="R578" s="220"/>
      <c r="S578" s="220"/>
      <c r="T578" s="221"/>
      <c r="AT578" s="222" t="s">
        <v>161</v>
      </c>
      <c r="AU578" s="222" t="s">
        <v>83</v>
      </c>
      <c r="AV578" s="14" t="s">
        <v>159</v>
      </c>
      <c r="AW578" s="14" t="s">
        <v>30</v>
      </c>
      <c r="AX578" s="14" t="s">
        <v>81</v>
      </c>
      <c r="AY578" s="222" t="s">
        <v>153</v>
      </c>
    </row>
    <row r="579" spans="1:65" s="2" customFormat="1" ht="21.75" customHeight="1">
      <c r="A579" s="33"/>
      <c r="B579" s="34"/>
      <c r="C579" s="186" t="s">
        <v>850</v>
      </c>
      <c r="D579" s="186" t="s">
        <v>155</v>
      </c>
      <c r="E579" s="187" t="s">
        <v>851</v>
      </c>
      <c r="F579" s="188" t="s">
        <v>852</v>
      </c>
      <c r="G579" s="189" t="s">
        <v>260</v>
      </c>
      <c r="H579" s="190">
        <v>2</v>
      </c>
      <c r="I579" s="191"/>
      <c r="J579" s="192">
        <f>ROUND(I579*H579,2)</f>
        <v>0</v>
      </c>
      <c r="K579" s="193"/>
      <c r="L579" s="38"/>
      <c r="M579" s="194" t="s">
        <v>1</v>
      </c>
      <c r="N579" s="195" t="s">
        <v>38</v>
      </c>
      <c r="O579" s="70"/>
      <c r="P579" s="196">
        <f>O579*H579</f>
        <v>0</v>
      </c>
      <c r="Q579" s="196">
        <v>0</v>
      </c>
      <c r="R579" s="196">
        <f>Q579*H579</f>
        <v>0</v>
      </c>
      <c r="S579" s="196">
        <v>0</v>
      </c>
      <c r="T579" s="197">
        <f>S579*H579</f>
        <v>0</v>
      </c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R579" s="198" t="s">
        <v>236</v>
      </c>
      <c r="AT579" s="198" t="s">
        <v>155</v>
      </c>
      <c r="AU579" s="198" t="s">
        <v>83</v>
      </c>
      <c r="AY579" s="16" t="s">
        <v>153</v>
      </c>
      <c r="BE579" s="199">
        <f>IF(N579="základní",J579,0)</f>
        <v>0</v>
      </c>
      <c r="BF579" s="199">
        <f>IF(N579="snížená",J579,0)</f>
        <v>0</v>
      </c>
      <c r="BG579" s="199">
        <f>IF(N579="zákl. přenesená",J579,0)</f>
        <v>0</v>
      </c>
      <c r="BH579" s="199">
        <f>IF(N579="sníž. přenesená",J579,0)</f>
        <v>0</v>
      </c>
      <c r="BI579" s="199">
        <f>IF(N579="nulová",J579,0)</f>
        <v>0</v>
      </c>
      <c r="BJ579" s="16" t="s">
        <v>81</v>
      </c>
      <c r="BK579" s="199">
        <f>ROUND(I579*H579,2)</f>
        <v>0</v>
      </c>
      <c r="BL579" s="16" t="s">
        <v>236</v>
      </c>
      <c r="BM579" s="198" t="s">
        <v>853</v>
      </c>
    </row>
    <row r="580" spans="1:65" s="2" customFormat="1" ht="16.5" customHeight="1">
      <c r="A580" s="33"/>
      <c r="B580" s="34"/>
      <c r="C580" s="223" t="s">
        <v>440</v>
      </c>
      <c r="D580" s="223" t="s">
        <v>350</v>
      </c>
      <c r="E580" s="224" t="s">
        <v>854</v>
      </c>
      <c r="F580" s="225" t="s">
        <v>855</v>
      </c>
      <c r="G580" s="226" t="s">
        <v>309</v>
      </c>
      <c r="H580" s="227">
        <v>2</v>
      </c>
      <c r="I580" s="228"/>
      <c r="J580" s="229">
        <f>ROUND(I580*H580,2)</f>
        <v>0</v>
      </c>
      <c r="K580" s="230"/>
      <c r="L580" s="231"/>
      <c r="M580" s="232" t="s">
        <v>1</v>
      </c>
      <c r="N580" s="233" t="s">
        <v>38</v>
      </c>
      <c r="O580" s="70"/>
      <c r="P580" s="196">
        <f>O580*H580</f>
        <v>0</v>
      </c>
      <c r="Q580" s="196">
        <v>4.2000000000000002E-4</v>
      </c>
      <c r="R580" s="196">
        <f>Q580*H580</f>
        <v>8.4000000000000003E-4</v>
      </c>
      <c r="S580" s="196">
        <v>0</v>
      </c>
      <c r="T580" s="197">
        <f>S580*H580</f>
        <v>0</v>
      </c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R580" s="198" t="s">
        <v>194</v>
      </c>
      <c r="AT580" s="198" t="s">
        <v>350</v>
      </c>
      <c r="AU580" s="198" t="s">
        <v>83</v>
      </c>
      <c r="AY580" s="16" t="s">
        <v>153</v>
      </c>
      <c r="BE580" s="199">
        <f>IF(N580="základní",J580,0)</f>
        <v>0</v>
      </c>
      <c r="BF580" s="199">
        <f>IF(N580="snížená",J580,0)</f>
        <v>0</v>
      </c>
      <c r="BG580" s="199">
        <f>IF(N580="zákl. přenesená",J580,0)</f>
        <v>0</v>
      </c>
      <c r="BH580" s="199">
        <f>IF(N580="sníž. přenesená",J580,0)</f>
        <v>0</v>
      </c>
      <c r="BI580" s="199">
        <f>IF(N580="nulová",J580,0)</f>
        <v>0</v>
      </c>
      <c r="BJ580" s="16" t="s">
        <v>81</v>
      </c>
      <c r="BK580" s="199">
        <f>ROUND(I580*H580,2)</f>
        <v>0</v>
      </c>
      <c r="BL580" s="16" t="s">
        <v>159</v>
      </c>
      <c r="BM580" s="198" t="s">
        <v>856</v>
      </c>
    </row>
    <row r="581" spans="1:65" s="2" customFormat="1" ht="16.5" customHeight="1">
      <c r="A581" s="33"/>
      <c r="B581" s="34"/>
      <c r="C581" s="223" t="s">
        <v>857</v>
      </c>
      <c r="D581" s="223" t="s">
        <v>350</v>
      </c>
      <c r="E581" s="224" t="s">
        <v>858</v>
      </c>
      <c r="F581" s="225" t="s">
        <v>859</v>
      </c>
      <c r="G581" s="226" t="s">
        <v>309</v>
      </c>
      <c r="H581" s="227">
        <v>1</v>
      </c>
      <c r="I581" s="228"/>
      <c r="J581" s="229">
        <f>ROUND(I581*H581,2)</f>
        <v>0</v>
      </c>
      <c r="K581" s="230"/>
      <c r="L581" s="231"/>
      <c r="M581" s="232" t="s">
        <v>1</v>
      </c>
      <c r="N581" s="233" t="s">
        <v>38</v>
      </c>
      <c r="O581" s="70"/>
      <c r="P581" s="196">
        <f>O581*H581</f>
        <v>0</v>
      </c>
      <c r="Q581" s="196">
        <v>1.3799999999999999E-3</v>
      </c>
      <c r="R581" s="196">
        <f>Q581*H581</f>
        <v>1.3799999999999999E-3</v>
      </c>
      <c r="S581" s="196">
        <v>0</v>
      </c>
      <c r="T581" s="197">
        <f>S581*H581</f>
        <v>0</v>
      </c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R581" s="198" t="s">
        <v>194</v>
      </c>
      <c r="AT581" s="198" t="s">
        <v>350</v>
      </c>
      <c r="AU581" s="198" t="s">
        <v>83</v>
      </c>
      <c r="AY581" s="16" t="s">
        <v>153</v>
      </c>
      <c r="BE581" s="199">
        <f>IF(N581="základní",J581,0)</f>
        <v>0</v>
      </c>
      <c r="BF581" s="199">
        <f>IF(N581="snížená",J581,0)</f>
        <v>0</v>
      </c>
      <c r="BG581" s="199">
        <f>IF(N581="zákl. přenesená",J581,0)</f>
        <v>0</v>
      </c>
      <c r="BH581" s="199">
        <f>IF(N581="sníž. přenesená",J581,0)</f>
        <v>0</v>
      </c>
      <c r="BI581" s="199">
        <f>IF(N581="nulová",J581,0)</f>
        <v>0</v>
      </c>
      <c r="BJ581" s="16" t="s">
        <v>81</v>
      </c>
      <c r="BK581" s="199">
        <f>ROUND(I581*H581,2)</f>
        <v>0</v>
      </c>
      <c r="BL581" s="16" t="s">
        <v>159</v>
      </c>
      <c r="BM581" s="198" t="s">
        <v>860</v>
      </c>
    </row>
    <row r="582" spans="1:65" s="2" customFormat="1" ht="24.2" customHeight="1">
      <c r="A582" s="33"/>
      <c r="B582" s="34"/>
      <c r="C582" s="186" t="s">
        <v>445</v>
      </c>
      <c r="D582" s="186" t="s">
        <v>155</v>
      </c>
      <c r="E582" s="187" t="s">
        <v>861</v>
      </c>
      <c r="F582" s="188" t="s">
        <v>862</v>
      </c>
      <c r="G582" s="189" t="s">
        <v>309</v>
      </c>
      <c r="H582" s="190">
        <v>2</v>
      </c>
      <c r="I582" s="191"/>
      <c r="J582" s="192">
        <f>ROUND(I582*H582,2)</f>
        <v>0</v>
      </c>
      <c r="K582" s="193"/>
      <c r="L582" s="38"/>
      <c r="M582" s="194" t="s">
        <v>1</v>
      </c>
      <c r="N582" s="195" t="s">
        <v>38</v>
      </c>
      <c r="O582" s="70"/>
      <c r="P582" s="196">
        <f>O582*H582</f>
        <v>0</v>
      </c>
      <c r="Q582" s="196">
        <v>4.1700000000000001E-3</v>
      </c>
      <c r="R582" s="196">
        <f>Q582*H582</f>
        <v>8.3400000000000002E-3</v>
      </c>
      <c r="S582" s="196">
        <v>0</v>
      </c>
      <c r="T582" s="197">
        <f>S582*H582</f>
        <v>0</v>
      </c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R582" s="198" t="s">
        <v>236</v>
      </c>
      <c r="AT582" s="198" t="s">
        <v>155</v>
      </c>
      <c r="AU582" s="198" t="s">
        <v>83</v>
      </c>
      <c r="AY582" s="16" t="s">
        <v>153</v>
      </c>
      <c r="BE582" s="199">
        <f>IF(N582="základní",J582,0)</f>
        <v>0</v>
      </c>
      <c r="BF582" s="199">
        <f>IF(N582="snížená",J582,0)</f>
        <v>0</v>
      </c>
      <c r="BG582" s="199">
        <f>IF(N582="zákl. přenesená",J582,0)</f>
        <v>0</v>
      </c>
      <c r="BH582" s="199">
        <f>IF(N582="sníž. přenesená",J582,0)</f>
        <v>0</v>
      </c>
      <c r="BI582" s="199">
        <f>IF(N582="nulová",J582,0)</f>
        <v>0</v>
      </c>
      <c r="BJ582" s="16" t="s">
        <v>81</v>
      </c>
      <c r="BK582" s="199">
        <f>ROUND(I582*H582,2)</f>
        <v>0</v>
      </c>
      <c r="BL582" s="16" t="s">
        <v>236</v>
      </c>
      <c r="BM582" s="198" t="s">
        <v>863</v>
      </c>
    </row>
    <row r="583" spans="1:65" s="13" customFormat="1">
      <c r="B583" s="200"/>
      <c r="C583" s="201"/>
      <c r="D583" s="202" t="s">
        <v>161</v>
      </c>
      <c r="E583" s="203" t="s">
        <v>1</v>
      </c>
      <c r="F583" s="204" t="s">
        <v>864</v>
      </c>
      <c r="G583" s="201"/>
      <c r="H583" s="205">
        <v>2</v>
      </c>
      <c r="I583" s="206"/>
      <c r="J583" s="201"/>
      <c r="K583" s="201"/>
      <c r="L583" s="207"/>
      <c r="M583" s="208"/>
      <c r="N583" s="209"/>
      <c r="O583" s="209"/>
      <c r="P583" s="209"/>
      <c r="Q583" s="209"/>
      <c r="R583" s="209"/>
      <c r="S583" s="209"/>
      <c r="T583" s="210"/>
      <c r="AT583" s="211" t="s">
        <v>161</v>
      </c>
      <c r="AU583" s="211" t="s">
        <v>83</v>
      </c>
      <c r="AV583" s="13" t="s">
        <v>83</v>
      </c>
      <c r="AW583" s="13" t="s">
        <v>30</v>
      </c>
      <c r="AX583" s="13" t="s">
        <v>73</v>
      </c>
      <c r="AY583" s="211" t="s">
        <v>153</v>
      </c>
    </row>
    <row r="584" spans="1:65" s="14" customFormat="1">
      <c r="B584" s="212"/>
      <c r="C584" s="213"/>
      <c r="D584" s="202" t="s">
        <v>161</v>
      </c>
      <c r="E584" s="214" t="s">
        <v>1</v>
      </c>
      <c r="F584" s="215" t="s">
        <v>163</v>
      </c>
      <c r="G584" s="213"/>
      <c r="H584" s="216">
        <v>2</v>
      </c>
      <c r="I584" s="217"/>
      <c r="J584" s="213"/>
      <c r="K584" s="213"/>
      <c r="L584" s="218"/>
      <c r="M584" s="219"/>
      <c r="N584" s="220"/>
      <c r="O584" s="220"/>
      <c r="P584" s="220"/>
      <c r="Q584" s="220"/>
      <c r="R584" s="220"/>
      <c r="S584" s="220"/>
      <c r="T584" s="221"/>
      <c r="AT584" s="222" t="s">
        <v>161</v>
      </c>
      <c r="AU584" s="222" t="s">
        <v>83</v>
      </c>
      <c r="AV584" s="14" t="s">
        <v>159</v>
      </c>
      <c r="AW584" s="14" t="s">
        <v>30</v>
      </c>
      <c r="AX584" s="14" t="s">
        <v>81</v>
      </c>
      <c r="AY584" s="222" t="s">
        <v>153</v>
      </c>
    </row>
    <row r="585" spans="1:65" s="2" customFormat="1" ht="16.5" customHeight="1">
      <c r="A585" s="33"/>
      <c r="B585" s="34"/>
      <c r="C585" s="186" t="s">
        <v>865</v>
      </c>
      <c r="D585" s="186" t="s">
        <v>155</v>
      </c>
      <c r="E585" s="187" t="s">
        <v>866</v>
      </c>
      <c r="F585" s="188" t="s">
        <v>867</v>
      </c>
      <c r="G585" s="189" t="s">
        <v>309</v>
      </c>
      <c r="H585" s="190">
        <v>2</v>
      </c>
      <c r="I585" s="191"/>
      <c r="J585" s="192">
        <f t="shared" ref="J585:J594" si="0">ROUND(I585*H585,2)</f>
        <v>0</v>
      </c>
      <c r="K585" s="193"/>
      <c r="L585" s="38"/>
      <c r="M585" s="194" t="s">
        <v>1</v>
      </c>
      <c r="N585" s="195" t="s">
        <v>38</v>
      </c>
      <c r="O585" s="70"/>
      <c r="P585" s="196">
        <f t="shared" ref="P585:P594" si="1">O585*H585</f>
        <v>0</v>
      </c>
      <c r="Q585" s="196">
        <v>0</v>
      </c>
      <c r="R585" s="196">
        <f t="shared" ref="R585:R594" si="2">Q585*H585</f>
        <v>0</v>
      </c>
      <c r="S585" s="196">
        <v>0</v>
      </c>
      <c r="T585" s="197">
        <f t="shared" ref="T585:T594" si="3">S585*H585</f>
        <v>0</v>
      </c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R585" s="198" t="s">
        <v>236</v>
      </c>
      <c r="AT585" s="198" t="s">
        <v>155</v>
      </c>
      <c r="AU585" s="198" t="s">
        <v>83</v>
      </c>
      <c r="AY585" s="16" t="s">
        <v>153</v>
      </c>
      <c r="BE585" s="199">
        <f t="shared" ref="BE585:BE594" si="4">IF(N585="základní",J585,0)</f>
        <v>0</v>
      </c>
      <c r="BF585" s="199">
        <f t="shared" ref="BF585:BF594" si="5">IF(N585="snížená",J585,0)</f>
        <v>0</v>
      </c>
      <c r="BG585" s="199">
        <f t="shared" ref="BG585:BG594" si="6">IF(N585="zákl. přenesená",J585,0)</f>
        <v>0</v>
      </c>
      <c r="BH585" s="199">
        <f t="shared" ref="BH585:BH594" si="7">IF(N585="sníž. přenesená",J585,0)</f>
        <v>0</v>
      </c>
      <c r="BI585" s="199">
        <f t="shared" ref="BI585:BI594" si="8">IF(N585="nulová",J585,0)</f>
        <v>0</v>
      </c>
      <c r="BJ585" s="16" t="s">
        <v>81</v>
      </c>
      <c r="BK585" s="199">
        <f t="shared" ref="BK585:BK594" si="9">ROUND(I585*H585,2)</f>
        <v>0</v>
      </c>
      <c r="BL585" s="16" t="s">
        <v>236</v>
      </c>
      <c r="BM585" s="198" t="s">
        <v>868</v>
      </c>
    </row>
    <row r="586" spans="1:65" s="2" customFormat="1" ht="24.2" customHeight="1">
      <c r="A586" s="33"/>
      <c r="B586" s="34"/>
      <c r="C586" s="186" t="s">
        <v>450</v>
      </c>
      <c r="D586" s="186" t="s">
        <v>155</v>
      </c>
      <c r="E586" s="187" t="s">
        <v>869</v>
      </c>
      <c r="F586" s="188" t="s">
        <v>870</v>
      </c>
      <c r="G586" s="189" t="s">
        <v>309</v>
      </c>
      <c r="H586" s="190">
        <v>1</v>
      </c>
      <c r="I586" s="191"/>
      <c r="J586" s="192">
        <f t="shared" si="0"/>
        <v>0</v>
      </c>
      <c r="K586" s="193"/>
      <c r="L586" s="38"/>
      <c r="M586" s="194" t="s">
        <v>1</v>
      </c>
      <c r="N586" s="195" t="s">
        <v>38</v>
      </c>
      <c r="O586" s="70"/>
      <c r="P586" s="196">
        <f t="shared" si="1"/>
        <v>0</v>
      </c>
      <c r="Q586" s="196">
        <v>0</v>
      </c>
      <c r="R586" s="196">
        <f t="shared" si="2"/>
        <v>0</v>
      </c>
      <c r="S586" s="196">
        <v>0</v>
      </c>
      <c r="T586" s="197">
        <f t="shared" si="3"/>
        <v>0</v>
      </c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R586" s="198" t="s">
        <v>236</v>
      </c>
      <c r="AT586" s="198" t="s">
        <v>155</v>
      </c>
      <c r="AU586" s="198" t="s">
        <v>83</v>
      </c>
      <c r="AY586" s="16" t="s">
        <v>153</v>
      </c>
      <c r="BE586" s="199">
        <f t="shared" si="4"/>
        <v>0</v>
      </c>
      <c r="BF586" s="199">
        <f t="shared" si="5"/>
        <v>0</v>
      </c>
      <c r="BG586" s="199">
        <f t="shared" si="6"/>
        <v>0</v>
      </c>
      <c r="BH586" s="199">
        <f t="shared" si="7"/>
        <v>0</v>
      </c>
      <c r="BI586" s="199">
        <f t="shared" si="8"/>
        <v>0</v>
      </c>
      <c r="BJ586" s="16" t="s">
        <v>81</v>
      </c>
      <c r="BK586" s="199">
        <f t="shared" si="9"/>
        <v>0</v>
      </c>
      <c r="BL586" s="16" t="s">
        <v>236</v>
      </c>
      <c r="BM586" s="198" t="s">
        <v>871</v>
      </c>
    </row>
    <row r="587" spans="1:65" s="2" customFormat="1" ht="16.5" customHeight="1">
      <c r="A587" s="33"/>
      <c r="B587" s="34"/>
      <c r="C587" s="223" t="s">
        <v>872</v>
      </c>
      <c r="D587" s="223" t="s">
        <v>350</v>
      </c>
      <c r="E587" s="224" t="s">
        <v>873</v>
      </c>
      <c r="F587" s="225" t="s">
        <v>874</v>
      </c>
      <c r="G587" s="226" t="s">
        <v>309</v>
      </c>
      <c r="H587" s="227">
        <v>1</v>
      </c>
      <c r="I587" s="228"/>
      <c r="J587" s="229">
        <f t="shared" si="0"/>
        <v>0</v>
      </c>
      <c r="K587" s="230"/>
      <c r="L587" s="231"/>
      <c r="M587" s="232" t="s">
        <v>1</v>
      </c>
      <c r="N587" s="233" t="s">
        <v>38</v>
      </c>
      <c r="O587" s="70"/>
      <c r="P587" s="196">
        <f t="shared" si="1"/>
        <v>0</v>
      </c>
      <c r="Q587" s="196">
        <v>6.8000000000000005E-2</v>
      </c>
      <c r="R587" s="196">
        <f t="shared" si="2"/>
        <v>6.8000000000000005E-2</v>
      </c>
      <c r="S587" s="196">
        <v>0</v>
      </c>
      <c r="T587" s="197">
        <f t="shared" si="3"/>
        <v>0</v>
      </c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R587" s="198" t="s">
        <v>315</v>
      </c>
      <c r="AT587" s="198" t="s">
        <v>350</v>
      </c>
      <c r="AU587" s="198" t="s">
        <v>83</v>
      </c>
      <c r="AY587" s="16" t="s">
        <v>153</v>
      </c>
      <c r="BE587" s="199">
        <f t="shared" si="4"/>
        <v>0</v>
      </c>
      <c r="BF587" s="199">
        <f t="shared" si="5"/>
        <v>0</v>
      </c>
      <c r="BG587" s="199">
        <f t="shared" si="6"/>
        <v>0</v>
      </c>
      <c r="BH587" s="199">
        <f t="shared" si="7"/>
        <v>0</v>
      </c>
      <c r="BI587" s="199">
        <f t="shared" si="8"/>
        <v>0</v>
      </c>
      <c r="BJ587" s="16" t="s">
        <v>81</v>
      </c>
      <c r="BK587" s="199">
        <f t="shared" si="9"/>
        <v>0</v>
      </c>
      <c r="BL587" s="16" t="s">
        <v>236</v>
      </c>
      <c r="BM587" s="198" t="s">
        <v>875</v>
      </c>
    </row>
    <row r="588" spans="1:65" s="2" customFormat="1" ht="16.5" customHeight="1">
      <c r="A588" s="33"/>
      <c r="B588" s="34"/>
      <c r="C588" s="223" t="s">
        <v>455</v>
      </c>
      <c r="D588" s="223" t="s">
        <v>350</v>
      </c>
      <c r="E588" s="224" t="s">
        <v>876</v>
      </c>
      <c r="F588" s="225" t="s">
        <v>877</v>
      </c>
      <c r="G588" s="226" t="s">
        <v>309</v>
      </c>
      <c r="H588" s="227">
        <v>1</v>
      </c>
      <c r="I588" s="228"/>
      <c r="J588" s="229">
        <f t="shared" si="0"/>
        <v>0</v>
      </c>
      <c r="K588" s="230"/>
      <c r="L588" s="231"/>
      <c r="M588" s="232" t="s">
        <v>1</v>
      </c>
      <c r="N588" s="233" t="s">
        <v>38</v>
      </c>
      <c r="O588" s="70"/>
      <c r="P588" s="196">
        <f t="shared" si="1"/>
        <v>0</v>
      </c>
      <c r="Q588" s="196">
        <v>0.52600000000000002</v>
      </c>
      <c r="R588" s="196">
        <f t="shared" si="2"/>
        <v>0.52600000000000002</v>
      </c>
      <c r="S588" s="196">
        <v>0</v>
      </c>
      <c r="T588" s="197">
        <f t="shared" si="3"/>
        <v>0</v>
      </c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R588" s="198" t="s">
        <v>315</v>
      </c>
      <c r="AT588" s="198" t="s">
        <v>350</v>
      </c>
      <c r="AU588" s="198" t="s">
        <v>83</v>
      </c>
      <c r="AY588" s="16" t="s">
        <v>153</v>
      </c>
      <c r="BE588" s="199">
        <f t="shared" si="4"/>
        <v>0</v>
      </c>
      <c r="BF588" s="199">
        <f t="shared" si="5"/>
        <v>0</v>
      </c>
      <c r="BG588" s="199">
        <f t="shared" si="6"/>
        <v>0</v>
      </c>
      <c r="BH588" s="199">
        <f t="shared" si="7"/>
        <v>0</v>
      </c>
      <c r="BI588" s="199">
        <f t="shared" si="8"/>
        <v>0</v>
      </c>
      <c r="BJ588" s="16" t="s">
        <v>81</v>
      </c>
      <c r="BK588" s="199">
        <f t="shared" si="9"/>
        <v>0</v>
      </c>
      <c r="BL588" s="16" t="s">
        <v>236</v>
      </c>
      <c r="BM588" s="198" t="s">
        <v>878</v>
      </c>
    </row>
    <row r="589" spans="1:65" s="2" customFormat="1" ht="16.5" customHeight="1">
      <c r="A589" s="33"/>
      <c r="B589" s="34"/>
      <c r="C589" s="223" t="s">
        <v>879</v>
      </c>
      <c r="D589" s="223" t="s">
        <v>350</v>
      </c>
      <c r="E589" s="224" t="s">
        <v>880</v>
      </c>
      <c r="F589" s="225" t="s">
        <v>881</v>
      </c>
      <c r="G589" s="226" t="s">
        <v>309</v>
      </c>
      <c r="H589" s="227">
        <v>1</v>
      </c>
      <c r="I589" s="228"/>
      <c r="J589" s="229">
        <f t="shared" si="0"/>
        <v>0</v>
      </c>
      <c r="K589" s="230"/>
      <c r="L589" s="231"/>
      <c r="M589" s="232" t="s">
        <v>1</v>
      </c>
      <c r="N589" s="233" t="s">
        <v>38</v>
      </c>
      <c r="O589" s="70"/>
      <c r="P589" s="196">
        <f t="shared" si="1"/>
        <v>0</v>
      </c>
      <c r="Q589" s="196">
        <v>0.26200000000000001</v>
      </c>
      <c r="R589" s="196">
        <f t="shared" si="2"/>
        <v>0.26200000000000001</v>
      </c>
      <c r="S589" s="196">
        <v>0</v>
      </c>
      <c r="T589" s="197">
        <f t="shared" si="3"/>
        <v>0</v>
      </c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R589" s="198" t="s">
        <v>315</v>
      </c>
      <c r="AT589" s="198" t="s">
        <v>350</v>
      </c>
      <c r="AU589" s="198" t="s">
        <v>83</v>
      </c>
      <c r="AY589" s="16" t="s">
        <v>153</v>
      </c>
      <c r="BE589" s="199">
        <f t="shared" si="4"/>
        <v>0</v>
      </c>
      <c r="BF589" s="199">
        <f t="shared" si="5"/>
        <v>0</v>
      </c>
      <c r="BG589" s="199">
        <f t="shared" si="6"/>
        <v>0</v>
      </c>
      <c r="BH589" s="199">
        <f t="shared" si="7"/>
        <v>0</v>
      </c>
      <c r="BI589" s="199">
        <f t="shared" si="8"/>
        <v>0</v>
      </c>
      <c r="BJ589" s="16" t="s">
        <v>81</v>
      </c>
      <c r="BK589" s="199">
        <f t="shared" si="9"/>
        <v>0</v>
      </c>
      <c r="BL589" s="16" t="s">
        <v>236</v>
      </c>
      <c r="BM589" s="198" t="s">
        <v>882</v>
      </c>
    </row>
    <row r="590" spans="1:65" s="2" customFormat="1" ht="21.75" customHeight="1">
      <c r="A590" s="33"/>
      <c r="B590" s="34"/>
      <c r="C590" s="223" t="s">
        <v>459</v>
      </c>
      <c r="D590" s="223" t="s">
        <v>350</v>
      </c>
      <c r="E590" s="224" t="s">
        <v>883</v>
      </c>
      <c r="F590" s="225" t="s">
        <v>884</v>
      </c>
      <c r="G590" s="226" t="s">
        <v>309</v>
      </c>
      <c r="H590" s="227">
        <v>1</v>
      </c>
      <c r="I590" s="228"/>
      <c r="J590" s="229">
        <f t="shared" si="0"/>
        <v>0</v>
      </c>
      <c r="K590" s="230"/>
      <c r="L590" s="231"/>
      <c r="M590" s="232" t="s">
        <v>1</v>
      </c>
      <c r="N590" s="233" t="s">
        <v>38</v>
      </c>
      <c r="O590" s="70"/>
      <c r="P590" s="196">
        <f t="shared" si="1"/>
        <v>0</v>
      </c>
      <c r="Q590" s="196">
        <v>0</v>
      </c>
      <c r="R590" s="196">
        <f t="shared" si="2"/>
        <v>0</v>
      </c>
      <c r="S590" s="196">
        <v>0</v>
      </c>
      <c r="T590" s="197">
        <f t="shared" si="3"/>
        <v>0</v>
      </c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R590" s="198" t="s">
        <v>315</v>
      </c>
      <c r="AT590" s="198" t="s">
        <v>350</v>
      </c>
      <c r="AU590" s="198" t="s">
        <v>83</v>
      </c>
      <c r="AY590" s="16" t="s">
        <v>153</v>
      </c>
      <c r="BE590" s="199">
        <f t="shared" si="4"/>
        <v>0</v>
      </c>
      <c r="BF590" s="199">
        <f t="shared" si="5"/>
        <v>0</v>
      </c>
      <c r="BG590" s="199">
        <f t="shared" si="6"/>
        <v>0</v>
      </c>
      <c r="BH590" s="199">
        <f t="shared" si="7"/>
        <v>0</v>
      </c>
      <c r="BI590" s="199">
        <f t="shared" si="8"/>
        <v>0</v>
      </c>
      <c r="BJ590" s="16" t="s">
        <v>81</v>
      </c>
      <c r="BK590" s="199">
        <f t="shared" si="9"/>
        <v>0</v>
      </c>
      <c r="BL590" s="16" t="s">
        <v>236</v>
      </c>
      <c r="BM590" s="198" t="s">
        <v>885</v>
      </c>
    </row>
    <row r="591" spans="1:65" s="2" customFormat="1" ht="24.2" customHeight="1">
      <c r="A591" s="33"/>
      <c r="B591" s="34"/>
      <c r="C591" s="186" t="s">
        <v>886</v>
      </c>
      <c r="D591" s="186" t="s">
        <v>155</v>
      </c>
      <c r="E591" s="187" t="s">
        <v>887</v>
      </c>
      <c r="F591" s="188" t="s">
        <v>888</v>
      </c>
      <c r="G591" s="189" t="s">
        <v>309</v>
      </c>
      <c r="H591" s="190">
        <v>1</v>
      </c>
      <c r="I591" s="191"/>
      <c r="J591" s="192">
        <f t="shared" si="0"/>
        <v>0</v>
      </c>
      <c r="K591" s="193"/>
      <c r="L591" s="38"/>
      <c r="M591" s="194" t="s">
        <v>1</v>
      </c>
      <c r="N591" s="195" t="s">
        <v>38</v>
      </c>
      <c r="O591" s="70"/>
      <c r="P591" s="196">
        <f t="shared" si="1"/>
        <v>0</v>
      </c>
      <c r="Q591" s="196">
        <v>0.21734000000000001</v>
      </c>
      <c r="R591" s="196">
        <f t="shared" si="2"/>
        <v>0.21734000000000001</v>
      </c>
      <c r="S591" s="196">
        <v>0</v>
      </c>
      <c r="T591" s="197">
        <f t="shared" si="3"/>
        <v>0</v>
      </c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R591" s="198" t="s">
        <v>159</v>
      </c>
      <c r="AT591" s="198" t="s">
        <v>155</v>
      </c>
      <c r="AU591" s="198" t="s">
        <v>83</v>
      </c>
      <c r="AY591" s="16" t="s">
        <v>153</v>
      </c>
      <c r="BE591" s="199">
        <f t="shared" si="4"/>
        <v>0</v>
      </c>
      <c r="BF591" s="199">
        <f t="shared" si="5"/>
        <v>0</v>
      </c>
      <c r="BG591" s="199">
        <f t="shared" si="6"/>
        <v>0</v>
      </c>
      <c r="BH591" s="199">
        <f t="shared" si="7"/>
        <v>0</v>
      </c>
      <c r="BI591" s="199">
        <f t="shared" si="8"/>
        <v>0</v>
      </c>
      <c r="BJ591" s="16" t="s">
        <v>81</v>
      </c>
      <c r="BK591" s="199">
        <f t="shared" si="9"/>
        <v>0</v>
      </c>
      <c r="BL591" s="16" t="s">
        <v>159</v>
      </c>
      <c r="BM591" s="198" t="s">
        <v>889</v>
      </c>
    </row>
    <row r="592" spans="1:65" s="2" customFormat="1" ht="21.75" customHeight="1">
      <c r="A592" s="33"/>
      <c r="B592" s="34"/>
      <c r="C592" s="223" t="s">
        <v>464</v>
      </c>
      <c r="D592" s="223" t="s">
        <v>350</v>
      </c>
      <c r="E592" s="224" t="s">
        <v>890</v>
      </c>
      <c r="F592" s="225" t="s">
        <v>891</v>
      </c>
      <c r="G592" s="226" t="s">
        <v>309</v>
      </c>
      <c r="H592" s="227">
        <v>1</v>
      </c>
      <c r="I592" s="228"/>
      <c r="J592" s="229">
        <f t="shared" si="0"/>
        <v>0</v>
      </c>
      <c r="K592" s="230"/>
      <c r="L592" s="231"/>
      <c r="M592" s="232" t="s">
        <v>1</v>
      </c>
      <c r="N592" s="233" t="s">
        <v>38</v>
      </c>
      <c r="O592" s="70"/>
      <c r="P592" s="196">
        <f t="shared" si="1"/>
        <v>0</v>
      </c>
      <c r="Q592" s="196">
        <v>0.19600000000000001</v>
      </c>
      <c r="R592" s="196">
        <f t="shared" si="2"/>
        <v>0.19600000000000001</v>
      </c>
      <c r="S592" s="196">
        <v>0</v>
      </c>
      <c r="T592" s="197">
        <f t="shared" si="3"/>
        <v>0</v>
      </c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R592" s="198" t="s">
        <v>315</v>
      </c>
      <c r="AT592" s="198" t="s">
        <v>350</v>
      </c>
      <c r="AU592" s="198" t="s">
        <v>83</v>
      </c>
      <c r="AY592" s="16" t="s">
        <v>153</v>
      </c>
      <c r="BE592" s="199">
        <f t="shared" si="4"/>
        <v>0</v>
      </c>
      <c r="BF592" s="199">
        <f t="shared" si="5"/>
        <v>0</v>
      </c>
      <c r="BG592" s="199">
        <f t="shared" si="6"/>
        <v>0</v>
      </c>
      <c r="BH592" s="199">
        <f t="shared" si="7"/>
        <v>0</v>
      </c>
      <c r="BI592" s="199">
        <f t="shared" si="8"/>
        <v>0</v>
      </c>
      <c r="BJ592" s="16" t="s">
        <v>81</v>
      </c>
      <c r="BK592" s="199">
        <f t="shared" si="9"/>
        <v>0</v>
      </c>
      <c r="BL592" s="16" t="s">
        <v>236</v>
      </c>
      <c r="BM592" s="198" t="s">
        <v>892</v>
      </c>
    </row>
    <row r="593" spans="1:65" s="2" customFormat="1" ht="16.5" customHeight="1">
      <c r="A593" s="33"/>
      <c r="B593" s="34"/>
      <c r="C593" s="186" t="s">
        <v>893</v>
      </c>
      <c r="D593" s="186" t="s">
        <v>155</v>
      </c>
      <c r="E593" s="187" t="s">
        <v>508</v>
      </c>
      <c r="F593" s="188" t="s">
        <v>509</v>
      </c>
      <c r="G593" s="189" t="s">
        <v>510</v>
      </c>
      <c r="H593" s="190">
        <v>1</v>
      </c>
      <c r="I593" s="191"/>
      <c r="J593" s="192">
        <f t="shared" si="0"/>
        <v>0</v>
      </c>
      <c r="K593" s="193"/>
      <c r="L593" s="38"/>
      <c r="M593" s="194" t="s">
        <v>1</v>
      </c>
      <c r="N593" s="195" t="s">
        <v>38</v>
      </c>
      <c r="O593" s="70"/>
      <c r="P593" s="196">
        <f t="shared" si="1"/>
        <v>0</v>
      </c>
      <c r="Q593" s="196">
        <v>0</v>
      </c>
      <c r="R593" s="196">
        <f t="shared" si="2"/>
        <v>0</v>
      </c>
      <c r="S593" s="196">
        <v>0</v>
      </c>
      <c r="T593" s="197">
        <f t="shared" si="3"/>
        <v>0</v>
      </c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R593" s="198" t="s">
        <v>236</v>
      </c>
      <c r="AT593" s="198" t="s">
        <v>155</v>
      </c>
      <c r="AU593" s="198" t="s">
        <v>83</v>
      </c>
      <c r="AY593" s="16" t="s">
        <v>153</v>
      </c>
      <c r="BE593" s="199">
        <f t="shared" si="4"/>
        <v>0</v>
      </c>
      <c r="BF593" s="199">
        <f t="shared" si="5"/>
        <v>0</v>
      </c>
      <c r="BG593" s="199">
        <f t="shared" si="6"/>
        <v>0</v>
      </c>
      <c r="BH593" s="199">
        <f t="shared" si="7"/>
        <v>0</v>
      </c>
      <c r="BI593" s="199">
        <f t="shared" si="8"/>
        <v>0</v>
      </c>
      <c r="BJ593" s="16" t="s">
        <v>81</v>
      </c>
      <c r="BK593" s="199">
        <f t="shared" si="9"/>
        <v>0</v>
      </c>
      <c r="BL593" s="16" t="s">
        <v>236</v>
      </c>
      <c r="BM593" s="198" t="s">
        <v>894</v>
      </c>
    </row>
    <row r="594" spans="1:65" s="2" customFormat="1" ht="21.75" customHeight="1">
      <c r="A594" s="33"/>
      <c r="B594" s="34"/>
      <c r="C594" s="186" t="s">
        <v>468</v>
      </c>
      <c r="D594" s="186" t="s">
        <v>155</v>
      </c>
      <c r="E594" s="187" t="s">
        <v>895</v>
      </c>
      <c r="F594" s="188" t="s">
        <v>896</v>
      </c>
      <c r="G594" s="189" t="s">
        <v>260</v>
      </c>
      <c r="H594" s="190">
        <v>55</v>
      </c>
      <c r="I594" s="191"/>
      <c r="J594" s="192">
        <f t="shared" si="0"/>
        <v>0</v>
      </c>
      <c r="K594" s="193"/>
      <c r="L594" s="38"/>
      <c r="M594" s="194" t="s">
        <v>1</v>
      </c>
      <c r="N594" s="195" t="s">
        <v>38</v>
      </c>
      <c r="O594" s="70"/>
      <c r="P594" s="196">
        <f t="shared" si="1"/>
        <v>0</v>
      </c>
      <c r="Q594" s="196">
        <v>0</v>
      </c>
      <c r="R594" s="196">
        <f t="shared" si="2"/>
        <v>0</v>
      </c>
      <c r="S594" s="196">
        <v>0</v>
      </c>
      <c r="T594" s="197">
        <f t="shared" si="3"/>
        <v>0</v>
      </c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R594" s="198" t="s">
        <v>236</v>
      </c>
      <c r="AT594" s="198" t="s">
        <v>155</v>
      </c>
      <c r="AU594" s="198" t="s">
        <v>83</v>
      </c>
      <c r="AY594" s="16" t="s">
        <v>153</v>
      </c>
      <c r="BE594" s="199">
        <f t="shared" si="4"/>
        <v>0</v>
      </c>
      <c r="BF594" s="199">
        <f t="shared" si="5"/>
        <v>0</v>
      </c>
      <c r="BG594" s="199">
        <f t="shared" si="6"/>
        <v>0</v>
      </c>
      <c r="BH594" s="199">
        <f t="shared" si="7"/>
        <v>0</v>
      </c>
      <c r="BI594" s="199">
        <f t="shared" si="8"/>
        <v>0</v>
      </c>
      <c r="BJ594" s="16" t="s">
        <v>81</v>
      </c>
      <c r="BK594" s="199">
        <f t="shared" si="9"/>
        <v>0</v>
      </c>
      <c r="BL594" s="16" t="s">
        <v>236</v>
      </c>
      <c r="BM594" s="198" t="s">
        <v>897</v>
      </c>
    </row>
    <row r="595" spans="1:65" s="13" customFormat="1">
      <c r="B595" s="200"/>
      <c r="C595" s="201"/>
      <c r="D595" s="202" t="s">
        <v>161</v>
      </c>
      <c r="E595" s="203" t="s">
        <v>1</v>
      </c>
      <c r="F595" s="204" t="s">
        <v>898</v>
      </c>
      <c r="G595" s="201"/>
      <c r="H595" s="205">
        <v>55</v>
      </c>
      <c r="I595" s="206"/>
      <c r="J595" s="201"/>
      <c r="K595" s="201"/>
      <c r="L595" s="207"/>
      <c r="M595" s="208"/>
      <c r="N595" s="209"/>
      <c r="O595" s="209"/>
      <c r="P595" s="209"/>
      <c r="Q595" s="209"/>
      <c r="R595" s="209"/>
      <c r="S595" s="209"/>
      <c r="T595" s="210"/>
      <c r="AT595" s="211" t="s">
        <v>161</v>
      </c>
      <c r="AU595" s="211" t="s">
        <v>83</v>
      </c>
      <c r="AV595" s="13" t="s">
        <v>83</v>
      </c>
      <c r="AW595" s="13" t="s">
        <v>30</v>
      </c>
      <c r="AX595" s="13" t="s">
        <v>73</v>
      </c>
      <c r="AY595" s="211" t="s">
        <v>153</v>
      </c>
    </row>
    <row r="596" spans="1:65" s="14" customFormat="1">
      <c r="B596" s="212"/>
      <c r="C596" s="213"/>
      <c r="D596" s="202" t="s">
        <v>161</v>
      </c>
      <c r="E596" s="214" t="s">
        <v>1</v>
      </c>
      <c r="F596" s="215" t="s">
        <v>163</v>
      </c>
      <c r="G596" s="213"/>
      <c r="H596" s="216">
        <v>55</v>
      </c>
      <c r="I596" s="217"/>
      <c r="J596" s="213"/>
      <c r="K596" s="213"/>
      <c r="L596" s="218"/>
      <c r="M596" s="219"/>
      <c r="N596" s="220"/>
      <c r="O596" s="220"/>
      <c r="P596" s="220"/>
      <c r="Q596" s="220"/>
      <c r="R596" s="220"/>
      <c r="S596" s="220"/>
      <c r="T596" s="221"/>
      <c r="AT596" s="222" t="s">
        <v>161</v>
      </c>
      <c r="AU596" s="222" t="s">
        <v>83</v>
      </c>
      <c r="AV596" s="14" t="s">
        <v>159</v>
      </c>
      <c r="AW596" s="14" t="s">
        <v>30</v>
      </c>
      <c r="AX596" s="14" t="s">
        <v>81</v>
      </c>
      <c r="AY596" s="222" t="s">
        <v>153</v>
      </c>
    </row>
    <row r="597" spans="1:65" s="2" customFormat="1" ht="21.75" customHeight="1">
      <c r="A597" s="33"/>
      <c r="B597" s="34"/>
      <c r="C597" s="186" t="s">
        <v>899</v>
      </c>
      <c r="D597" s="186" t="s">
        <v>155</v>
      </c>
      <c r="E597" s="187" t="s">
        <v>900</v>
      </c>
      <c r="F597" s="188" t="s">
        <v>901</v>
      </c>
      <c r="G597" s="189" t="s">
        <v>260</v>
      </c>
      <c r="H597" s="190">
        <v>2</v>
      </c>
      <c r="I597" s="191"/>
      <c r="J597" s="192">
        <f>ROUND(I597*H597,2)</f>
        <v>0</v>
      </c>
      <c r="K597" s="193"/>
      <c r="L597" s="38"/>
      <c r="M597" s="194" t="s">
        <v>1</v>
      </c>
      <c r="N597" s="195" t="s">
        <v>38</v>
      </c>
      <c r="O597" s="70"/>
      <c r="P597" s="196">
        <f>O597*H597</f>
        <v>0</v>
      </c>
      <c r="Q597" s="196">
        <v>0</v>
      </c>
      <c r="R597" s="196">
        <f>Q597*H597</f>
        <v>0</v>
      </c>
      <c r="S597" s="196">
        <v>0</v>
      </c>
      <c r="T597" s="197">
        <f>S597*H597</f>
        <v>0</v>
      </c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R597" s="198" t="s">
        <v>236</v>
      </c>
      <c r="AT597" s="198" t="s">
        <v>155</v>
      </c>
      <c r="AU597" s="198" t="s">
        <v>83</v>
      </c>
      <c r="AY597" s="16" t="s">
        <v>153</v>
      </c>
      <c r="BE597" s="199">
        <f>IF(N597="základní",J597,0)</f>
        <v>0</v>
      </c>
      <c r="BF597" s="199">
        <f>IF(N597="snížená",J597,0)</f>
        <v>0</v>
      </c>
      <c r="BG597" s="199">
        <f>IF(N597="zákl. přenesená",J597,0)</f>
        <v>0</v>
      </c>
      <c r="BH597" s="199">
        <f>IF(N597="sníž. přenesená",J597,0)</f>
        <v>0</v>
      </c>
      <c r="BI597" s="199">
        <f>IF(N597="nulová",J597,0)</f>
        <v>0</v>
      </c>
      <c r="BJ597" s="16" t="s">
        <v>81</v>
      </c>
      <c r="BK597" s="199">
        <f>ROUND(I597*H597,2)</f>
        <v>0</v>
      </c>
      <c r="BL597" s="16" t="s">
        <v>236</v>
      </c>
      <c r="BM597" s="198" t="s">
        <v>902</v>
      </c>
    </row>
    <row r="598" spans="1:65" s="13" customFormat="1">
      <c r="B598" s="200"/>
      <c r="C598" s="201"/>
      <c r="D598" s="202" t="s">
        <v>161</v>
      </c>
      <c r="E598" s="203" t="s">
        <v>1</v>
      </c>
      <c r="F598" s="204" t="s">
        <v>83</v>
      </c>
      <c r="G598" s="201"/>
      <c r="H598" s="205">
        <v>2</v>
      </c>
      <c r="I598" s="206"/>
      <c r="J598" s="201"/>
      <c r="K598" s="201"/>
      <c r="L598" s="207"/>
      <c r="M598" s="208"/>
      <c r="N598" s="209"/>
      <c r="O598" s="209"/>
      <c r="P598" s="209"/>
      <c r="Q598" s="209"/>
      <c r="R598" s="209"/>
      <c r="S598" s="209"/>
      <c r="T598" s="210"/>
      <c r="AT598" s="211" t="s">
        <v>161</v>
      </c>
      <c r="AU598" s="211" t="s">
        <v>83</v>
      </c>
      <c r="AV598" s="13" t="s">
        <v>83</v>
      </c>
      <c r="AW598" s="13" t="s">
        <v>30</v>
      </c>
      <c r="AX598" s="13" t="s">
        <v>73</v>
      </c>
      <c r="AY598" s="211" t="s">
        <v>153</v>
      </c>
    </row>
    <row r="599" spans="1:65" s="14" customFormat="1">
      <c r="B599" s="212"/>
      <c r="C599" s="213"/>
      <c r="D599" s="202" t="s">
        <v>161</v>
      </c>
      <c r="E599" s="214" t="s">
        <v>1</v>
      </c>
      <c r="F599" s="215" t="s">
        <v>163</v>
      </c>
      <c r="G599" s="213"/>
      <c r="H599" s="216">
        <v>2</v>
      </c>
      <c r="I599" s="217"/>
      <c r="J599" s="213"/>
      <c r="K599" s="213"/>
      <c r="L599" s="218"/>
      <c r="M599" s="219"/>
      <c r="N599" s="220"/>
      <c r="O599" s="220"/>
      <c r="P599" s="220"/>
      <c r="Q599" s="220"/>
      <c r="R599" s="220"/>
      <c r="S599" s="220"/>
      <c r="T599" s="221"/>
      <c r="AT599" s="222" t="s">
        <v>161</v>
      </c>
      <c r="AU599" s="222" t="s">
        <v>83</v>
      </c>
      <c r="AV599" s="14" t="s">
        <v>159</v>
      </c>
      <c r="AW599" s="14" t="s">
        <v>30</v>
      </c>
      <c r="AX599" s="14" t="s">
        <v>81</v>
      </c>
      <c r="AY599" s="222" t="s">
        <v>153</v>
      </c>
    </row>
    <row r="600" spans="1:65" s="2" customFormat="1" ht="24.2" customHeight="1">
      <c r="A600" s="33"/>
      <c r="B600" s="34"/>
      <c r="C600" s="186" t="s">
        <v>473</v>
      </c>
      <c r="D600" s="186" t="s">
        <v>155</v>
      </c>
      <c r="E600" s="187" t="s">
        <v>903</v>
      </c>
      <c r="F600" s="188" t="s">
        <v>904</v>
      </c>
      <c r="G600" s="189" t="s">
        <v>206</v>
      </c>
      <c r="H600" s="190">
        <v>2.879</v>
      </c>
      <c r="I600" s="191"/>
      <c r="J600" s="192">
        <f>ROUND(I600*H600,2)</f>
        <v>0</v>
      </c>
      <c r="K600" s="193"/>
      <c r="L600" s="38"/>
      <c r="M600" s="194" t="s">
        <v>1</v>
      </c>
      <c r="N600" s="195" t="s">
        <v>38</v>
      </c>
      <c r="O600" s="70"/>
      <c r="P600" s="196">
        <f>O600*H600</f>
        <v>0</v>
      </c>
      <c r="Q600" s="196">
        <v>0</v>
      </c>
      <c r="R600" s="196">
        <f>Q600*H600</f>
        <v>0</v>
      </c>
      <c r="S600" s="196">
        <v>0</v>
      </c>
      <c r="T600" s="197">
        <f>S600*H600</f>
        <v>0</v>
      </c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R600" s="198" t="s">
        <v>236</v>
      </c>
      <c r="AT600" s="198" t="s">
        <v>155</v>
      </c>
      <c r="AU600" s="198" t="s">
        <v>83</v>
      </c>
      <c r="AY600" s="16" t="s">
        <v>153</v>
      </c>
      <c r="BE600" s="199">
        <f>IF(N600="základní",J600,0)</f>
        <v>0</v>
      </c>
      <c r="BF600" s="199">
        <f>IF(N600="snížená",J600,0)</f>
        <v>0</v>
      </c>
      <c r="BG600" s="199">
        <f>IF(N600="zákl. přenesená",J600,0)</f>
        <v>0</v>
      </c>
      <c r="BH600" s="199">
        <f>IF(N600="sníž. přenesená",J600,0)</f>
        <v>0</v>
      </c>
      <c r="BI600" s="199">
        <f>IF(N600="nulová",J600,0)</f>
        <v>0</v>
      </c>
      <c r="BJ600" s="16" t="s">
        <v>81</v>
      </c>
      <c r="BK600" s="199">
        <f>ROUND(I600*H600,2)</f>
        <v>0</v>
      </c>
      <c r="BL600" s="16" t="s">
        <v>236</v>
      </c>
      <c r="BM600" s="198" t="s">
        <v>905</v>
      </c>
    </row>
    <row r="601" spans="1:65" s="12" customFormat="1" ht="22.9" customHeight="1">
      <c r="B601" s="170"/>
      <c r="C601" s="171"/>
      <c r="D601" s="172" t="s">
        <v>72</v>
      </c>
      <c r="E601" s="184" t="s">
        <v>906</v>
      </c>
      <c r="F601" s="184" t="s">
        <v>907</v>
      </c>
      <c r="G601" s="171"/>
      <c r="H601" s="171"/>
      <c r="I601" s="174"/>
      <c r="J601" s="185">
        <f>BK601</f>
        <v>0</v>
      </c>
      <c r="K601" s="171"/>
      <c r="L601" s="176"/>
      <c r="M601" s="177"/>
      <c r="N601" s="178"/>
      <c r="O601" s="178"/>
      <c r="P601" s="179">
        <f>SUM(P602:P643)</f>
        <v>0</v>
      </c>
      <c r="Q601" s="178"/>
      <c r="R601" s="179">
        <f>SUM(R602:R643)</f>
        <v>0.73168999999999995</v>
      </c>
      <c r="S601" s="178"/>
      <c r="T601" s="180">
        <f>SUM(T602:T643)</f>
        <v>0</v>
      </c>
      <c r="AR601" s="181" t="s">
        <v>83</v>
      </c>
      <c r="AT601" s="182" t="s">
        <v>72</v>
      </c>
      <c r="AU601" s="182" t="s">
        <v>81</v>
      </c>
      <c r="AY601" s="181" t="s">
        <v>153</v>
      </c>
      <c r="BK601" s="183">
        <f>SUM(BK602:BK643)</f>
        <v>0</v>
      </c>
    </row>
    <row r="602" spans="1:65" s="2" customFormat="1" ht="24.2" customHeight="1">
      <c r="A602" s="33"/>
      <c r="B602" s="34"/>
      <c r="C602" s="186" t="s">
        <v>908</v>
      </c>
      <c r="D602" s="186" t="s">
        <v>155</v>
      </c>
      <c r="E602" s="187" t="s">
        <v>909</v>
      </c>
      <c r="F602" s="188" t="s">
        <v>910</v>
      </c>
      <c r="G602" s="189" t="s">
        <v>260</v>
      </c>
      <c r="H602" s="190">
        <v>29</v>
      </c>
      <c r="I602" s="191"/>
      <c r="J602" s="192">
        <f>ROUND(I602*H602,2)</f>
        <v>0</v>
      </c>
      <c r="K602" s="193"/>
      <c r="L602" s="38"/>
      <c r="M602" s="194" t="s">
        <v>1</v>
      </c>
      <c r="N602" s="195" t="s">
        <v>38</v>
      </c>
      <c r="O602" s="70"/>
      <c r="P602" s="196">
        <f>O602*H602</f>
        <v>0</v>
      </c>
      <c r="Q602" s="196">
        <v>0</v>
      </c>
      <c r="R602" s="196">
        <f>Q602*H602</f>
        <v>0</v>
      </c>
      <c r="S602" s="196">
        <v>0</v>
      </c>
      <c r="T602" s="197">
        <f>S602*H602</f>
        <v>0</v>
      </c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R602" s="198" t="s">
        <v>159</v>
      </c>
      <c r="AT602" s="198" t="s">
        <v>155</v>
      </c>
      <c r="AU602" s="198" t="s">
        <v>83</v>
      </c>
      <c r="AY602" s="16" t="s">
        <v>153</v>
      </c>
      <c r="BE602" s="199">
        <f>IF(N602="základní",J602,0)</f>
        <v>0</v>
      </c>
      <c r="BF602" s="199">
        <f>IF(N602="snížená",J602,0)</f>
        <v>0</v>
      </c>
      <c r="BG602" s="199">
        <f>IF(N602="zákl. přenesená",J602,0)</f>
        <v>0</v>
      </c>
      <c r="BH602" s="199">
        <f>IF(N602="sníž. přenesená",J602,0)</f>
        <v>0</v>
      </c>
      <c r="BI602" s="199">
        <f>IF(N602="nulová",J602,0)</f>
        <v>0</v>
      </c>
      <c r="BJ602" s="16" t="s">
        <v>81</v>
      </c>
      <c r="BK602" s="199">
        <f>ROUND(I602*H602,2)</f>
        <v>0</v>
      </c>
      <c r="BL602" s="16" t="s">
        <v>159</v>
      </c>
      <c r="BM602" s="198" t="s">
        <v>911</v>
      </c>
    </row>
    <row r="603" spans="1:65" s="13" customFormat="1">
      <c r="B603" s="200"/>
      <c r="C603" s="201"/>
      <c r="D603" s="202" t="s">
        <v>161</v>
      </c>
      <c r="E603" s="203" t="s">
        <v>1</v>
      </c>
      <c r="F603" s="204" t="s">
        <v>912</v>
      </c>
      <c r="G603" s="201"/>
      <c r="H603" s="205">
        <v>29</v>
      </c>
      <c r="I603" s="206"/>
      <c r="J603" s="201"/>
      <c r="K603" s="201"/>
      <c r="L603" s="207"/>
      <c r="M603" s="208"/>
      <c r="N603" s="209"/>
      <c r="O603" s="209"/>
      <c r="P603" s="209"/>
      <c r="Q603" s="209"/>
      <c r="R603" s="209"/>
      <c r="S603" s="209"/>
      <c r="T603" s="210"/>
      <c r="AT603" s="211" t="s">
        <v>161</v>
      </c>
      <c r="AU603" s="211" t="s">
        <v>83</v>
      </c>
      <c r="AV603" s="13" t="s">
        <v>83</v>
      </c>
      <c r="AW603" s="13" t="s">
        <v>30</v>
      </c>
      <c r="AX603" s="13" t="s">
        <v>73</v>
      </c>
      <c r="AY603" s="211" t="s">
        <v>153</v>
      </c>
    </row>
    <row r="604" spans="1:65" s="14" customFormat="1">
      <c r="B604" s="212"/>
      <c r="C604" s="213"/>
      <c r="D604" s="202" t="s">
        <v>161</v>
      </c>
      <c r="E604" s="214" t="s">
        <v>1</v>
      </c>
      <c r="F604" s="215" t="s">
        <v>163</v>
      </c>
      <c r="G604" s="213"/>
      <c r="H604" s="216">
        <v>29</v>
      </c>
      <c r="I604" s="217"/>
      <c r="J604" s="213"/>
      <c r="K604" s="213"/>
      <c r="L604" s="218"/>
      <c r="M604" s="219"/>
      <c r="N604" s="220"/>
      <c r="O604" s="220"/>
      <c r="P604" s="220"/>
      <c r="Q604" s="220"/>
      <c r="R604" s="220"/>
      <c r="S604" s="220"/>
      <c r="T604" s="221"/>
      <c r="AT604" s="222" t="s">
        <v>161</v>
      </c>
      <c r="AU604" s="222" t="s">
        <v>83</v>
      </c>
      <c r="AV604" s="14" t="s">
        <v>159</v>
      </c>
      <c r="AW604" s="14" t="s">
        <v>30</v>
      </c>
      <c r="AX604" s="14" t="s">
        <v>81</v>
      </c>
      <c r="AY604" s="222" t="s">
        <v>153</v>
      </c>
    </row>
    <row r="605" spans="1:65" s="2" customFormat="1" ht="21.75" customHeight="1">
      <c r="A605" s="33"/>
      <c r="B605" s="34"/>
      <c r="C605" s="223" t="s">
        <v>477</v>
      </c>
      <c r="D605" s="223" t="s">
        <v>350</v>
      </c>
      <c r="E605" s="224" t="s">
        <v>913</v>
      </c>
      <c r="F605" s="225" t="s">
        <v>914</v>
      </c>
      <c r="G605" s="226" t="s">
        <v>260</v>
      </c>
      <c r="H605" s="227">
        <v>20</v>
      </c>
      <c r="I605" s="228"/>
      <c r="J605" s="229">
        <f>ROUND(I605*H605,2)</f>
        <v>0</v>
      </c>
      <c r="K605" s="230"/>
      <c r="L605" s="231"/>
      <c r="M605" s="232" t="s">
        <v>1</v>
      </c>
      <c r="N605" s="233" t="s">
        <v>38</v>
      </c>
      <c r="O605" s="70"/>
      <c r="P605" s="196">
        <f>O605*H605</f>
        <v>0</v>
      </c>
      <c r="Q605" s="196">
        <v>1.7000000000000001E-4</v>
      </c>
      <c r="R605" s="196">
        <f>Q605*H605</f>
        <v>3.4000000000000002E-3</v>
      </c>
      <c r="S605" s="196">
        <v>0</v>
      </c>
      <c r="T605" s="197">
        <f>S605*H605</f>
        <v>0</v>
      </c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R605" s="198" t="s">
        <v>194</v>
      </c>
      <c r="AT605" s="198" t="s">
        <v>350</v>
      </c>
      <c r="AU605" s="198" t="s">
        <v>83</v>
      </c>
      <c r="AY605" s="16" t="s">
        <v>153</v>
      </c>
      <c r="BE605" s="199">
        <f>IF(N605="základní",J605,0)</f>
        <v>0</v>
      </c>
      <c r="BF605" s="199">
        <f>IF(N605="snížená",J605,0)</f>
        <v>0</v>
      </c>
      <c r="BG605" s="199">
        <f>IF(N605="zákl. přenesená",J605,0)</f>
        <v>0</v>
      </c>
      <c r="BH605" s="199">
        <f>IF(N605="sníž. přenesená",J605,0)</f>
        <v>0</v>
      </c>
      <c r="BI605" s="199">
        <f>IF(N605="nulová",J605,0)</f>
        <v>0</v>
      </c>
      <c r="BJ605" s="16" t="s">
        <v>81</v>
      </c>
      <c r="BK605" s="199">
        <f>ROUND(I605*H605,2)</f>
        <v>0</v>
      </c>
      <c r="BL605" s="16" t="s">
        <v>159</v>
      </c>
      <c r="BM605" s="198" t="s">
        <v>915</v>
      </c>
    </row>
    <row r="606" spans="1:65" s="2" customFormat="1" ht="21.75" customHeight="1">
      <c r="A606" s="33"/>
      <c r="B606" s="34"/>
      <c r="C606" s="223" t="s">
        <v>916</v>
      </c>
      <c r="D606" s="223" t="s">
        <v>350</v>
      </c>
      <c r="E606" s="224" t="s">
        <v>917</v>
      </c>
      <c r="F606" s="225" t="s">
        <v>918</v>
      </c>
      <c r="G606" s="226" t="s">
        <v>260</v>
      </c>
      <c r="H606" s="227">
        <v>9</v>
      </c>
      <c r="I606" s="228"/>
      <c r="J606" s="229">
        <f>ROUND(I606*H606,2)</f>
        <v>0</v>
      </c>
      <c r="K606" s="230"/>
      <c r="L606" s="231"/>
      <c r="M606" s="232" t="s">
        <v>1</v>
      </c>
      <c r="N606" s="233" t="s">
        <v>38</v>
      </c>
      <c r="O606" s="70"/>
      <c r="P606" s="196">
        <f>O606*H606</f>
        <v>0</v>
      </c>
      <c r="Q606" s="196">
        <v>2.7E-4</v>
      </c>
      <c r="R606" s="196">
        <f>Q606*H606</f>
        <v>2.4299999999999999E-3</v>
      </c>
      <c r="S606" s="196">
        <v>0</v>
      </c>
      <c r="T606" s="197">
        <f>S606*H606</f>
        <v>0</v>
      </c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R606" s="198" t="s">
        <v>194</v>
      </c>
      <c r="AT606" s="198" t="s">
        <v>350</v>
      </c>
      <c r="AU606" s="198" t="s">
        <v>83</v>
      </c>
      <c r="AY606" s="16" t="s">
        <v>153</v>
      </c>
      <c r="BE606" s="199">
        <f>IF(N606="základní",J606,0)</f>
        <v>0</v>
      </c>
      <c r="BF606" s="199">
        <f>IF(N606="snížená",J606,0)</f>
        <v>0</v>
      </c>
      <c r="BG606" s="199">
        <f>IF(N606="zákl. přenesená",J606,0)</f>
        <v>0</v>
      </c>
      <c r="BH606" s="199">
        <f>IF(N606="sníž. přenesená",J606,0)</f>
        <v>0</v>
      </c>
      <c r="BI606" s="199">
        <f>IF(N606="nulová",J606,0)</f>
        <v>0</v>
      </c>
      <c r="BJ606" s="16" t="s">
        <v>81</v>
      </c>
      <c r="BK606" s="199">
        <f>ROUND(I606*H606,2)</f>
        <v>0</v>
      </c>
      <c r="BL606" s="16" t="s">
        <v>159</v>
      </c>
      <c r="BM606" s="198" t="s">
        <v>919</v>
      </c>
    </row>
    <row r="607" spans="1:65" s="2" customFormat="1" ht="24.2" customHeight="1">
      <c r="A607" s="33"/>
      <c r="B607" s="34"/>
      <c r="C607" s="186" t="s">
        <v>483</v>
      </c>
      <c r="D607" s="186" t="s">
        <v>155</v>
      </c>
      <c r="E607" s="187" t="s">
        <v>920</v>
      </c>
      <c r="F607" s="188" t="s">
        <v>921</v>
      </c>
      <c r="G607" s="189" t="s">
        <v>260</v>
      </c>
      <c r="H607" s="190">
        <v>44</v>
      </c>
      <c r="I607" s="191"/>
      <c r="J607" s="192">
        <f>ROUND(I607*H607,2)</f>
        <v>0</v>
      </c>
      <c r="K607" s="193"/>
      <c r="L607" s="38"/>
      <c r="M607" s="194" t="s">
        <v>1</v>
      </c>
      <c r="N607" s="195" t="s">
        <v>38</v>
      </c>
      <c r="O607" s="70"/>
      <c r="P607" s="196">
        <f>O607*H607</f>
        <v>0</v>
      </c>
      <c r="Q607" s="196">
        <v>0</v>
      </c>
      <c r="R607" s="196">
        <f>Q607*H607</f>
        <v>0</v>
      </c>
      <c r="S607" s="196">
        <v>0</v>
      </c>
      <c r="T607" s="197">
        <f>S607*H607</f>
        <v>0</v>
      </c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R607" s="198" t="s">
        <v>236</v>
      </c>
      <c r="AT607" s="198" t="s">
        <v>155</v>
      </c>
      <c r="AU607" s="198" t="s">
        <v>83</v>
      </c>
      <c r="AY607" s="16" t="s">
        <v>153</v>
      </c>
      <c r="BE607" s="199">
        <f>IF(N607="základní",J607,0)</f>
        <v>0</v>
      </c>
      <c r="BF607" s="199">
        <f>IF(N607="snížená",J607,0)</f>
        <v>0</v>
      </c>
      <c r="BG607" s="199">
        <f>IF(N607="zákl. přenesená",J607,0)</f>
        <v>0</v>
      </c>
      <c r="BH607" s="199">
        <f>IF(N607="sníž. přenesená",J607,0)</f>
        <v>0</v>
      </c>
      <c r="BI607" s="199">
        <f>IF(N607="nulová",J607,0)</f>
        <v>0</v>
      </c>
      <c r="BJ607" s="16" t="s">
        <v>81</v>
      </c>
      <c r="BK607" s="199">
        <f>ROUND(I607*H607,2)</f>
        <v>0</v>
      </c>
      <c r="BL607" s="16" t="s">
        <v>236</v>
      </c>
      <c r="BM607" s="198" t="s">
        <v>922</v>
      </c>
    </row>
    <row r="608" spans="1:65" s="13" customFormat="1">
      <c r="B608" s="200"/>
      <c r="C608" s="201"/>
      <c r="D608" s="202" t="s">
        <v>161</v>
      </c>
      <c r="E608" s="203" t="s">
        <v>1</v>
      </c>
      <c r="F608" s="204" t="s">
        <v>923</v>
      </c>
      <c r="G608" s="201"/>
      <c r="H608" s="205">
        <v>44</v>
      </c>
      <c r="I608" s="206"/>
      <c r="J608" s="201"/>
      <c r="K608" s="201"/>
      <c r="L608" s="207"/>
      <c r="M608" s="208"/>
      <c r="N608" s="209"/>
      <c r="O608" s="209"/>
      <c r="P608" s="209"/>
      <c r="Q608" s="209"/>
      <c r="R608" s="209"/>
      <c r="S608" s="209"/>
      <c r="T608" s="210"/>
      <c r="AT608" s="211" t="s">
        <v>161</v>
      </c>
      <c r="AU608" s="211" t="s">
        <v>83</v>
      </c>
      <c r="AV608" s="13" t="s">
        <v>83</v>
      </c>
      <c r="AW608" s="13" t="s">
        <v>30</v>
      </c>
      <c r="AX608" s="13" t="s">
        <v>73</v>
      </c>
      <c r="AY608" s="211" t="s">
        <v>153</v>
      </c>
    </row>
    <row r="609" spans="1:65" s="14" customFormat="1">
      <c r="B609" s="212"/>
      <c r="C609" s="213"/>
      <c r="D609" s="202" t="s">
        <v>161</v>
      </c>
      <c r="E609" s="214" t="s">
        <v>1</v>
      </c>
      <c r="F609" s="215" t="s">
        <v>163</v>
      </c>
      <c r="G609" s="213"/>
      <c r="H609" s="216">
        <v>44</v>
      </c>
      <c r="I609" s="217"/>
      <c r="J609" s="213"/>
      <c r="K609" s="213"/>
      <c r="L609" s="218"/>
      <c r="M609" s="219"/>
      <c r="N609" s="220"/>
      <c r="O609" s="220"/>
      <c r="P609" s="220"/>
      <c r="Q609" s="220"/>
      <c r="R609" s="220"/>
      <c r="S609" s="220"/>
      <c r="T609" s="221"/>
      <c r="AT609" s="222" t="s">
        <v>161</v>
      </c>
      <c r="AU609" s="222" t="s">
        <v>83</v>
      </c>
      <c r="AV609" s="14" t="s">
        <v>159</v>
      </c>
      <c r="AW609" s="14" t="s">
        <v>30</v>
      </c>
      <c r="AX609" s="14" t="s">
        <v>81</v>
      </c>
      <c r="AY609" s="222" t="s">
        <v>153</v>
      </c>
    </row>
    <row r="610" spans="1:65" s="2" customFormat="1" ht="24.2" customHeight="1">
      <c r="A610" s="33"/>
      <c r="B610" s="34"/>
      <c r="C610" s="186" t="s">
        <v>924</v>
      </c>
      <c r="D610" s="186" t="s">
        <v>155</v>
      </c>
      <c r="E610" s="187" t="s">
        <v>925</v>
      </c>
      <c r="F610" s="188" t="s">
        <v>926</v>
      </c>
      <c r="G610" s="189" t="s">
        <v>260</v>
      </c>
      <c r="H610" s="190">
        <v>8</v>
      </c>
      <c r="I610" s="191"/>
      <c r="J610" s="192">
        <f>ROUND(I610*H610,2)</f>
        <v>0</v>
      </c>
      <c r="K610" s="193"/>
      <c r="L610" s="38"/>
      <c r="M610" s="194" t="s">
        <v>1</v>
      </c>
      <c r="N610" s="195" t="s">
        <v>38</v>
      </c>
      <c r="O610" s="70"/>
      <c r="P610" s="196">
        <f>O610*H610</f>
        <v>0</v>
      </c>
      <c r="Q610" s="196">
        <v>0</v>
      </c>
      <c r="R610" s="196">
        <f>Q610*H610</f>
        <v>0</v>
      </c>
      <c r="S610" s="196">
        <v>0</v>
      </c>
      <c r="T610" s="197">
        <f>S610*H610</f>
        <v>0</v>
      </c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R610" s="198" t="s">
        <v>236</v>
      </c>
      <c r="AT610" s="198" t="s">
        <v>155</v>
      </c>
      <c r="AU610" s="198" t="s">
        <v>83</v>
      </c>
      <c r="AY610" s="16" t="s">
        <v>153</v>
      </c>
      <c r="BE610" s="199">
        <f>IF(N610="základní",J610,0)</f>
        <v>0</v>
      </c>
      <c r="BF610" s="199">
        <f>IF(N610="snížená",J610,0)</f>
        <v>0</v>
      </c>
      <c r="BG610" s="199">
        <f>IF(N610="zákl. přenesená",J610,0)</f>
        <v>0</v>
      </c>
      <c r="BH610" s="199">
        <f>IF(N610="sníž. přenesená",J610,0)</f>
        <v>0</v>
      </c>
      <c r="BI610" s="199">
        <f>IF(N610="nulová",J610,0)</f>
        <v>0</v>
      </c>
      <c r="BJ610" s="16" t="s">
        <v>81</v>
      </c>
      <c r="BK610" s="199">
        <f>ROUND(I610*H610,2)</f>
        <v>0</v>
      </c>
      <c r="BL610" s="16" t="s">
        <v>236</v>
      </c>
      <c r="BM610" s="198" t="s">
        <v>927</v>
      </c>
    </row>
    <row r="611" spans="1:65" s="13" customFormat="1">
      <c r="B611" s="200"/>
      <c r="C611" s="201"/>
      <c r="D611" s="202" t="s">
        <v>161</v>
      </c>
      <c r="E611" s="203" t="s">
        <v>1</v>
      </c>
      <c r="F611" s="204" t="s">
        <v>928</v>
      </c>
      <c r="G611" s="201"/>
      <c r="H611" s="205">
        <v>8</v>
      </c>
      <c r="I611" s="206"/>
      <c r="J611" s="201"/>
      <c r="K611" s="201"/>
      <c r="L611" s="207"/>
      <c r="M611" s="208"/>
      <c r="N611" s="209"/>
      <c r="O611" s="209"/>
      <c r="P611" s="209"/>
      <c r="Q611" s="209"/>
      <c r="R611" s="209"/>
      <c r="S611" s="209"/>
      <c r="T611" s="210"/>
      <c r="AT611" s="211" t="s">
        <v>161</v>
      </c>
      <c r="AU611" s="211" t="s">
        <v>83</v>
      </c>
      <c r="AV611" s="13" t="s">
        <v>83</v>
      </c>
      <c r="AW611" s="13" t="s">
        <v>30</v>
      </c>
      <c r="AX611" s="13" t="s">
        <v>73</v>
      </c>
      <c r="AY611" s="211" t="s">
        <v>153</v>
      </c>
    </row>
    <row r="612" spans="1:65" s="14" customFormat="1">
      <c r="B612" s="212"/>
      <c r="C612" s="213"/>
      <c r="D612" s="202" t="s">
        <v>161</v>
      </c>
      <c r="E612" s="214" t="s">
        <v>1</v>
      </c>
      <c r="F612" s="215" t="s">
        <v>163</v>
      </c>
      <c r="G612" s="213"/>
      <c r="H612" s="216">
        <v>8</v>
      </c>
      <c r="I612" s="217"/>
      <c r="J612" s="213"/>
      <c r="K612" s="213"/>
      <c r="L612" s="218"/>
      <c r="M612" s="219"/>
      <c r="N612" s="220"/>
      <c r="O612" s="220"/>
      <c r="P612" s="220"/>
      <c r="Q612" s="220"/>
      <c r="R612" s="220"/>
      <c r="S612" s="220"/>
      <c r="T612" s="221"/>
      <c r="AT612" s="222" t="s">
        <v>161</v>
      </c>
      <c r="AU612" s="222" t="s">
        <v>83</v>
      </c>
      <c r="AV612" s="14" t="s">
        <v>159</v>
      </c>
      <c r="AW612" s="14" t="s">
        <v>30</v>
      </c>
      <c r="AX612" s="14" t="s">
        <v>81</v>
      </c>
      <c r="AY612" s="222" t="s">
        <v>153</v>
      </c>
    </row>
    <row r="613" spans="1:65" s="2" customFormat="1" ht="24.2" customHeight="1">
      <c r="A613" s="33"/>
      <c r="B613" s="34"/>
      <c r="C613" s="186" t="s">
        <v>488</v>
      </c>
      <c r="D613" s="186" t="s">
        <v>155</v>
      </c>
      <c r="E613" s="187" t="s">
        <v>929</v>
      </c>
      <c r="F613" s="188" t="s">
        <v>930</v>
      </c>
      <c r="G613" s="189" t="s">
        <v>260</v>
      </c>
      <c r="H613" s="190">
        <v>44</v>
      </c>
      <c r="I613" s="191"/>
      <c r="J613" s="192">
        <f>ROUND(I613*H613,2)</f>
        <v>0</v>
      </c>
      <c r="K613" s="193"/>
      <c r="L613" s="38"/>
      <c r="M613" s="194" t="s">
        <v>1</v>
      </c>
      <c r="N613" s="195" t="s">
        <v>38</v>
      </c>
      <c r="O613" s="70"/>
      <c r="P613" s="196">
        <f>O613*H613</f>
        <v>0</v>
      </c>
      <c r="Q613" s="196">
        <v>0</v>
      </c>
      <c r="R613" s="196">
        <f>Q613*H613</f>
        <v>0</v>
      </c>
      <c r="S613" s="196">
        <v>0</v>
      </c>
      <c r="T613" s="197">
        <f>S613*H613</f>
        <v>0</v>
      </c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R613" s="198" t="s">
        <v>236</v>
      </c>
      <c r="AT613" s="198" t="s">
        <v>155</v>
      </c>
      <c r="AU613" s="198" t="s">
        <v>83</v>
      </c>
      <c r="AY613" s="16" t="s">
        <v>153</v>
      </c>
      <c r="BE613" s="199">
        <f>IF(N613="základní",J613,0)</f>
        <v>0</v>
      </c>
      <c r="BF613" s="199">
        <f>IF(N613="snížená",J613,0)</f>
        <v>0</v>
      </c>
      <c r="BG613" s="199">
        <f>IF(N613="zákl. přenesená",J613,0)</f>
        <v>0</v>
      </c>
      <c r="BH613" s="199">
        <f>IF(N613="sníž. přenesená",J613,0)</f>
        <v>0</v>
      </c>
      <c r="BI613" s="199">
        <f>IF(N613="nulová",J613,0)</f>
        <v>0</v>
      </c>
      <c r="BJ613" s="16" t="s">
        <v>81</v>
      </c>
      <c r="BK613" s="199">
        <f>ROUND(I613*H613,2)</f>
        <v>0</v>
      </c>
      <c r="BL613" s="16" t="s">
        <v>236</v>
      </c>
      <c r="BM613" s="198" t="s">
        <v>931</v>
      </c>
    </row>
    <row r="614" spans="1:65" s="13" customFormat="1">
      <c r="B614" s="200"/>
      <c r="C614" s="201"/>
      <c r="D614" s="202" t="s">
        <v>161</v>
      </c>
      <c r="E614" s="203" t="s">
        <v>1</v>
      </c>
      <c r="F614" s="204" t="s">
        <v>923</v>
      </c>
      <c r="G614" s="201"/>
      <c r="H614" s="205">
        <v>44</v>
      </c>
      <c r="I614" s="206"/>
      <c r="J614" s="201"/>
      <c r="K614" s="201"/>
      <c r="L614" s="207"/>
      <c r="M614" s="208"/>
      <c r="N614" s="209"/>
      <c r="O614" s="209"/>
      <c r="P614" s="209"/>
      <c r="Q614" s="209"/>
      <c r="R614" s="209"/>
      <c r="S614" s="209"/>
      <c r="T614" s="210"/>
      <c r="AT614" s="211" t="s">
        <v>161</v>
      </c>
      <c r="AU614" s="211" t="s">
        <v>83</v>
      </c>
      <c r="AV614" s="13" t="s">
        <v>83</v>
      </c>
      <c r="AW614" s="13" t="s">
        <v>30</v>
      </c>
      <c r="AX614" s="13" t="s">
        <v>73</v>
      </c>
      <c r="AY614" s="211" t="s">
        <v>153</v>
      </c>
    </row>
    <row r="615" spans="1:65" s="14" customFormat="1">
      <c r="B615" s="212"/>
      <c r="C615" s="213"/>
      <c r="D615" s="202" t="s">
        <v>161</v>
      </c>
      <c r="E615" s="214" t="s">
        <v>1</v>
      </c>
      <c r="F615" s="215" t="s">
        <v>163</v>
      </c>
      <c r="G615" s="213"/>
      <c r="H615" s="216">
        <v>44</v>
      </c>
      <c r="I615" s="217"/>
      <c r="J615" s="213"/>
      <c r="K615" s="213"/>
      <c r="L615" s="218"/>
      <c r="M615" s="219"/>
      <c r="N615" s="220"/>
      <c r="O615" s="220"/>
      <c r="P615" s="220"/>
      <c r="Q615" s="220"/>
      <c r="R615" s="220"/>
      <c r="S615" s="220"/>
      <c r="T615" s="221"/>
      <c r="AT615" s="222" t="s">
        <v>161</v>
      </c>
      <c r="AU615" s="222" t="s">
        <v>83</v>
      </c>
      <c r="AV615" s="14" t="s">
        <v>159</v>
      </c>
      <c r="AW615" s="14" t="s">
        <v>30</v>
      </c>
      <c r="AX615" s="14" t="s">
        <v>81</v>
      </c>
      <c r="AY615" s="222" t="s">
        <v>153</v>
      </c>
    </row>
    <row r="616" spans="1:65" s="2" customFormat="1" ht="24.2" customHeight="1">
      <c r="A616" s="33"/>
      <c r="B616" s="34"/>
      <c r="C616" s="186" t="s">
        <v>932</v>
      </c>
      <c r="D616" s="186" t="s">
        <v>155</v>
      </c>
      <c r="E616" s="187" t="s">
        <v>933</v>
      </c>
      <c r="F616" s="188" t="s">
        <v>934</v>
      </c>
      <c r="G616" s="189" t="s">
        <v>260</v>
      </c>
      <c r="H616" s="190">
        <v>8</v>
      </c>
      <c r="I616" s="191"/>
      <c r="J616" s="192">
        <f>ROUND(I616*H616,2)</f>
        <v>0</v>
      </c>
      <c r="K616" s="193"/>
      <c r="L616" s="38"/>
      <c r="M616" s="194" t="s">
        <v>1</v>
      </c>
      <c r="N616" s="195" t="s">
        <v>38</v>
      </c>
      <c r="O616" s="70"/>
      <c r="P616" s="196">
        <f>O616*H616</f>
        <v>0</v>
      </c>
      <c r="Q616" s="196">
        <v>0</v>
      </c>
      <c r="R616" s="196">
        <f>Q616*H616</f>
        <v>0</v>
      </c>
      <c r="S616" s="196">
        <v>0</v>
      </c>
      <c r="T616" s="197">
        <f>S616*H616</f>
        <v>0</v>
      </c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R616" s="198" t="s">
        <v>236</v>
      </c>
      <c r="AT616" s="198" t="s">
        <v>155</v>
      </c>
      <c r="AU616" s="198" t="s">
        <v>83</v>
      </c>
      <c r="AY616" s="16" t="s">
        <v>153</v>
      </c>
      <c r="BE616" s="199">
        <f>IF(N616="základní",J616,0)</f>
        <v>0</v>
      </c>
      <c r="BF616" s="199">
        <f>IF(N616="snížená",J616,0)</f>
        <v>0</v>
      </c>
      <c r="BG616" s="199">
        <f>IF(N616="zákl. přenesená",J616,0)</f>
        <v>0</v>
      </c>
      <c r="BH616" s="199">
        <f>IF(N616="sníž. přenesená",J616,0)</f>
        <v>0</v>
      </c>
      <c r="BI616" s="199">
        <f>IF(N616="nulová",J616,0)</f>
        <v>0</v>
      </c>
      <c r="BJ616" s="16" t="s">
        <v>81</v>
      </c>
      <c r="BK616" s="199">
        <f>ROUND(I616*H616,2)</f>
        <v>0</v>
      </c>
      <c r="BL616" s="16" t="s">
        <v>236</v>
      </c>
      <c r="BM616" s="198" t="s">
        <v>935</v>
      </c>
    </row>
    <row r="617" spans="1:65" s="13" customFormat="1">
      <c r="B617" s="200"/>
      <c r="C617" s="201"/>
      <c r="D617" s="202" t="s">
        <v>161</v>
      </c>
      <c r="E617" s="203" t="s">
        <v>1</v>
      </c>
      <c r="F617" s="204" t="s">
        <v>928</v>
      </c>
      <c r="G617" s="201"/>
      <c r="H617" s="205">
        <v>8</v>
      </c>
      <c r="I617" s="206"/>
      <c r="J617" s="201"/>
      <c r="K617" s="201"/>
      <c r="L617" s="207"/>
      <c r="M617" s="208"/>
      <c r="N617" s="209"/>
      <c r="O617" s="209"/>
      <c r="P617" s="209"/>
      <c r="Q617" s="209"/>
      <c r="R617" s="209"/>
      <c r="S617" s="209"/>
      <c r="T617" s="210"/>
      <c r="AT617" s="211" t="s">
        <v>161</v>
      </c>
      <c r="AU617" s="211" t="s">
        <v>83</v>
      </c>
      <c r="AV617" s="13" t="s">
        <v>83</v>
      </c>
      <c r="AW617" s="13" t="s">
        <v>30</v>
      </c>
      <c r="AX617" s="13" t="s">
        <v>73</v>
      </c>
      <c r="AY617" s="211" t="s">
        <v>153</v>
      </c>
    </row>
    <row r="618" spans="1:65" s="14" customFormat="1">
      <c r="B618" s="212"/>
      <c r="C618" s="213"/>
      <c r="D618" s="202" t="s">
        <v>161</v>
      </c>
      <c r="E618" s="214" t="s">
        <v>1</v>
      </c>
      <c r="F618" s="215" t="s">
        <v>163</v>
      </c>
      <c r="G618" s="213"/>
      <c r="H618" s="216">
        <v>8</v>
      </c>
      <c r="I618" s="217"/>
      <c r="J618" s="213"/>
      <c r="K618" s="213"/>
      <c r="L618" s="218"/>
      <c r="M618" s="219"/>
      <c r="N618" s="220"/>
      <c r="O618" s="220"/>
      <c r="P618" s="220"/>
      <c r="Q618" s="220"/>
      <c r="R618" s="220"/>
      <c r="S618" s="220"/>
      <c r="T618" s="221"/>
      <c r="AT618" s="222" t="s">
        <v>161</v>
      </c>
      <c r="AU618" s="222" t="s">
        <v>83</v>
      </c>
      <c r="AV618" s="14" t="s">
        <v>159</v>
      </c>
      <c r="AW618" s="14" t="s">
        <v>30</v>
      </c>
      <c r="AX618" s="14" t="s">
        <v>81</v>
      </c>
      <c r="AY618" s="222" t="s">
        <v>153</v>
      </c>
    </row>
    <row r="619" spans="1:65" s="2" customFormat="1" ht="16.5" customHeight="1">
      <c r="A619" s="33"/>
      <c r="B619" s="34"/>
      <c r="C619" s="186" t="s">
        <v>493</v>
      </c>
      <c r="D619" s="186" t="s">
        <v>155</v>
      </c>
      <c r="E619" s="187" t="s">
        <v>936</v>
      </c>
      <c r="F619" s="188" t="s">
        <v>937</v>
      </c>
      <c r="G619" s="189" t="s">
        <v>309</v>
      </c>
      <c r="H619" s="190">
        <v>13</v>
      </c>
      <c r="I619" s="191"/>
      <c r="J619" s="192">
        <f>ROUND(I619*H619,2)</f>
        <v>0</v>
      </c>
      <c r="K619" s="193"/>
      <c r="L619" s="38"/>
      <c r="M619" s="194" t="s">
        <v>1</v>
      </c>
      <c r="N619" s="195" t="s">
        <v>38</v>
      </c>
      <c r="O619" s="70"/>
      <c r="P619" s="196">
        <f>O619*H619</f>
        <v>0</v>
      </c>
      <c r="Q619" s="196">
        <v>0</v>
      </c>
      <c r="R619" s="196">
        <f>Q619*H619</f>
        <v>0</v>
      </c>
      <c r="S619" s="196">
        <v>0</v>
      </c>
      <c r="T619" s="197">
        <f>S619*H619</f>
        <v>0</v>
      </c>
      <c r="U619" s="33"/>
      <c r="V619" s="33"/>
      <c r="W619" s="33"/>
      <c r="X619" s="33"/>
      <c r="Y619" s="33"/>
      <c r="Z619" s="33"/>
      <c r="AA619" s="33"/>
      <c r="AB619" s="33"/>
      <c r="AC619" s="33"/>
      <c r="AD619" s="33"/>
      <c r="AE619" s="33"/>
      <c r="AR619" s="198" t="s">
        <v>236</v>
      </c>
      <c r="AT619" s="198" t="s">
        <v>155</v>
      </c>
      <c r="AU619" s="198" t="s">
        <v>83</v>
      </c>
      <c r="AY619" s="16" t="s">
        <v>153</v>
      </c>
      <c r="BE619" s="199">
        <f>IF(N619="základní",J619,0)</f>
        <v>0</v>
      </c>
      <c r="BF619" s="199">
        <f>IF(N619="snížená",J619,0)</f>
        <v>0</v>
      </c>
      <c r="BG619" s="199">
        <f>IF(N619="zákl. přenesená",J619,0)</f>
        <v>0</v>
      </c>
      <c r="BH619" s="199">
        <f>IF(N619="sníž. přenesená",J619,0)</f>
        <v>0</v>
      </c>
      <c r="BI619" s="199">
        <f>IF(N619="nulová",J619,0)</f>
        <v>0</v>
      </c>
      <c r="BJ619" s="16" t="s">
        <v>81</v>
      </c>
      <c r="BK619" s="199">
        <f>ROUND(I619*H619,2)</f>
        <v>0</v>
      </c>
      <c r="BL619" s="16" t="s">
        <v>236</v>
      </c>
      <c r="BM619" s="198" t="s">
        <v>938</v>
      </c>
    </row>
    <row r="620" spans="1:65" s="13" customFormat="1">
      <c r="B620" s="200"/>
      <c r="C620" s="201"/>
      <c r="D620" s="202" t="s">
        <v>161</v>
      </c>
      <c r="E620" s="203" t="s">
        <v>1</v>
      </c>
      <c r="F620" s="204" t="s">
        <v>939</v>
      </c>
      <c r="G620" s="201"/>
      <c r="H620" s="205">
        <v>13</v>
      </c>
      <c r="I620" s="206"/>
      <c r="J620" s="201"/>
      <c r="K620" s="201"/>
      <c r="L620" s="207"/>
      <c r="M620" s="208"/>
      <c r="N620" s="209"/>
      <c r="O620" s="209"/>
      <c r="P620" s="209"/>
      <c r="Q620" s="209"/>
      <c r="R620" s="209"/>
      <c r="S620" s="209"/>
      <c r="T620" s="210"/>
      <c r="AT620" s="211" t="s">
        <v>161</v>
      </c>
      <c r="AU620" s="211" t="s">
        <v>83</v>
      </c>
      <c r="AV620" s="13" t="s">
        <v>83</v>
      </c>
      <c r="AW620" s="13" t="s">
        <v>30</v>
      </c>
      <c r="AX620" s="13" t="s">
        <v>73</v>
      </c>
      <c r="AY620" s="211" t="s">
        <v>153</v>
      </c>
    </row>
    <row r="621" spans="1:65" s="14" customFormat="1">
      <c r="B621" s="212"/>
      <c r="C621" s="213"/>
      <c r="D621" s="202" t="s">
        <v>161</v>
      </c>
      <c r="E621" s="214" t="s">
        <v>1</v>
      </c>
      <c r="F621" s="215" t="s">
        <v>163</v>
      </c>
      <c r="G621" s="213"/>
      <c r="H621" s="216">
        <v>13</v>
      </c>
      <c r="I621" s="217"/>
      <c r="J621" s="213"/>
      <c r="K621" s="213"/>
      <c r="L621" s="218"/>
      <c r="M621" s="219"/>
      <c r="N621" s="220"/>
      <c r="O621" s="220"/>
      <c r="P621" s="220"/>
      <c r="Q621" s="220"/>
      <c r="R621" s="220"/>
      <c r="S621" s="220"/>
      <c r="T621" s="221"/>
      <c r="AT621" s="222" t="s">
        <v>161</v>
      </c>
      <c r="AU621" s="222" t="s">
        <v>83</v>
      </c>
      <c r="AV621" s="14" t="s">
        <v>159</v>
      </c>
      <c r="AW621" s="14" t="s">
        <v>30</v>
      </c>
      <c r="AX621" s="14" t="s">
        <v>81</v>
      </c>
      <c r="AY621" s="222" t="s">
        <v>153</v>
      </c>
    </row>
    <row r="622" spans="1:65" s="2" customFormat="1" ht="16.5" customHeight="1">
      <c r="A622" s="33"/>
      <c r="B622" s="34"/>
      <c r="C622" s="186" t="s">
        <v>940</v>
      </c>
      <c r="D622" s="186" t="s">
        <v>155</v>
      </c>
      <c r="E622" s="187" t="s">
        <v>941</v>
      </c>
      <c r="F622" s="188" t="s">
        <v>942</v>
      </c>
      <c r="G622" s="189" t="s">
        <v>309</v>
      </c>
      <c r="H622" s="190">
        <v>4</v>
      </c>
      <c r="I622" s="191"/>
      <c r="J622" s="192">
        <f>ROUND(I622*H622,2)</f>
        <v>0</v>
      </c>
      <c r="K622" s="193"/>
      <c r="L622" s="38"/>
      <c r="M622" s="194" t="s">
        <v>1</v>
      </c>
      <c r="N622" s="195" t="s">
        <v>38</v>
      </c>
      <c r="O622" s="70"/>
      <c r="P622" s="196">
        <f>O622*H622</f>
        <v>0</v>
      </c>
      <c r="Q622" s="196">
        <v>0</v>
      </c>
      <c r="R622" s="196">
        <f>Q622*H622</f>
        <v>0</v>
      </c>
      <c r="S622" s="196">
        <v>0</v>
      </c>
      <c r="T622" s="197">
        <f>S622*H622</f>
        <v>0</v>
      </c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R622" s="198" t="s">
        <v>236</v>
      </c>
      <c r="AT622" s="198" t="s">
        <v>155</v>
      </c>
      <c r="AU622" s="198" t="s">
        <v>83</v>
      </c>
      <c r="AY622" s="16" t="s">
        <v>153</v>
      </c>
      <c r="BE622" s="199">
        <f>IF(N622="základní",J622,0)</f>
        <v>0</v>
      </c>
      <c r="BF622" s="199">
        <f>IF(N622="snížená",J622,0)</f>
        <v>0</v>
      </c>
      <c r="BG622" s="199">
        <f>IF(N622="zákl. přenesená",J622,0)</f>
        <v>0</v>
      </c>
      <c r="BH622" s="199">
        <f>IF(N622="sníž. přenesená",J622,0)</f>
        <v>0</v>
      </c>
      <c r="BI622" s="199">
        <f>IF(N622="nulová",J622,0)</f>
        <v>0</v>
      </c>
      <c r="BJ622" s="16" t="s">
        <v>81</v>
      </c>
      <c r="BK622" s="199">
        <f>ROUND(I622*H622,2)</f>
        <v>0</v>
      </c>
      <c r="BL622" s="16" t="s">
        <v>236</v>
      </c>
      <c r="BM622" s="198" t="s">
        <v>943</v>
      </c>
    </row>
    <row r="623" spans="1:65" s="2" customFormat="1" ht="16.5" customHeight="1">
      <c r="A623" s="33"/>
      <c r="B623" s="34"/>
      <c r="C623" s="186" t="s">
        <v>944</v>
      </c>
      <c r="D623" s="186" t="s">
        <v>155</v>
      </c>
      <c r="E623" s="187" t="s">
        <v>945</v>
      </c>
      <c r="F623" s="188" t="s">
        <v>946</v>
      </c>
      <c r="G623" s="189" t="s">
        <v>309</v>
      </c>
      <c r="H623" s="190">
        <v>2</v>
      </c>
      <c r="I623" s="191"/>
      <c r="J623" s="192">
        <f>ROUND(I623*H623,2)</f>
        <v>0</v>
      </c>
      <c r="K623" s="193"/>
      <c r="L623" s="38"/>
      <c r="M623" s="194" t="s">
        <v>1</v>
      </c>
      <c r="N623" s="195" t="s">
        <v>38</v>
      </c>
      <c r="O623" s="70"/>
      <c r="P623" s="196">
        <f>O623*H623</f>
        <v>0</v>
      </c>
      <c r="Q623" s="196">
        <v>0</v>
      </c>
      <c r="R623" s="196">
        <f>Q623*H623</f>
        <v>0</v>
      </c>
      <c r="S623" s="196">
        <v>0</v>
      </c>
      <c r="T623" s="197">
        <f>S623*H623</f>
        <v>0</v>
      </c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R623" s="198" t="s">
        <v>236</v>
      </c>
      <c r="AT623" s="198" t="s">
        <v>155</v>
      </c>
      <c r="AU623" s="198" t="s">
        <v>83</v>
      </c>
      <c r="AY623" s="16" t="s">
        <v>153</v>
      </c>
      <c r="BE623" s="199">
        <f>IF(N623="základní",J623,0)</f>
        <v>0</v>
      </c>
      <c r="BF623" s="199">
        <f>IF(N623="snížená",J623,0)</f>
        <v>0</v>
      </c>
      <c r="BG623" s="199">
        <f>IF(N623="zákl. přenesená",J623,0)</f>
        <v>0</v>
      </c>
      <c r="BH623" s="199">
        <f>IF(N623="sníž. přenesená",J623,0)</f>
        <v>0</v>
      </c>
      <c r="BI623" s="199">
        <f>IF(N623="nulová",J623,0)</f>
        <v>0</v>
      </c>
      <c r="BJ623" s="16" t="s">
        <v>81</v>
      </c>
      <c r="BK623" s="199">
        <f>ROUND(I623*H623,2)</f>
        <v>0</v>
      </c>
      <c r="BL623" s="16" t="s">
        <v>236</v>
      </c>
      <c r="BM623" s="198" t="s">
        <v>947</v>
      </c>
    </row>
    <row r="624" spans="1:65" s="2" customFormat="1" ht="16.5" customHeight="1">
      <c r="A624" s="33"/>
      <c r="B624" s="34"/>
      <c r="C624" s="186" t="s">
        <v>948</v>
      </c>
      <c r="D624" s="186" t="s">
        <v>155</v>
      </c>
      <c r="E624" s="187" t="s">
        <v>949</v>
      </c>
      <c r="F624" s="188" t="s">
        <v>950</v>
      </c>
      <c r="G624" s="189" t="s">
        <v>951</v>
      </c>
      <c r="H624" s="190">
        <v>1</v>
      </c>
      <c r="I624" s="191"/>
      <c r="J624" s="192">
        <f>ROUND(I624*H624,2)</f>
        <v>0</v>
      </c>
      <c r="K624" s="193"/>
      <c r="L624" s="38"/>
      <c r="M624" s="194" t="s">
        <v>1</v>
      </c>
      <c r="N624" s="195" t="s">
        <v>38</v>
      </c>
      <c r="O624" s="70"/>
      <c r="P624" s="196">
        <f>O624*H624</f>
        <v>0</v>
      </c>
      <c r="Q624" s="196">
        <v>0</v>
      </c>
      <c r="R624" s="196">
        <f>Q624*H624</f>
        <v>0</v>
      </c>
      <c r="S624" s="196">
        <v>0</v>
      </c>
      <c r="T624" s="197">
        <f>S624*H624</f>
        <v>0</v>
      </c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R624" s="198" t="s">
        <v>236</v>
      </c>
      <c r="AT624" s="198" t="s">
        <v>155</v>
      </c>
      <c r="AU624" s="198" t="s">
        <v>83</v>
      </c>
      <c r="AY624" s="16" t="s">
        <v>153</v>
      </c>
      <c r="BE624" s="199">
        <f>IF(N624="základní",J624,0)</f>
        <v>0</v>
      </c>
      <c r="BF624" s="199">
        <f>IF(N624="snížená",J624,0)</f>
        <v>0</v>
      </c>
      <c r="BG624" s="199">
        <f>IF(N624="zákl. přenesená",J624,0)</f>
        <v>0</v>
      </c>
      <c r="BH624" s="199">
        <f>IF(N624="sníž. přenesená",J624,0)</f>
        <v>0</v>
      </c>
      <c r="BI624" s="199">
        <f>IF(N624="nulová",J624,0)</f>
        <v>0</v>
      </c>
      <c r="BJ624" s="16" t="s">
        <v>81</v>
      </c>
      <c r="BK624" s="199">
        <f>ROUND(I624*H624,2)</f>
        <v>0</v>
      </c>
      <c r="BL624" s="16" t="s">
        <v>236</v>
      </c>
      <c r="BM624" s="198" t="s">
        <v>952</v>
      </c>
    </row>
    <row r="625" spans="1:65" s="2" customFormat="1" ht="24.2" customHeight="1">
      <c r="A625" s="33"/>
      <c r="B625" s="34"/>
      <c r="C625" s="186" t="s">
        <v>501</v>
      </c>
      <c r="D625" s="186" t="s">
        <v>155</v>
      </c>
      <c r="E625" s="187" t="s">
        <v>953</v>
      </c>
      <c r="F625" s="188" t="s">
        <v>954</v>
      </c>
      <c r="G625" s="189" t="s">
        <v>158</v>
      </c>
      <c r="H625" s="190">
        <v>0.54</v>
      </c>
      <c r="I625" s="191"/>
      <c r="J625" s="192">
        <f>ROUND(I625*H625,2)</f>
        <v>0</v>
      </c>
      <c r="K625" s="193"/>
      <c r="L625" s="38"/>
      <c r="M625" s="194" t="s">
        <v>1</v>
      </c>
      <c r="N625" s="195" t="s">
        <v>38</v>
      </c>
      <c r="O625" s="70"/>
      <c r="P625" s="196">
        <f>O625*H625</f>
        <v>0</v>
      </c>
      <c r="Q625" s="196">
        <v>0</v>
      </c>
      <c r="R625" s="196">
        <f>Q625*H625</f>
        <v>0</v>
      </c>
      <c r="S625" s="196">
        <v>0</v>
      </c>
      <c r="T625" s="197">
        <f>S625*H625</f>
        <v>0</v>
      </c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R625" s="198" t="s">
        <v>236</v>
      </c>
      <c r="AT625" s="198" t="s">
        <v>155</v>
      </c>
      <c r="AU625" s="198" t="s">
        <v>83</v>
      </c>
      <c r="AY625" s="16" t="s">
        <v>153</v>
      </c>
      <c r="BE625" s="199">
        <f>IF(N625="základní",J625,0)</f>
        <v>0</v>
      </c>
      <c r="BF625" s="199">
        <f>IF(N625="snížená",J625,0)</f>
        <v>0</v>
      </c>
      <c r="BG625" s="199">
        <f>IF(N625="zákl. přenesená",J625,0)</f>
        <v>0</v>
      </c>
      <c r="BH625" s="199">
        <f>IF(N625="sníž. přenesená",J625,0)</f>
        <v>0</v>
      </c>
      <c r="BI625" s="199">
        <f>IF(N625="nulová",J625,0)</f>
        <v>0</v>
      </c>
      <c r="BJ625" s="16" t="s">
        <v>81</v>
      </c>
      <c r="BK625" s="199">
        <f>ROUND(I625*H625,2)</f>
        <v>0</v>
      </c>
      <c r="BL625" s="16" t="s">
        <v>236</v>
      </c>
      <c r="BM625" s="198" t="s">
        <v>955</v>
      </c>
    </row>
    <row r="626" spans="1:65" s="13" customFormat="1">
      <c r="B626" s="200"/>
      <c r="C626" s="201"/>
      <c r="D626" s="202" t="s">
        <v>161</v>
      </c>
      <c r="E626" s="203" t="s">
        <v>1</v>
      </c>
      <c r="F626" s="204" t="s">
        <v>956</v>
      </c>
      <c r="G626" s="201"/>
      <c r="H626" s="205">
        <v>0.54</v>
      </c>
      <c r="I626" s="206"/>
      <c r="J626" s="201"/>
      <c r="K626" s="201"/>
      <c r="L626" s="207"/>
      <c r="M626" s="208"/>
      <c r="N626" s="209"/>
      <c r="O626" s="209"/>
      <c r="P626" s="209"/>
      <c r="Q626" s="209"/>
      <c r="R626" s="209"/>
      <c r="S626" s="209"/>
      <c r="T626" s="210"/>
      <c r="AT626" s="211" t="s">
        <v>161</v>
      </c>
      <c r="AU626" s="211" t="s">
        <v>83</v>
      </c>
      <c r="AV626" s="13" t="s">
        <v>83</v>
      </c>
      <c r="AW626" s="13" t="s">
        <v>30</v>
      </c>
      <c r="AX626" s="13" t="s">
        <v>73</v>
      </c>
      <c r="AY626" s="211" t="s">
        <v>153</v>
      </c>
    </row>
    <row r="627" spans="1:65" s="14" customFormat="1">
      <c r="B627" s="212"/>
      <c r="C627" s="213"/>
      <c r="D627" s="202" t="s">
        <v>161</v>
      </c>
      <c r="E627" s="214" t="s">
        <v>1</v>
      </c>
      <c r="F627" s="215" t="s">
        <v>163</v>
      </c>
      <c r="G627" s="213"/>
      <c r="H627" s="216">
        <v>0.54</v>
      </c>
      <c r="I627" s="217"/>
      <c r="J627" s="213"/>
      <c r="K627" s="213"/>
      <c r="L627" s="218"/>
      <c r="M627" s="219"/>
      <c r="N627" s="220"/>
      <c r="O627" s="220"/>
      <c r="P627" s="220"/>
      <c r="Q627" s="220"/>
      <c r="R627" s="220"/>
      <c r="S627" s="220"/>
      <c r="T627" s="221"/>
      <c r="AT627" s="222" t="s">
        <v>161</v>
      </c>
      <c r="AU627" s="222" t="s">
        <v>83</v>
      </c>
      <c r="AV627" s="14" t="s">
        <v>159</v>
      </c>
      <c r="AW627" s="14" t="s">
        <v>30</v>
      </c>
      <c r="AX627" s="14" t="s">
        <v>81</v>
      </c>
      <c r="AY627" s="222" t="s">
        <v>153</v>
      </c>
    </row>
    <row r="628" spans="1:65" s="2" customFormat="1" ht="33" customHeight="1">
      <c r="A628" s="33"/>
      <c r="B628" s="34"/>
      <c r="C628" s="186" t="s">
        <v>957</v>
      </c>
      <c r="D628" s="186" t="s">
        <v>155</v>
      </c>
      <c r="E628" s="187" t="s">
        <v>958</v>
      </c>
      <c r="F628" s="188" t="s">
        <v>959</v>
      </c>
      <c r="G628" s="189" t="s">
        <v>309</v>
      </c>
      <c r="H628" s="190">
        <v>1</v>
      </c>
      <c r="I628" s="191"/>
      <c r="J628" s="192">
        <f>ROUND(I628*H628,2)</f>
        <v>0</v>
      </c>
      <c r="K628" s="193"/>
      <c r="L628" s="38"/>
      <c r="M628" s="194" t="s">
        <v>1</v>
      </c>
      <c r="N628" s="195" t="s">
        <v>38</v>
      </c>
      <c r="O628" s="70"/>
      <c r="P628" s="196">
        <f>O628*H628</f>
        <v>0</v>
      </c>
      <c r="Q628" s="196">
        <v>0.43786000000000003</v>
      </c>
      <c r="R628" s="196">
        <f>Q628*H628</f>
        <v>0.43786000000000003</v>
      </c>
      <c r="S628" s="196">
        <v>0</v>
      </c>
      <c r="T628" s="197">
        <f>S628*H628</f>
        <v>0</v>
      </c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R628" s="198" t="s">
        <v>159</v>
      </c>
      <c r="AT628" s="198" t="s">
        <v>155</v>
      </c>
      <c r="AU628" s="198" t="s">
        <v>83</v>
      </c>
      <c r="AY628" s="16" t="s">
        <v>153</v>
      </c>
      <c r="BE628" s="199">
        <f>IF(N628="základní",J628,0)</f>
        <v>0</v>
      </c>
      <c r="BF628" s="199">
        <f>IF(N628="snížená",J628,0)</f>
        <v>0</v>
      </c>
      <c r="BG628" s="199">
        <f>IF(N628="zákl. přenesená",J628,0)</f>
        <v>0</v>
      </c>
      <c r="BH628" s="199">
        <f>IF(N628="sníž. přenesená",J628,0)</f>
        <v>0</v>
      </c>
      <c r="BI628" s="199">
        <f>IF(N628="nulová",J628,0)</f>
        <v>0</v>
      </c>
      <c r="BJ628" s="16" t="s">
        <v>81</v>
      </c>
      <c r="BK628" s="199">
        <f>ROUND(I628*H628,2)</f>
        <v>0</v>
      </c>
      <c r="BL628" s="16" t="s">
        <v>159</v>
      </c>
      <c r="BM628" s="198" t="s">
        <v>960</v>
      </c>
    </row>
    <row r="629" spans="1:65" s="2" customFormat="1" ht="21.75" customHeight="1">
      <c r="A629" s="33"/>
      <c r="B629" s="34"/>
      <c r="C629" s="186" t="s">
        <v>506</v>
      </c>
      <c r="D629" s="186" t="s">
        <v>155</v>
      </c>
      <c r="E629" s="187" t="s">
        <v>961</v>
      </c>
      <c r="F629" s="188" t="s">
        <v>962</v>
      </c>
      <c r="G629" s="189" t="s">
        <v>963</v>
      </c>
      <c r="H629" s="190">
        <v>1</v>
      </c>
      <c r="I629" s="191"/>
      <c r="J629" s="192">
        <f>ROUND(I629*H629,2)</f>
        <v>0</v>
      </c>
      <c r="K629" s="193"/>
      <c r="L629" s="38"/>
      <c r="M629" s="194" t="s">
        <v>1</v>
      </c>
      <c r="N629" s="195" t="s">
        <v>38</v>
      </c>
      <c r="O629" s="70"/>
      <c r="P629" s="196">
        <f>O629*H629</f>
        <v>0</v>
      </c>
      <c r="Q629" s="196">
        <v>0</v>
      </c>
      <c r="R629" s="196">
        <f>Q629*H629</f>
        <v>0</v>
      </c>
      <c r="S629" s="196">
        <v>0</v>
      </c>
      <c r="T629" s="197">
        <f>S629*H629</f>
        <v>0</v>
      </c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R629" s="198" t="s">
        <v>236</v>
      </c>
      <c r="AT629" s="198" t="s">
        <v>155</v>
      </c>
      <c r="AU629" s="198" t="s">
        <v>83</v>
      </c>
      <c r="AY629" s="16" t="s">
        <v>153</v>
      </c>
      <c r="BE629" s="199">
        <f>IF(N629="základní",J629,0)</f>
        <v>0</v>
      </c>
      <c r="BF629" s="199">
        <f>IF(N629="snížená",J629,0)</f>
        <v>0</v>
      </c>
      <c r="BG629" s="199">
        <f>IF(N629="zákl. přenesená",J629,0)</f>
        <v>0</v>
      </c>
      <c r="BH629" s="199">
        <f>IF(N629="sníž. přenesená",J629,0)</f>
        <v>0</v>
      </c>
      <c r="BI629" s="199">
        <f>IF(N629="nulová",J629,0)</f>
        <v>0</v>
      </c>
      <c r="BJ629" s="16" t="s">
        <v>81</v>
      </c>
      <c r="BK629" s="199">
        <f>ROUND(I629*H629,2)</f>
        <v>0</v>
      </c>
      <c r="BL629" s="16" t="s">
        <v>236</v>
      </c>
      <c r="BM629" s="198" t="s">
        <v>964</v>
      </c>
    </row>
    <row r="630" spans="1:65" s="2" customFormat="1" ht="24.2" customHeight="1">
      <c r="A630" s="33"/>
      <c r="B630" s="34"/>
      <c r="C630" s="186" t="s">
        <v>965</v>
      </c>
      <c r="D630" s="186" t="s">
        <v>155</v>
      </c>
      <c r="E630" s="187" t="s">
        <v>966</v>
      </c>
      <c r="F630" s="188" t="s">
        <v>967</v>
      </c>
      <c r="G630" s="189" t="s">
        <v>158</v>
      </c>
      <c r="H630" s="190">
        <v>3.17</v>
      </c>
      <c r="I630" s="191"/>
      <c r="J630" s="192">
        <f>ROUND(I630*H630,2)</f>
        <v>0</v>
      </c>
      <c r="K630" s="193"/>
      <c r="L630" s="38"/>
      <c r="M630" s="194" t="s">
        <v>1</v>
      </c>
      <c r="N630" s="195" t="s">
        <v>38</v>
      </c>
      <c r="O630" s="70"/>
      <c r="P630" s="196">
        <f>O630*H630</f>
        <v>0</v>
      </c>
      <c r="Q630" s="196">
        <v>0</v>
      </c>
      <c r="R630" s="196">
        <f>Q630*H630</f>
        <v>0</v>
      </c>
      <c r="S630" s="196">
        <v>0</v>
      </c>
      <c r="T630" s="197">
        <f>S630*H630</f>
        <v>0</v>
      </c>
      <c r="U630" s="33"/>
      <c r="V630" s="33"/>
      <c r="W630" s="33"/>
      <c r="X630" s="33"/>
      <c r="Y630" s="33"/>
      <c r="Z630" s="33"/>
      <c r="AA630" s="33"/>
      <c r="AB630" s="33"/>
      <c r="AC630" s="33"/>
      <c r="AD630" s="33"/>
      <c r="AE630" s="33"/>
      <c r="AR630" s="198" t="s">
        <v>159</v>
      </c>
      <c r="AT630" s="198" t="s">
        <v>155</v>
      </c>
      <c r="AU630" s="198" t="s">
        <v>83</v>
      </c>
      <c r="AY630" s="16" t="s">
        <v>153</v>
      </c>
      <c r="BE630" s="199">
        <f>IF(N630="základní",J630,0)</f>
        <v>0</v>
      </c>
      <c r="BF630" s="199">
        <f>IF(N630="snížená",J630,0)</f>
        <v>0</v>
      </c>
      <c r="BG630" s="199">
        <f>IF(N630="zákl. přenesená",J630,0)</f>
        <v>0</v>
      </c>
      <c r="BH630" s="199">
        <f>IF(N630="sníž. přenesená",J630,0)</f>
        <v>0</v>
      </c>
      <c r="BI630" s="199">
        <f>IF(N630="nulová",J630,0)</f>
        <v>0</v>
      </c>
      <c r="BJ630" s="16" t="s">
        <v>81</v>
      </c>
      <c r="BK630" s="199">
        <f>ROUND(I630*H630,2)</f>
        <v>0</v>
      </c>
      <c r="BL630" s="16" t="s">
        <v>159</v>
      </c>
      <c r="BM630" s="198" t="s">
        <v>968</v>
      </c>
    </row>
    <row r="631" spans="1:65" s="13" customFormat="1">
      <c r="B631" s="200"/>
      <c r="C631" s="201"/>
      <c r="D631" s="202" t="s">
        <v>161</v>
      </c>
      <c r="E631" s="203" t="s">
        <v>1</v>
      </c>
      <c r="F631" s="204" t="s">
        <v>969</v>
      </c>
      <c r="G631" s="201"/>
      <c r="H631" s="205">
        <v>3.17</v>
      </c>
      <c r="I631" s="206"/>
      <c r="J631" s="201"/>
      <c r="K631" s="201"/>
      <c r="L631" s="207"/>
      <c r="M631" s="208"/>
      <c r="N631" s="209"/>
      <c r="O631" s="209"/>
      <c r="P631" s="209"/>
      <c r="Q631" s="209"/>
      <c r="R631" s="209"/>
      <c r="S631" s="209"/>
      <c r="T631" s="210"/>
      <c r="AT631" s="211" t="s">
        <v>161</v>
      </c>
      <c r="AU631" s="211" t="s">
        <v>83</v>
      </c>
      <c r="AV631" s="13" t="s">
        <v>83</v>
      </c>
      <c r="AW631" s="13" t="s">
        <v>30</v>
      </c>
      <c r="AX631" s="13" t="s">
        <v>73</v>
      </c>
      <c r="AY631" s="211" t="s">
        <v>153</v>
      </c>
    </row>
    <row r="632" spans="1:65" s="14" customFormat="1">
      <c r="B632" s="212"/>
      <c r="C632" s="213"/>
      <c r="D632" s="202" t="s">
        <v>161</v>
      </c>
      <c r="E632" s="214" t="s">
        <v>1</v>
      </c>
      <c r="F632" s="215" t="s">
        <v>163</v>
      </c>
      <c r="G632" s="213"/>
      <c r="H632" s="216">
        <v>3.17</v>
      </c>
      <c r="I632" s="217"/>
      <c r="J632" s="213"/>
      <c r="K632" s="213"/>
      <c r="L632" s="218"/>
      <c r="M632" s="219"/>
      <c r="N632" s="220"/>
      <c r="O632" s="220"/>
      <c r="P632" s="220"/>
      <c r="Q632" s="220"/>
      <c r="R632" s="220"/>
      <c r="S632" s="220"/>
      <c r="T632" s="221"/>
      <c r="AT632" s="222" t="s">
        <v>161</v>
      </c>
      <c r="AU632" s="222" t="s">
        <v>83</v>
      </c>
      <c r="AV632" s="14" t="s">
        <v>159</v>
      </c>
      <c r="AW632" s="14" t="s">
        <v>30</v>
      </c>
      <c r="AX632" s="14" t="s">
        <v>81</v>
      </c>
      <c r="AY632" s="222" t="s">
        <v>153</v>
      </c>
    </row>
    <row r="633" spans="1:65" s="2" customFormat="1" ht="24.2" customHeight="1">
      <c r="A633" s="33"/>
      <c r="B633" s="34"/>
      <c r="C633" s="186" t="s">
        <v>511</v>
      </c>
      <c r="D633" s="186" t="s">
        <v>155</v>
      </c>
      <c r="E633" s="187" t="s">
        <v>970</v>
      </c>
      <c r="F633" s="188" t="s">
        <v>971</v>
      </c>
      <c r="G633" s="189" t="s">
        <v>309</v>
      </c>
      <c r="H633" s="190">
        <v>4</v>
      </c>
      <c r="I633" s="191"/>
      <c r="J633" s="192">
        <f>ROUND(I633*H633,2)</f>
        <v>0</v>
      </c>
      <c r="K633" s="193"/>
      <c r="L633" s="38"/>
      <c r="M633" s="194" t="s">
        <v>1</v>
      </c>
      <c r="N633" s="195" t="s">
        <v>38</v>
      </c>
      <c r="O633" s="70"/>
      <c r="P633" s="196">
        <f>O633*H633</f>
        <v>0</v>
      </c>
      <c r="Q633" s="196">
        <v>0</v>
      </c>
      <c r="R633" s="196">
        <f>Q633*H633</f>
        <v>0</v>
      </c>
      <c r="S633" s="196">
        <v>0</v>
      </c>
      <c r="T633" s="197">
        <f>S633*H633</f>
        <v>0</v>
      </c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R633" s="198" t="s">
        <v>236</v>
      </c>
      <c r="AT633" s="198" t="s">
        <v>155</v>
      </c>
      <c r="AU633" s="198" t="s">
        <v>83</v>
      </c>
      <c r="AY633" s="16" t="s">
        <v>153</v>
      </c>
      <c r="BE633" s="199">
        <f>IF(N633="základní",J633,0)</f>
        <v>0</v>
      </c>
      <c r="BF633" s="199">
        <f>IF(N633="snížená",J633,0)</f>
        <v>0</v>
      </c>
      <c r="BG633" s="199">
        <f>IF(N633="zákl. přenesená",J633,0)</f>
        <v>0</v>
      </c>
      <c r="BH633" s="199">
        <f>IF(N633="sníž. přenesená",J633,0)</f>
        <v>0</v>
      </c>
      <c r="BI633" s="199">
        <f>IF(N633="nulová",J633,0)</f>
        <v>0</v>
      </c>
      <c r="BJ633" s="16" t="s">
        <v>81</v>
      </c>
      <c r="BK633" s="199">
        <f>ROUND(I633*H633,2)</f>
        <v>0</v>
      </c>
      <c r="BL633" s="16" t="s">
        <v>236</v>
      </c>
      <c r="BM633" s="198" t="s">
        <v>972</v>
      </c>
    </row>
    <row r="634" spans="1:65" s="13" customFormat="1">
      <c r="B634" s="200"/>
      <c r="C634" s="201"/>
      <c r="D634" s="202" t="s">
        <v>161</v>
      </c>
      <c r="E634" s="203" t="s">
        <v>1</v>
      </c>
      <c r="F634" s="204" t="s">
        <v>973</v>
      </c>
      <c r="G634" s="201"/>
      <c r="H634" s="205">
        <v>4</v>
      </c>
      <c r="I634" s="206"/>
      <c r="J634" s="201"/>
      <c r="K634" s="201"/>
      <c r="L634" s="207"/>
      <c r="M634" s="208"/>
      <c r="N634" s="209"/>
      <c r="O634" s="209"/>
      <c r="P634" s="209"/>
      <c r="Q634" s="209"/>
      <c r="R634" s="209"/>
      <c r="S634" s="209"/>
      <c r="T634" s="210"/>
      <c r="AT634" s="211" t="s">
        <v>161</v>
      </c>
      <c r="AU634" s="211" t="s">
        <v>83</v>
      </c>
      <c r="AV634" s="13" t="s">
        <v>83</v>
      </c>
      <c r="AW634" s="13" t="s">
        <v>30</v>
      </c>
      <c r="AX634" s="13" t="s">
        <v>73</v>
      </c>
      <c r="AY634" s="211" t="s">
        <v>153</v>
      </c>
    </row>
    <row r="635" spans="1:65" s="14" customFormat="1">
      <c r="B635" s="212"/>
      <c r="C635" s="213"/>
      <c r="D635" s="202" t="s">
        <v>161</v>
      </c>
      <c r="E635" s="214" t="s">
        <v>1</v>
      </c>
      <c r="F635" s="215" t="s">
        <v>163</v>
      </c>
      <c r="G635" s="213"/>
      <c r="H635" s="216">
        <v>4</v>
      </c>
      <c r="I635" s="217"/>
      <c r="J635" s="213"/>
      <c r="K635" s="213"/>
      <c r="L635" s="218"/>
      <c r="M635" s="219"/>
      <c r="N635" s="220"/>
      <c r="O635" s="220"/>
      <c r="P635" s="220"/>
      <c r="Q635" s="220"/>
      <c r="R635" s="220"/>
      <c r="S635" s="220"/>
      <c r="T635" s="221"/>
      <c r="AT635" s="222" t="s">
        <v>161</v>
      </c>
      <c r="AU635" s="222" t="s">
        <v>83</v>
      </c>
      <c r="AV635" s="14" t="s">
        <v>159</v>
      </c>
      <c r="AW635" s="14" t="s">
        <v>30</v>
      </c>
      <c r="AX635" s="14" t="s">
        <v>81</v>
      </c>
      <c r="AY635" s="222" t="s">
        <v>153</v>
      </c>
    </row>
    <row r="636" spans="1:65" s="2" customFormat="1" ht="16.5" customHeight="1">
      <c r="A636" s="33"/>
      <c r="B636" s="34"/>
      <c r="C636" s="223" t="s">
        <v>974</v>
      </c>
      <c r="D636" s="223" t="s">
        <v>350</v>
      </c>
      <c r="E636" s="224" t="s">
        <v>975</v>
      </c>
      <c r="F636" s="225" t="s">
        <v>976</v>
      </c>
      <c r="G636" s="226" t="s">
        <v>309</v>
      </c>
      <c r="H636" s="227">
        <v>4</v>
      </c>
      <c r="I636" s="228"/>
      <c r="J636" s="229">
        <f>ROUND(I636*H636,2)</f>
        <v>0</v>
      </c>
      <c r="K636" s="230"/>
      <c r="L636" s="231"/>
      <c r="M636" s="232" t="s">
        <v>1</v>
      </c>
      <c r="N636" s="233" t="s">
        <v>38</v>
      </c>
      <c r="O636" s="70"/>
      <c r="P636" s="196">
        <f>O636*H636</f>
        <v>0</v>
      </c>
      <c r="Q636" s="196">
        <v>7.1999999999999995E-2</v>
      </c>
      <c r="R636" s="196">
        <f>Q636*H636</f>
        <v>0.28799999999999998</v>
      </c>
      <c r="S636" s="196">
        <v>0</v>
      </c>
      <c r="T636" s="197">
        <f>S636*H636</f>
        <v>0</v>
      </c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R636" s="198" t="s">
        <v>194</v>
      </c>
      <c r="AT636" s="198" t="s">
        <v>350</v>
      </c>
      <c r="AU636" s="198" t="s">
        <v>83</v>
      </c>
      <c r="AY636" s="16" t="s">
        <v>153</v>
      </c>
      <c r="BE636" s="199">
        <f>IF(N636="základní",J636,0)</f>
        <v>0</v>
      </c>
      <c r="BF636" s="199">
        <f>IF(N636="snížená",J636,0)</f>
        <v>0</v>
      </c>
      <c r="BG636" s="199">
        <f>IF(N636="zákl. přenesená",J636,0)</f>
        <v>0</v>
      </c>
      <c r="BH636" s="199">
        <f>IF(N636="sníž. přenesená",J636,0)</f>
        <v>0</v>
      </c>
      <c r="BI636" s="199">
        <f>IF(N636="nulová",J636,0)</f>
        <v>0</v>
      </c>
      <c r="BJ636" s="16" t="s">
        <v>81</v>
      </c>
      <c r="BK636" s="199">
        <f>ROUND(I636*H636,2)</f>
        <v>0</v>
      </c>
      <c r="BL636" s="16" t="s">
        <v>159</v>
      </c>
      <c r="BM636" s="198" t="s">
        <v>977</v>
      </c>
    </row>
    <row r="637" spans="1:65" s="2" customFormat="1" ht="24.2" customHeight="1">
      <c r="A637" s="33"/>
      <c r="B637" s="34"/>
      <c r="C637" s="186" t="s">
        <v>978</v>
      </c>
      <c r="D637" s="186" t="s">
        <v>155</v>
      </c>
      <c r="E637" s="187" t="s">
        <v>979</v>
      </c>
      <c r="F637" s="188" t="s">
        <v>980</v>
      </c>
      <c r="G637" s="189" t="s">
        <v>260</v>
      </c>
      <c r="H637" s="190">
        <v>81</v>
      </c>
      <c r="I637" s="191"/>
      <c r="J637" s="192">
        <f>ROUND(I637*H637,2)</f>
        <v>0</v>
      </c>
      <c r="K637" s="193"/>
      <c r="L637" s="38"/>
      <c r="M637" s="194" t="s">
        <v>1</v>
      </c>
      <c r="N637" s="195" t="s">
        <v>38</v>
      </c>
      <c r="O637" s="70"/>
      <c r="P637" s="196">
        <f>O637*H637</f>
        <v>0</v>
      </c>
      <c r="Q637" s="196">
        <v>0</v>
      </c>
      <c r="R637" s="196">
        <f>Q637*H637</f>
        <v>0</v>
      </c>
      <c r="S637" s="196">
        <v>0</v>
      </c>
      <c r="T637" s="197">
        <f>S637*H637</f>
        <v>0</v>
      </c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R637" s="198" t="s">
        <v>236</v>
      </c>
      <c r="AT637" s="198" t="s">
        <v>155</v>
      </c>
      <c r="AU637" s="198" t="s">
        <v>83</v>
      </c>
      <c r="AY637" s="16" t="s">
        <v>153</v>
      </c>
      <c r="BE637" s="199">
        <f>IF(N637="základní",J637,0)</f>
        <v>0</v>
      </c>
      <c r="BF637" s="199">
        <f>IF(N637="snížená",J637,0)</f>
        <v>0</v>
      </c>
      <c r="BG637" s="199">
        <f>IF(N637="zákl. přenesená",J637,0)</f>
        <v>0</v>
      </c>
      <c r="BH637" s="199">
        <f>IF(N637="sníž. přenesená",J637,0)</f>
        <v>0</v>
      </c>
      <c r="BI637" s="199">
        <f>IF(N637="nulová",J637,0)</f>
        <v>0</v>
      </c>
      <c r="BJ637" s="16" t="s">
        <v>81</v>
      </c>
      <c r="BK637" s="199">
        <f>ROUND(I637*H637,2)</f>
        <v>0</v>
      </c>
      <c r="BL637" s="16" t="s">
        <v>236</v>
      </c>
      <c r="BM637" s="198" t="s">
        <v>981</v>
      </c>
    </row>
    <row r="638" spans="1:65" s="13" customFormat="1">
      <c r="B638" s="200"/>
      <c r="C638" s="201"/>
      <c r="D638" s="202" t="s">
        <v>161</v>
      </c>
      <c r="E638" s="203" t="s">
        <v>1</v>
      </c>
      <c r="F638" s="204" t="s">
        <v>982</v>
      </c>
      <c r="G638" s="201"/>
      <c r="H638" s="205">
        <v>81</v>
      </c>
      <c r="I638" s="206"/>
      <c r="J638" s="201"/>
      <c r="K638" s="201"/>
      <c r="L638" s="207"/>
      <c r="M638" s="208"/>
      <c r="N638" s="209"/>
      <c r="O638" s="209"/>
      <c r="P638" s="209"/>
      <c r="Q638" s="209"/>
      <c r="R638" s="209"/>
      <c r="S638" s="209"/>
      <c r="T638" s="210"/>
      <c r="AT638" s="211" t="s">
        <v>161</v>
      </c>
      <c r="AU638" s="211" t="s">
        <v>83</v>
      </c>
      <c r="AV638" s="13" t="s">
        <v>83</v>
      </c>
      <c r="AW638" s="13" t="s">
        <v>30</v>
      </c>
      <c r="AX638" s="13" t="s">
        <v>73</v>
      </c>
      <c r="AY638" s="211" t="s">
        <v>153</v>
      </c>
    </row>
    <row r="639" spans="1:65" s="14" customFormat="1">
      <c r="B639" s="212"/>
      <c r="C639" s="213"/>
      <c r="D639" s="202" t="s">
        <v>161</v>
      </c>
      <c r="E639" s="214" t="s">
        <v>1</v>
      </c>
      <c r="F639" s="215" t="s">
        <v>163</v>
      </c>
      <c r="G639" s="213"/>
      <c r="H639" s="216">
        <v>81</v>
      </c>
      <c r="I639" s="217"/>
      <c r="J639" s="213"/>
      <c r="K639" s="213"/>
      <c r="L639" s="218"/>
      <c r="M639" s="219"/>
      <c r="N639" s="220"/>
      <c r="O639" s="220"/>
      <c r="P639" s="220"/>
      <c r="Q639" s="220"/>
      <c r="R639" s="220"/>
      <c r="S639" s="220"/>
      <c r="T639" s="221"/>
      <c r="AT639" s="222" t="s">
        <v>161</v>
      </c>
      <c r="AU639" s="222" t="s">
        <v>83</v>
      </c>
      <c r="AV639" s="14" t="s">
        <v>159</v>
      </c>
      <c r="AW639" s="14" t="s">
        <v>30</v>
      </c>
      <c r="AX639" s="14" t="s">
        <v>81</v>
      </c>
      <c r="AY639" s="222" t="s">
        <v>153</v>
      </c>
    </row>
    <row r="640" spans="1:65" s="2" customFormat="1" ht="21.75" customHeight="1">
      <c r="A640" s="33"/>
      <c r="B640" s="34"/>
      <c r="C640" s="186" t="s">
        <v>983</v>
      </c>
      <c r="D640" s="186" t="s">
        <v>155</v>
      </c>
      <c r="E640" s="187" t="s">
        <v>984</v>
      </c>
      <c r="F640" s="188" t="s">
        <v>985</v>
      </c>
      <c r="G640" s="189" t="s">
        <v>260</v>
      </c>
      <c r="H640" s="190">
        <v>81</v>
      </c>
      <c r="I640" s="191"/>
      <c r="J640" s="192">
        <f>ROUND(I640*H640,2)</f>
        <v>0</v>
      </c>
      <c r="K640" s="193"/>
      <c r="L640" s="38"/>
      <c r="M640" s="194" t="s">
        <v>1</v>
      </c>
      <c r="N640" s="195" t="s">
        <v>38</v>
      </c>
      <c r="O640" s="70"/>
      <c r="P640" s="196">
        <f>O640*H640</f>
        <v>0</v>
      </c>
      <c r="Q640" s="196">
        <v>0</v>
      </c>
      <c r="R640" s="196">
        <f>Q640*H640</f>
        <v>0</v>
      </c>
      <c r="S640" s="196">
        <v>0</v>
      </c>
      <c r="T640" s="197">
        <f>S640*H640</f>
        <v>0</v>
      </c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R640" s="198" t="s">
        <v>236</v>
      </c>
      <c r="AT640" s="198" t="s">
        <v>155</v>
      </c>
      <c r="AU640" s="198" t="s">
        <v>83</v>
      </c>
      <c r="AY640" s="16" t="s">
        <v>153</v>
      </c>
      <c r="BE640" s="199">
        <f>IF(N640="základní",J640,0)</f>
        <v>0</v>
      </c>
      <c r="BF640" s="199">
        <f>IF(N640="snížená",J640,0)</f>
        <v>0</v>
      </c>
      <c r="BG640" s="199">
        <f>IF(N640="zákl. přenesená",J640,0)</f>
        <v>0</v>
      </c>
      <c r="BH640" s="199">
        <f>IF(N640="sníž. přenesená",J640,0)</f>
        <v>0</v>
      </c>
      <c r="BI640" s="199">
        <f>IF(N640="nulová",J640,0)</f>
        <v>0</v>
      </c>
      <c r="BJ640" s="16" t="s">
        <v>81</v>
      </c>
      <c r="BK640" s="199">
        <f>ROUND(I640*H640,2)</f>
        <v>0</v>
      </c>
      <c r="BL640" s="16" t="s">
        <v>236</v>
      </c>
      <c r="BM640" s="198" t="s">
        <v>986</v>
      </c>
    </row>
    <row r="641" spans="1:65" s="13" customFormat="1">
      <c r="B641" s="200"/>
      <c r="C641" s="201"/>
      <c r="D641" s="202" t="s">
        <v>161</v>
      </c>
      <c r="E641" s="203" t="s">
        <v>1</v>
      </c>
      <c r="F641" s="204" t="s">
        <v>982</v>
      </c>
      <c r="G641" s="201"/>
      <c r="H641" s="205">
        <v>81</v>
      </c>
      <c r="I641" s="206"/>
      <c r="J641" s="201"/>
      <c r="K641" s="201"/>
      <c r="L641" s="207"/>
      <c r="M641" s="208"/>
      <c r="N641" s="209"/>
      <c r="O641" s="209"/>
      <c r="P641" s="209"/>
      <c r="Q641" s="209"/>
      <c r="R641" s="209"/>
      <c r="S641" s="209"/>
      <c r="T641" s="210"/>
      <c r="AT641" s="211" t="s">
        <v>161</v>
      </c>
      <c r="AU641" s="211" t="s">
        <v>83</v>
      </c>
      <c r="AV641" s="13" t="s">
        <v>83</v>
      </c>
      <c r="AW641" s="13" t="s">
        <v>30</v>
      </c>
      <c r="AX641" s="13" t="s">
        <v>73</v>
      </c>
      <c r="AY641" s="211" t="s">
        <v>153</v>
      </c>
    </row>
    <row r="642" spans="1:65" s="14" customFormat="1">
      <c r="B642" s="212"/>
      <c r="C642" s="213"/>
      <c r="D642" s="202" t="s">
        <v>161</v>
      </c>
      <c r="E642" s="214" t="s">
        <v>1</v>
      </c>
      <c r="F642" s="215" t="s">
        <v>163</v>
      </c>
      <c r="G642" s="213"/>
      <c r="H642" s="216">
        <v>81</v>
      </c>
      <c r="I642" s="217"/>
      <c r="J642" s="213"/>
      <c r="K642" s="213"/>
      <c r="L642" s="218"/>
      <c r="M642" s="219"/>
      <c r="N642" s="220"/>
      <c r="O642" s="220"/>
      <c r="P642" s="220"/>
      <c r="Q642" s="220"/>
      <c r="R642" s="220"/>
      <c r="S642" s="220"/>
      <c r="T642" s="221"/>
      <c r="AT642" s="222" t="s">
        <v>161</v>
      </c>
      <c r="AU642" s="222" t="s">
        <v>83</v>
      </c>
      <c r="AV642" s="14" t="s">
        <v>159</v>
      </c>
      <c r="AW642" s="14" t="s">
        <v>30</v>
      </c>
      <c r="AX642" s="14" t="s">
        <v>81</v>
      </c>
      <c r="AY642" s="222" t="s">
        <v>153</v>
      </c>
    </row>
    <row r="643" spans="1:65" s="2" customFormat="1" ht="24.2" customHeight="1">
      <c r="A643" s="33"/>
      <c r="B643" s="34"/>
      <c r="C643" s="186" t="s">
        <v>987</v>
      </c>
      <c r="D643" s="186" t="s">
        <v>155</v>
      </c>
      <c r="E643" s="187" t="s">
        <v>988</v>
      </c>
      <c r="F643" s="188" t="s">
        <v>989</v>
      </c>
      <c r="G643" s="189" t="s">
        <v>206</v>
      </c>
      <c r="H643" s="190">
        <v>0.309</v>
      </c>
      <c r="I643" s="191"/>
      <c r="J643" s="192">
        <f>ROUND(I643*H643,2)</f>
        <v>0</v>
      </c>
      <c r="K643" s="193"/>
      <c r="L643" s="38"/>
      <c r="M643" s="194" t="s">
        <v>1</v>
      </c>
      <c r="N643" s="195" t="s">
        <v>38</v>
      </c>
      <c r="O643" s="70"/>
      <c r="P643" s="196">
        <f>O643*H643</f>
        <v>0</v>
      </c>
      <c r="Q643" s="196">
        <v>0</v>
      </c>
      <c r="R643" s="196">
        <f>Q643*H643</f>
        <v>0</v>
      </c>
      <c r="S643" s="196">
        <v>0</v>
      </c>
      <c r="T643" s="197">
        <f>S643*H643</f>
        <v>0</v>
      </c>
      <c r="U643" s="33"/>
      <c r="V643" s="33"/>
      <c r="W643" s="33"/>
      <c r="X643" s="33"/>
      <c r="Y643" s="33"/>
      <c r="Z643" s="33"/>
      <c r="AA643" s="33"/>
      <c r="AB643" s="33"/>
      <c r="AC643" s="33"/>
      <c r="AD643" s="33"/>
      <c r="AE643" s="33"/>
      <c r="AR643" s="198" t="s">
        <v>236</v>
      </c>
      <c r="AT643" s="198" t="s">
        <v>155</v>
      </c>
      <c r="AU643" s="198" t="s">
        <v>83</v>
      </c>
      <c r="AY643" s="16" t="s">
        <v>153</v>
      </c>
      <c r="BE643" s="199">
        <f>IF(N643="základní",J643,0)</f>
        <v>0</v>
      </c>
      <c r="BF643" s="199">
        <f>IF(N643="snížená",J643,0)</f>
        <v>0</v>
      </c>
      <c r="BG643" s="199">
        <f>IF(N643="zákl. přenesená",J643,0)</f>
        <v>0</v>
      </c>
      <c r="BH643" s="199">
        <f>IF(N643="sníž. přenesená",J643,0)</f>
        <v>0</v>
      </c>
      <c r="BI643" s="199">
        <f>IF(N643="nulová",J643,0)</f>
        <v>0</v>
      </c>
      <c r="BJ643" s="16" t="s">
        <v>81</v>
      </c>
      <c r="BK643" s="199">
        <f>ROUND(I643*H643,2)</f>
        <v>0</v>
      </c>
      <c r="BL643" s="16" t="s">
        <v>236</v>
      </c>
      <c r="BM643" s="198" t="s">
        <v>990</v>
      </c>
    </row>
    <row r="644" spans="1:65" s="12" customFormat="1" ht="22.9" customHeight="1">
      <c r="B644" s="170"/>
      <c r="C644" s="171"/>
      <c r="D644" s="172" t="s">
        <v>72</v>
      </c>
      <c r="E644" s="184" t="s">
        <v>991</v>
      </c>
      <c r="F644" s="184" t="s">
        <v>992</v>
      </c>
      <c r="G644" s="171"/>
      <c r="H644" s="171"/>
      <c r="I644" s="174"/>
      <c r="J644" s="185">
        <f>BK644</f>
        <v>0</v>
      </c>
      <c r="K644" s="171"/>
      <c r="L644" s="176"/>
      <c r="M644" s="177"/>
      <c r="N644" s="178"/>
      <c r="O644" s="178"/>
      <c r="P644" s="179">
        <f>P645</f>
        <v>0</v>
      </c>
      <c r="Q644" s="178"/>
      <c r="R644" s="179">
        <f>R645</f>
        <v>0</v>
      </c>
      <c r="S644" s="178"/>
      <c r="T644" s="180">
        <f>T645</f>
        <v>0</v>
      </c>
      <c r="AR644" s="181" t="s">
        <v>83</v>
      </c>
      <c r="AT644" s="182" t="s">
        <v>72</v>
      </c>
      <c r="AU644" s="182" t="s">
        <v>81</v>
      </c>
      <c r="AY644" s="181" t="s">
        <v>153</v>
      </c>
      <c r="BK644" s="183">
        <f>BK645</f>
        <v>0</v>
      </c>
    </row>
    <row r="645" spans="1:65" s="2" customFormat="1" ht="16.5" customHeight="1">
      <c r="A645" s="33"/>
      <c r="B645" s="34"/>
      <c r="C645" s="186" t="s">
        <v>993</v>
      </c>
      <c r="D645" s="186" t="s">
        <v>155</v>
      </c>
      <c r="E645" s="187" t="s">
        <v>994</v>
      </c>
      <c r="F645" s="188" t="s">
        <v>995</v>
      </c>
      <c r="G645" s="189" t="s">
        <v>510</v>
      </c>
      <c r="H645" s="190">
        <v>1</v>
      </c>
      <c r="I645" s="191"/>
      <c r="J645" s="192">
        <f>ROUND(I645*H645,2)</f>
        <v>0</v>
      </c>
      <c r="K645" s="193"/>
      <c r="L645" s="38"/>
      <c r="M645" s="194" t="s">
        <v>1</v>
      </c>
      <c r="N645" s="195" t="s">
        <v>38</v>
      </c>
      <c r="O645" s="70"/>
      <c r="P645" s="196">
        <f>O645*H645</f>
        <v>0</v>
      </c>
      <c r="Q645" s="196">
        <v>0</v>
      </c>
      <c r="R645" s="196">
        <f>Q645*H645</f>
        <v>0</v>
      </c>
      <c r="S645" s="196">
        <v>0</v>
      </c>
      <c r="T645" s="197">
        <f>S645*H645</f>
        <v>0</v>
      </c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R645" s="198" t="s">
        <v>236</v>
      </c>
      <c r="AT645" s="198" t="s">
        <v>155</v>
      </c>
      <c r="AU645" s="198" t="s">
        <v>83</v>
      </c>
      <c r="AY645" s="16" t="s">
        <v>153</v>
      </c>
      <c r="BE645" s="199">
        <f>IF(N645="základní",J645,0)</f>
        <v>0</v>
      </c>
      <c r="BF645" s="199">
        <f>IF(N645="snížená",J645,0)</f>
        <v>0</v>
      </c>
      <c r="BG645" s="199">
        <f>IF(N645="zákl. přenesená",J645,0)</f>
        <v>0</v>
      </c>
      <c r="BH645" s="199">
        <f>IF(N645="sníž. přenesená",J645,0)</f>
        <v>0</v>
      </c>
      <c r="BI645" s="199">
        <f>IF(N645="nulová",J645,0)</f>
        <v>0</v>
      </c>
      <c r="BJ645" s="16" t="s">
        <v>81</v>
      </c>
      <c r="BK645" s="199">
        <f>ROUND(I645*H645,2)</f>
        <v>0</v>
      </c>
      <c r="BL645" s="16" t="s">
        <v>236</v>
      </c>
      <c r="BM645" s="198" t="s">
        <v>996</v>
      </c>
    </row>
    <row r="646" spans="1:65" s="12" customFormat="1" ht="22.9" customHeight="1">
      <c r="B646" s="170"/>
      <c r="C646" s="171"/>
      <c r="D646" s="172" t="s">
        <v>72</v>
      </c>
      <c r="E646" s="184" t="s">
        <v>997</v>
      </c>
      <c r="F646" s="184" t="s">
        <v>998</v>
      </c>
      <c r="G646" s="171"/>
      <c r="H646" s="171"/>
      <c r="I646" s="174"/>
      <c r="J646" s="185">
        <f>BK646</f>
        <v>0</v>
      </c>
      <c r="K646" s="171"/>
      <c r="L646" s="176"/>
      <c r="M646" s="177"/>
      <c r="N646" s="178"/>
      <c r="O646" s="178"/>
      <c r="P646" s="179">
        <f>SUM(P647:P679)</f>
        <v>0</v>
      </c>
      <c r="Q646" s="178"/>
      <c r="R646" s="179">
        <f>SUM(R647:R679)</f>
        <v>0.21200999999999998</v>
      </c>
      <c r="S646" s="178"/>
      <c r="T646" s="180">
        <f>SUM(T647:T679)</f>
        <v>0</v>
      </c>
      <c r="AR646" s="181" t="s">
        <v>83</v>
      </c>
      <c r="AT646" s="182" t="s">
        <v>72</v>
      </c>
      <c r="AU646" s="182" t="s">
        <v>81</v>
      </c>
      <c r="AY646" s="181" t="s">
        <v>153</v>
      </c>
      <c r="BK646" s="183">
        <f>SUM(BK647:BK679)</f>
        <v>0</v>
      </c>
    </row>
    <row r="647" spans="1:65" s="2" customFormat="1" ht="33" customHeight="1">
      <c r="A647" s="33"/>
      <c r="B647" s="34"/>
      <c r="C647" s="186" t="s">
        <v>999</v>
      </c>
      <c r="D647" s="186" t="s">
        <v>155</v>
      </c>
      <c r="E647" s="187" t="s">
        <v>1000</v>
      </c>
      <c r="F647" s="188" t="s">
        <v>1001</v>
      </c>
      <c r="G647" s="189" t="s">
        <v>951</v>
      </c>
      <c r="H647" s="190">
        <v>6</v>
      </c>
      <c r="I647" s="191"/>
      <c r="J647" s="192">
        <f>ROUND(I647*H647,2)</f>
        <v>0</v>
      </c>
      <c r="K647" s="193"/>
      <c r="L647" s="38"/>
      <c r="M647" s="194" t="s">
        <v>1</v>
      </c>
      <c r="N647" s="195" t="s">
        <v>38</v>
      </c>
      <c r="O647" s="70"/>
      <c r="P647" s="196">
        <f>O647*H647</f>
        <v>0</v>
      </c>
      <c r="Q647" s="196">
        <v>9.1999999999999998E-3</v>
      </c>
      <c r="R647" s="196">
        <f>Q647*H647</f>
        <v>5.5199999999999999E-2</v>
      </c>
      <c r="S647" s="196">
        <v>0</v>
      </c>
      <c r="T647" s="197">
        <f>S647*H647</f>
        <v>0</v>
      </c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R647" s="198" t="s">
        <v>236</v>
      </c>
      <c r="AT647" s="198" t="s">
        <v>155</v>
      </c>
      <c r="AU647" s="198" t="s">
        <v>83</v>
      </c>
      <c r="AY647" s="16" t="s">
        <v>153</v>
      </c>
      <c r="BE647" s="199">
        <f>IF(N647="základní",J647,0)</f>
        <v>0</v>
      </c>
      <c r="BF647" s="199">
        <f>IF(N647="snížená",J647,0)</f>
        <v>0</v>
      </c>
      <c r="BG647" s="199">
        <f>IF(N647="zákl. přenesená",J647,0)</f>
        <v>0</v>
      </c>
      <c r="BH647" s="199">
        <f>IF(N647="sníž. přenesená",J647,0)</f>
        <v>0</v>
      </c>
      <c r="BI647" s="199">
        <f>IF(N647="nulová",J647,0)</f>
        <v>0</v>
      </c>
      <c r="BJ647" s="16" t="s">
        <v>81</v>
      </c>
      <c r="BK647" s="199">
        <f>ROUND(I647*H647,2)</f>
        <v>0</v>
      </c>
      <c r="BL647" s="16" t="s">
        <v>236</v>
      </c>
      <c r="BM647" s="198" t="s">
        <v>1002</v>
      </c>
    </row>
    <row r="648" spans="1:65" s="13" customFormat="1">
      <c r="B648" s="200"/>
      <c r="C648" s="201"/>
      <c r="D648" s="202" t="s">
        <v>161</v>
      </c>
      <c r="E648" s="203" t="s">
        <v>1</v>
      </c>
      <c r="F648" s="204" t="s">
        <v>1003</v>
      </c>
      <c r="G648" s="201"/>
      <c r="H648" s="205">
        <v>6</v>
      </c>
      <c r="I648" s="206"/>
      <c r="J648" s="201"/>
      <c r="K648" s="201"/>
      <c r="L648" s="207"/>
      <c r="M648" s="208"/>
      <c r="N648" s="209"/>
      <c r="O648" s="209"/>
      <c r="P648" s="209"/>
      <c r="Q648" s="209"/>
      <c r="R648" s="209"/>
      <c r="S648" s="209"/>
      <c r="T648" s="210"/>
      <c r="AT648" s="211" t="s">
        <v>161</v>
      </c>
      <c r="AU648" s="211" t="s">
        <v>83</v>
      </c>
      <c r="AV648" s="13" t="s">
        <v>83</v>
      </c>
      <c r="AW648" s="13" t="s">
        <v>30</v>
      </c>
      <c r="AX648" s="13" t="s">
        <v>73</v>
      </c>
      <c r="AY648" s="211" t="s">
        <v>153</v>
      </c>
    </row>
    <row r="649" spans="1:65" s="14" customFormat="1">
      <c r="B649" s="212"/>
      <c r="C649" s="213"/>
      <c r="D649" s="202" t="s">
        <v>161</v>
      </c>
      <c r="E649" s="214" t="s">
        <v>1</v>
      </c>
      <c r="F649" s="215" t="s">
        <v>163</v>
      </c>
      <c r="G649" s="213"/>
      <c r="H649" s="216">
        <v>6</v>
      </c>
      <c r="I649" s="217"/>
      <c r="J649" s="213"/>
      <c r="K649" s="213"/>
      <c r="L649" s="218"/>
      <c r="M649" s="219"/>
      <c r="N649" s="220"/>
      <c r="O649" s="220"/>
      <c r="P649" s="220"/>
      <c r="Q649" s="220"/>
      <c r="R649" s="220"/>
      <c r="S649" s="220"/>
      <c r="T649" s="221"/>
      <c r="AT649" s="222" t="s">
        <v>161</v>
      </c>
      <c r="AU649" s="222" t="s">
        <v>83</v>
      </c>
      <c r="AV649" s="14" t="s">
        <v>159</v>
      </c>
      <c r="AW649" s="14" t="s">
        <v>30</v>
      </c>
      <c r="AX649" s="14" t="s">
        <v>81</v>
      </c>
      <c r="AY649" s="222" t="s">
        <v>153</v>
      </c>
    </row>
    <row r="650" spans="1:65" s="2" customFormat="1" ht="24.2" customHeight="1">
      <c r="A650" s="33"/>
      <c r="B650" s="34"/>
      <c r="C650" s="186" t="s">
        <v>1004</v>
      </c>
      <c r="D650" s="186" t="s">
        <v>155</v>
      </c>
      <c r="E650" s="187" t="s">
        <v>1005</v>
      </c>
      <c r="F650" s="188" t="s">
        <v>1006</v>
      </c>
      <c r="G650" s="189" t="s">
        <v>951</v>
      </c>
      <c r="H650" s="190">
        <v>1</v>
      </c>
      <c r="I650" s="191"/>
      <c r="J650" s="192">
        <f>ROUND(I650*H650,2)</f>
        <v>0</v>
      </c>
      <c r="K650" s="193"/>
      <c r="L650" s="38"/>
      <c r="M650" s="194" t="s">
        <v>1</v>
      </c>
      <c r="N650" s="195" t="s">
        <v>38</v>
      </c>
      <c r="O650" s="70"/>
      <c r="P650" s="196">
        <f>O650*H650</f>
        <v>0</v>
      </c>
      <c r="Q650" s="196">
        <v>1.6969999999999999E-2</v>
      </c>
      <c r="R650" s="196">
        <f>Q650*H650</f>
        <v>1.6969999999999999E-2</v>
      </c>
      <c r="S650" s="196">
        <v>0</v>
      </c>
      <c r="T650" s="197">
        <f>S650*H650</f>
        <v>0</v>
      </c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R650" s="198" t="s">
        <v>236</v>
      </c>
      <c r="AT650" s="198" t="s">
        <v>155</v>
      </c>
      <c r="AU650" s="198" t="s">
        <v>83</v>
      </c>
      <c r="AY650" s="16" t="s">
        <v>153</v>
      </c>
      <c r="BE650" s="199">
        <f>IF(N650="základní",J650,0)</f>
        <v>0</v>
      </c>
      <c r="BF650" s="199">
        <f>IF(N650="snížená",J650,0)</f>
        <v>0</v>
      </c>
      <c r="BG650" s="199">
        <f>IF(N650="zákl. přenesená",J650,0)</f>
        <v>0</v>
      </c>
      <c r="BH650" s="199">
        <f>IF(N650="sníž. přenesená",J650,0)</f>
        <v>0</v>
      </c>
      <c r="BI650" s="199">
        <f>IF(N650="nulová",J650,0)</f>
        <v>0</v>
      </c>
      <c r="BJ650" s="16" t="s">
        <v>81</v>
      </c>
      <c r="BK650" s="199">
        <f>ROUND(I650*H650,2)</f>
        <v>0</v>
      </c>
      <c r="BL650" s="16" t="s">
        <v>236</v>
      </c>
      <c r="BM650" s="198" t="s">
        <v>1007</v>
      </c>
    </row>
    <row r="651" spans="1:65" s="2" customFormat="1" ht="24.2" customHeight="1">
      <c r="A651" s="33"/>
      <c r="B651" s="34"/>
      <c r="C651" s="186" t="s">
        <v>1008</v>
      </c>
      <c r="D651" s="186" t="s">
        <v>155</v>
      </c>
      <c r="E651" s="187" t="s">
        <v>1009</v>
      </c>
      <c r="F651" s="188" t="s">
        <v>1010</v>
      </c>
      <c r="G651" s="189" t="s">
        <v>951</v>
      </c>
      <c r="H651" s="190">
        <v>5</v>
      </c>
      <c r="I651" s="191"/>
      <c r="J651" s="192">
        <f>ROUND(I651*H651,2)</f>
        <v>0</v>
      </c>
      <c r="K651" s="193"/>
      <c r="L651" s="38"/>
      <c r="M651" s="194" t="s">
        <v>1</v>
      </c>
      <c r="N651" s="195" t="s">
        <v>38</v>
      </c>
      <c r="O651" s="70"/>
      <c r="P651" s="196">
        <f>O651*H651</f>
        <v>0</v>
      </c>
      <c r="Q651" s="196">
        <v>1.6969999999999999E-2</v>
      </c>
      <c r="R651" s="196">
        <f>Q651*H651</f>
        <v>8.4849999999999995E-2</v>
      </c>
      <c r="S651" s="196">
        <v>0</v>
      </c>
      <c r="T651" s="197">
        <f>S651*H651</f>
        <v>0</v>
      </c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R651" s="198" t="s">
        <v>236</v>
      </c>
      <c r="AT651" s="198" t="s">
        <v>155</v>
      </c>
      <c r="AU651" s="198" t="s">
        <v>83</v>
      </c>
      <c r="AY651" s="16" t="s">
        <v>153</v>
      </c>
      <c r="BE651" s="199">
        <f>IF(N651="základní",J651,0)</f>
        <v>0</v>
      </c>
      <c r="BF651" s="199">
        <f>IF(N651="snížená",J651,0)</f>
        <v>0</v>
      </c>
      <c r="BG651" s="199">
        <f>IF(N651="zákl. přenesená",J651,0)</f>
        <v>0</v>
      </c>
      <c r="BH651" s="199">
        <f>IF(N651="sníž. přenesená",J651,0)</f>
        <v>0</v>
      </c>
      <c r="BI651" s="199">
        <f>IF(N651="nulová",J651,0)</f>
        <v>0</v>
      </c>
      <c r="BJ651" s="16" t="s">
        <v>81</v>
      </c>
      <c r="BK651" s="199">
        <f>ROUND(I651*H651,2)</f>
        <v>0</v>
      </c>
      <c r="BL651" s="16" t="s">
        <v>236</v>
      </c>
      <c r="BM651" s="198" t="s">
        <v>1011</v>
      </c>
    </row>
    <row r="652" spans="1:65" s="2" customFormat="1" ht="16.5" customHeight="1">
      <c r="A652" s="33"/>
      <c r="B652" s="34"/>
      <c r="C652" s="186" t="s">
        <v>1012</v>
      </c>
      <c r="D652" s="186" t="s">
        <v>155</v>
      </c>
      <c r="E652" s="187" t="s">
        <v>1013</v>
      </c>
      <c r="F652" s="188" t="s">
        <v>1014</v>
      </c>
      <c r="G652" s="189" t="s">
        <v>951</v>
      </c>
      <c r="H652" s="190">
        <v>4</v>
      </c>
      <c r="I652" s="191"/>
      <c r="J652" s="192">
        <f>ROUND(I652*H652,2)</f>
        <v>0</v>
      </c>
      <c r="K652" s="193"/>
      <c r="L652" s="38"/>
      <c r="M652" s="194" t="s">
        <v>1</v>
      </c>
      <c r="N652" s="195" t="s">
        <v>38</v>
      </c>
      <c r="O652" s="70"/>
      <c r="P652" s="196">
        <f>O652*H652</f>
        <v>0</v>
      </c>
      <c r="Q652" s="196">
        <v>1.58E-3</v>
      </c>
      <c r="R652" s="196">
        <f>Q652*H652</f>
        <v>6.3200000000000001E-3</v>
      </c>
      <c r="S652" s="196">
        <v>0</v>
      </c>
      <c r="T652" s="197">
        <f>S652*H652</f>
        <v>0</v>
      </c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R652" s="198" t="s">
        <v>236</v>
      </c>
      <c r="AT652" s="198" t="s">
        <v>155</v>
      </c>
      <c r="AU652" s="198" t="s">
        <v>83</v>
      </c>
      <c r="AY652" s="16" t="s">
        <v>153</v>
      </c>
      <c r="BE652" s="199">
        <f>IF(N652="základní",J652,0)</f>
        <v>0</v>
      </c>
      <c r="BF652" s="199">
        <f>IF(N652="snížená",J652,0)</f>
        <v>0</v>
      </c>
      <c r="BG652" s="199">
        <f>IF(N652="zákl. přenesená",J652,0)</f>
        <v>0</v>
      </c>
      <c r="BH652" s="199">
        <f>IF(N652="sníž. přenesená",J652,0)</f>
        <v>0</v>
      </c>
      <c r="BI652" s="199">
        <f>IF(N652="nulová",J652,0)</f>
        <v>0</v>
      </c>
      <c r="BJ652" s="16" t="s">
        <v>81</v>
      </c>
      <c r="BK652" s="199">
        <f>ROUND(I652*H652,2)</f>
        <v>0</v>
      </c>
      <c r="BL652" s="16" t="s">
        <v>236</v>
      </c>
      <c r="BM652" s="198" t="s">
        <v>1015</v>
      </c>
    </row>
    <row r="653" spans="1:65" s="13" customFormat="1">
      <c r="B653" s="200"/>
      <c r="C653" s="201"/>
      <c r="D653" s="202" t="s">
        <v>161</v>
      </c>
      <c r="E653" s="203" t="s">
        <v>1</v>
      </c>
      <c r="F653" s="204" t="s">
        <v>502</v>
      </c>
      <c r="G653" s="201"/>
      <c r="H653" s="205">
        <v>4</v>
      </c>
      <c r="I653" s="206"/>
      <c r="J653" s="201"/>
      <c r="K653" s="201"/>
      <c r="L653" s="207"/>
      <c r="M653" s="208"/>
      <c r="N653" s="209"/>
      <c r="O653" s="209"/>
      <c r="P653" s="209"/>
      <c r="Q653" s="209"/>
      <c r="R653" s="209"/>
      <c r="S653" s="209"/>
      <c r="T653" s="210"/>
      <c r="AT653" s="211" t="s">
        <v>161</v>
      </c>
      <c r="AU653" s="211" t="s">
        <v>83</v>
      </c>
      <c r="AV653" s="13" t="s">
        <v>83</v>
      </c>
      <c r="AW653" s="13" t="s">
        <v>30</v>
      </c>
      <c r="AX653" s="13" t="s">
        <v>73</v>
      </c>
      <c r="AY653" s="211" t="s">
        <v>153</v>
      </c>
    </row>
    <row r="654" spans="1:65" s="14" customFormat="1">
      <c r="B654" s="212"/>
      <c r="C654" s="213"/>
      <c r="D654" s="202" t="s">
        <v>161</v>
      </c>
      <c r="E654" s="214" t="s">
        <v>1</v>
      </c>
      <c r="F654" s="215" t="s">
        <v>163</v>
      </c>
      <c r="G654" s="213"/>
      <c r="H654" s="216">
        <v>4</v>
      </c>
      <c r="I654" s="217"/>
      <c r="J654" s="213"/>
      <c r="K654" s="213"/>
      <c r="L654" s="218"/>
      <c r="M654" s="219"/>
      <c r="N654" s="220"/>
      <c r="O654" s="220"/>
      <c r="P654" s="220"/>
      <c r="Q654" s="220"/>
      <c r="R654" s="220"/>
      <c r="S654" s="220"/>
      <c r="T654" s="221"/>
      <c r="AT654" s="222" t="s">
        <v>161</v>
      </c>
      <c r="AU654" s="222" t="s">
        <v>83</v>
      </c>
      <c r="AV654" s="14" t="s">
        <v>159</v>
      </c>
      <c r="AW654" s="14" t="s">
        <v>30</v>
      </c>
      <c r="AX654" s="14" t="s">
        <v>81</v>
      </c>
      <c r="AY654" s="222" t="s">
        <v>153</v>
      </c>
    </row>
    <row r="655" spans="1:65" s="2" customFormat="1" ht="24.2" customHeight="1">
      <c r="A655" s="33"/>
      <c r="B655" s="34"/>
      <c r="C655" s="186" t="s">
        <v>1016</v>
      </c>
      <c r="D655" s="186" t="s">
        <v>155</v>
      </c>
      <c r="E655" s="187" t="s">
        <v>1017</v>
      </c>
      <c r="F655" s="188" t="s">
        <v>1018</v>
      </c>
      <c r="G655" s="189" t="s">
        <v>951</v>
      </c>
      <c r="H655" s="190">
        <v>4</v>
      </c>
      <c r="I655" s="191"/>
      <c r="J655" s="192">
        <f>ROUND(I655*H655,2)</f>
        <v>0</v>
      </c>
      <c r="K655" s="193"/>
      <c r="L655" s="38"/>
      <c r="M655" s="194" t="s">
        <v>1</v>
      </c>
      <c r="N655" s="195" t="s">
        <v>38</v>
      </c>
      <c r="O655" s="70"/>
      <c r="P655" s="196">
        <f>O655*H655</f>
        <v>0</v>
      </c>
      <c r="Q655" s="196">
        <v>0</v>
      </c>
      <c r="R655" s="196">
        <f>Q655*H655</f>
        <v>0</v>
      </c>
      <c r="S655" s="196">
        <v>0</v>
      </c>
      <c r="T655" s="197">
        <f>S655*H655</f>
        <v>0</v>
      </c>
      <c r="U655" s="33"/>
      <c r="V655" s="33"/>
      <c r="W655" s="33"/>
      <c r="X655" s="33"/>
      <c r="Y655" s="33"/>
      <c r="Z655" s="33"/>
      <c r="AA655" s="33"/>
      <c r="AB655" s="33"/>
      <c r="AC655" s="33"/>
      <c r="AD655" s="33"/>
      <c r="AE655" s="33"/>
      <c r="AR655" s="198" t="s">
        <v>236</v>
      </c>
      <c r="AT655" s="198" t="s">
        <v>155</v>
      </c>
      <c r="AU655" s="198" t="s">
        <v>83</v>
      </c>
      <c r="AY655" s="16" t="s">
        <v>153</v>
      </c>
      <c r="BE655" s="199">
        <f>IF(N655="základní",J655,0)</f>
        <v>0</v>
      </c>
      <c r="BF655" s="199">
        <f>IF(N655="snížená",J655,0)</f>
        <v>0</v>
      </c>
      <c r="BG655" s="199">
        <f>IF(N655="zákl. přenesená",J655,0)</f>
        <v>0</v>
      </c>
      <c r="BH655" s="199">
        <f>IF(N655="sníž. přenesená",J655,0)</f>
        <v>0</v>
      </c>
      <c r="BI655" s="199">
        <f>IF(N655="nulová",J655,0)</f>
        <v>0</v>
      </c>
      <c r="BJ655" s="16" t="s">
        <v>81</v>
      </c>
      <c r="BK655" s="199">
        <f>ROUND(I655*H655,2)</f>
        <v>0</v>
      </c>
      <c r="BL655" s="16" t="s">
        <v>236</v>
      </c>
      <c r="BM655" s="198" t="s">
        <v>1019</v>
      </c>
    </row>
    <row r="656" spans="1:65" s="2" customFormat="1" ht="24.2" customHeight="1">
      <c r="A656" s="33"/>
      <c r="B656" s="34"/>
      <c r="C656" s="186" t="s">
        <v>1020</v>
      </c>
      <c r="D656" s="186" t="s">
        <v>155</v>
      </c>
      <c r="E656" s="187" t="s">
        <v>1021</v>
      </c>
      <c r="F656" s="188" t="s">
        <v>1022</v>
      </c>
      <c r="G656" s="189" t="s">
        <v>951</v>
      </c>
      <c r="H656" s="190">
        <v>1</v>
      </c>
      <c r="I656" s="191"/>
      <c r="J656" s="192">
        <f>ROUND(I656*H656,2)</f>
        <v>0</v>
      </c>
      <c r="K656" s="193"/>
      <c r="L656" s="38"/>
      <c r="M656" s="194" t="s">
        <v>1</v>
      </c>
      <c r="N656" s="195" t="s">
        <v>38</v>
      </c>
      <c r="O656" s="70"/>
      <c r="P656" s="196">
        <f>O656*H656</f>
        <v>0</v>
      </c>
      <c r="Q656" s="196">
        <v>9.4599999999999997E-3</v>
      </c>
      <c r="R656" s="196">
        <f>Q656*H656</f>
        <v>9.4599999999999997E-3</v>
      </c>
      <c r="S656" s="196">
        <v>0</v>
      </c>
      <c r="T656" s="197">
        <f>S656*H656</f>
        <v>0</v>
      </c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R656" s="198" t="s">
        <v>236</v>
      </c>
      <c r="AT656" s="198" t="s">
        <v>155</v>
      </c>
      <c r="AU656" s="198" t="s">
        <v>83</v>
      </c>
      <c r="AY656" s="16" t="s">
        <v>153</v>
      </c>
      <c r="BE656" s="199">
        <f>IF(N656="základní",J656,0)</f>
        <v>0</v>
      </c>
      <c r="BF656" s="199">
        <f>IF(N656="snížená",J656,0)</f>
        <v>0</v>
      </c>
      <c r="BG656" s="199">
        <f>IF(N656="zákl. přenesená",J656,0)</f>
        <v>0</v>
      </c>
      <c r="BH656" s="199">
        <f>IF(N656="sníž. přenesená",J656,0)</f>
        <v>0</v>
      </c>
      <c r="BI656" s="199">
        <f>IF(N656="nulová",J656,0)</f>
        <v>0</v>
      </c>
      <c r="BJ656" s="16" t="s">
        <v>81</v>
      </c>
      <c r="BK656" s="199">
        <f>ROUND(I656*H656,2)</f>
        <v>0</v>
      </c>
      <c r="BL656" s="16" t="s">
        <v>236</v>
      </c>
      <c r="BM656" s="198" t="s">
        <v>1023</v>
      </c>
    </row>
    <row r="657" spans="1:65" s="2" customFormat="1" ht="24.2" customHeight="1">
      <c r="A657" s="33"/>
      <c r="B657" s="34"/>
      <c r="C657" s="186" t="s">
        <v>1024</v>
      </c>
      <c r="D657" s="186" t="s">
        <v>155</v>
      </c>
      <c r="E657" s="187" t="s">
        <v>1025</v>
      </c>
      <c r="F657" s="188" t="s">
        <v>1026</v>
      </c>
      <c r="G657" s="189" t="s">
        <v>951</v>
      </c>
      <c r="H657" s="190">
        <v>1</v>
      </c>
      <c r="I657" s="191"/>
      <c r="J657" s="192">
        <f>ROUND(I657*H657,2)</f>
        <v>0</v>
      </c>
      <c r="K657" s="193"/>
      <c r="L657" s="38"/>
      <c r="M657" s="194" t="s">
        <v>1</v>
      </c>
      <c r="N657" s="195" t="s">
        <v>38</v>
      </c>
      <c r="O657" s="70"/>
      <c r="P657" s="196">
        <f>O657*H657</f>
        <v>0</v>
      </c>
      <c r="Q657" s="196">
        <v>1.9210000000000001E-2</v>
      </c>
      <c r="R657" s="196">
        <f>Q657*H657</f>
        <v>1.9210000000000001E-2</v>
      </c>
      <c r="S657" s="196">
        <v>0</v>
      </c>
      <c r="T657" s="197">
        <f>S657*H657</f>
        <v>0</v>
      </c>
      <c r="U657" s="33"/>
      <c r="V657" s="33"/>
      <c r="W657" s="33"/>
      <c r="X657" s="33"/>
      <c r="Y657" s="33"/>
      <c r="Z657" s="33"/>
      <c r="AA657" s="33"/>
      <c r="AB657" s="33"/>
      <c r="AC657" s="33"/>
      <c r="AD657" s="33"/>
      <c r="AE657" s="33"/>
      <c r="AR657" s="198" t="s">
        <v>236</v>
      </c>
      <c r="AT657" s="198" t="s">
        <v>155</v>
      </c>
      <c r="AU657" s="198" t="s">
        <v>83</v>
      </c>
      <c r="AY657" s="16" t="s">
        <v>153</v>
      </c>
      <c r="BE657" s="199">
        <f>IF(N657="základní",J657,0)</f>
        <v>0</v>
      </c>
      <c r="BF657" s="199">
        <f>IF(N657="snížená",J657,0)</f>
        <v>0</v>
      </c>
      <c r="BG657" s="199">
        <f>IF(N657="zákl. přenesená",J657,0)</f>
        <v>0</v>
      </c>
      <c r="BH657" s="199">
        <f>IF(N657="sníž. přenesená",J657,0)</f>
        <v>0</v>
      </c>
      <c r="BI657" s="199">
        <f>IF(N657="nulová",J657,0)</f>
        <v>0</v>
      </c>
      <c r="BJ657" s="16" t="s">
        <v>81</v>
      </c>
      <c r="BK657" s="199">
        <f>ROUND(I657*H657,2)</f>
        <v>0</v>
      </c>
      <c r="BL657" s="16" t="s">
        <v>236</v>
      </c>
      <c r="BM657" s="198" t="s">
        <v>1027</v>
      </c>
    </row>
    <row r="658" spans="1:65" s="2" customFormat="1" ht="24.2" customHeight="1">
      <c r="A658" s="33"/>
      <c r="B658" s="34"/>
      <c r="C658" s="186" t="s">
        <v>1028</v>
      </c>
      <c r="D658" s="186" t="s">
        <v>155</v>
      </c>
      <c r="E658" s="187" t="s">
        <v>1029</v>
      </c>
      <c r="F658" s="188" t="s">
        <v>1030</v>
      </c>
      <c r="G658" s="189" t="s">
        <v>951</v>
      </c>
      <c r="H658" s="190">
        <v>4</v>
      </c>
      <c r="I658" s="191"/>
      <c r="J658" s="192">
        <f>ROUND(I658*H658,2)</f>
        <v>0</v>
      </c>
      <c r="K658" s="193"/>
      <c r="L658" s="38"/>
      <c r="M658" s="194" t="s">
        <v>1</v>
      </c>
      <c r="N658" s="195" t="s">
        <v>38</v>
      </c>
      <c r="O658" s="70"/>
      <c r="P658" s="196">
        <f>O658*H658</f>
        <v>0</v>
      </c>
      <c r="Q658" s="196">
        <v>0</v>
      </c>
      <c r="R658" s="196">
        <f>Q658*H658</f>
        <v>0</v>
      </c>
      <c r="S658" s="196">
        <v>0</v>
      </c>
      <c r="T658" s="197">
        <f>S658*H658</f>
        <v>0</v>
      </c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R658" s="198" t="s">
        <v>236</v>
      </c>
      <c r="AT658" s="198" t="s">
        <v>155</v>
      </c>
      <c r="AU658" s="198" t="s">
        <v>83</v>
      </c>
      <c r="AY658" s="16" t="s">
        <v>153</v>
      </c>
      <c r="BE658" s="199">
        <f>IF(N658="základní",J658,0)</f>
        <v>0</v>
      </c>
      <c r="BF658" s="199">
        <f>IF(N658="snížená",J658,0)</f>
        <v>0</v>
      </c>
      <c r="BG658" s="199">
        <f>IF(N658="zákl. přenesená",J658,0)</f>
        <v>0</v>
      </c>
      <c r="BH658" s="199">
        <f>IF(N658="sníž. přenesená",J658,0)</f>
        <v>0</v>
      </c>
      <c r="BI658" s="199">
        <f>IF(N658="nulová",J658,0)</f>
        <v>0</v>
      </c>
      <c r="BJ658" s="16" t="s">
        <v>81</v>
      </c>
      <c r="BK658" s="199">
        <f>ROUND(I658*H658,2)</f>
        <v>0</v>
      </c>
      <c r="BL658" s="16" t="s">
        <v>236</v>
      </c>
      <c r="BM658" s="198" t="s">
        <v>1031</v>
      </c>
    </row>
    <row r="659" spans="1:65" s="13" customFormat="1">
      <c r="B659" s="200"/>
      <c r="C659" s="201"/>
      <c r="D659" s="202" t="s">
        <v>161</v>
      </c>
      <c r="E659" s="203" t="s">
        <v>1</v>
      </c>
      <c r="F659" s="204" t="s">
        <v>502</v>
      </c>
      <c r="G659" s="201"/>
      <c r="H659" s="205">
        <v>4</v>
      </c>
      <c r="I659" s="206"/>
      <c r="J659" s="201"/>
      <c r="K659" s="201"/>
      <c r="L659" s="207"/>
      <c r="M659" s="208"/>
      <c r="N659" s="209"/>
      <c r="O659" s="209"/>
      <c r="P659" s="209"/>
      <c r="Q659" s="209"/>
      <c r="R659" s="209"/>
      <c r="S659" s="209"/>
      <c r="T659" s="210"/>
      <c r="AT659" s="211" t="s">
        <v>161</v>
      </c>
      <c r="AU659" s="211" t="s">
        <v>83</v>
      </c>
      <c r="AV659" s="13" t="s">
        <v>83</v>
      </c>
      <c r="AW659" s="13" t="s">
        <v>30</v>
      </c>
      <c r="AX659" s="13" t="s">
        <v>73</v>
      </c>
      <c r="AY659" s="211" t="s">
        <v>153</v>
      </c>
    </row>
    <row r="660" spans="1:65" s="14" customFormat="1">
      <c r="B660" s="212"/>
      <c r="C660" s="213"/>
      <c r="D660" s="202" t="s">
        <v>161</v>
      </c>
      <c r="E660" s="214" t="s">
        <v>1</v>
      </c>
      <c r="F660" s="215" t="s">
        <v>163</v>
      </c>
      <c r="G660" s="213"/>
      <c r="H660" s="216">
        <v>4</v>
      </c>
      <c r="I660" s="217"/>
      <c r="J660" s="213"/>
      <c r="K660" s="213"/>
      <c r="L660" s="218"/>
      <c r="M660" s="219"/>
      <c r="N660" s="220"/>
      <c r="O660" s="220"/>
      <c r="P660" s="220"/>
      <c r="Q660" s="220"/>
      <c r="R660" s="220"/>
      <c r="S660" s="220"/>
      <c r="T660" s="221"/>
      <c r="AT660" s="222" t="s">
        <v>161</v>
      </c>
      <c r="AU660" s="222" t="s">
        <v>83</v>
      </c>
      <c r="AV660" s="14" t="s">
        <v>159</v>
      </c>
      <c r="AW660" s="14" t="s">
        <v>30</v>
      </c>
      <c r="AX660" s="14" t="s">
        <v>81</v>
      </c>
      <c r="AY660" s="222" t="s">
        <v>153</v>
      </c>
    </row>
    <row r="661" spans="1:65" s="2" customFormat="1" ht="24.2" customHeight="1">
      <c r="A661" s="33"/>
      <c r="B661" s="34"/>
      <c r="C661" s="186" t="s">
        <v>1032</v>
      </c>
      <c r="D661" s="186" t="s">
        <v>155</v>
      </c>
      <c r="E661" s="187" t="s">
        <v>1033</v>
      </c>
      <c r="F661" s="188" t="s">
        <v>1034</v>
      </c>
      <c r="G661" s="189" t="s">
        <v>951</v>
      </c>
      <c r="H661" s="190">
        <v>1</v>
      </c>
      <c r="I661" s="191"/>
      <c r="J661" s="192">
        <f>ROUND(I661*H661,2)</f>
        <v>0</v>
      </c>
      <c r="K661" s="193"/>
      <c r="L661" s="38"/>
      <c r="M661" s="194" t="s">
        <v>1</v>
      </c>
      <c r="N661" s="195" t="s">
        <v>38</v>
      </c>
      <c r="O661" s="70"/>
      <c r="P661" s="196">
        <f>O661*H661</f>
        <v>0</v>
      </c>
      <c r="Q661" s="196">
        <v>0</v>
      </c>
      <c r="R661" s="196">
        <f>Q661*H661</f>
        <v>0</v>
      </c>
      <c r="S661" s="196">
        <v>0</v>
      </c>
      <c r="T661" s="197">
        <f>S661*H661</f>
        <v>0</v>
      </c>
      <c r="U661" s="33"/>
      <c r="V661" s="33"/>
      <c r="W661" s="33"/>
      <c r="X661" s="33"/>
      <c r="Y661" s="33"/>
      <c r="Z661" s="33"/>
      <c r="AA661" s="33"/>
      <c r="AB661" s="33"/>
      <c r="AC661" s="33"/>
      <c r="AD661" s="33"/>
      <c r="AE661" s="33"/>
      <c r="AR661" s="198" t="s">
        <v>236</v>
      </c>
      <c r="AT661" s="198" t="s">
        <v>155</v>
      </c>
      <c r="AU661" s="198" t="s">
        <v>83</v>
      </c>
      <c r="AY661" s="16" t="s">
        <v>153</v>
      </c>
      <c r="BE661" s="199">
        <f>IF(N661="základní",J661,0)</f>
        <v>0</v>
      </c>
      <c r="BF661" s="199">
        <f>IF(N661="snížená",J661,0)</f>
        <v>0</v>
      </c>
      <c r="BG661" s="199">
        <f>IF(N661="zákl. přenesená",J661,0)</f>
        <v>0</v>
      </c>
      <c r="BH661" s="199">
        <f>IF(N661="sníž. přenesená",J661,0)</f>
        <v>0</v>
      </c>
      <c r="BI661" s="199">
        <f>IF(N661="nulová",J661,0)</f>
        <v>0</v>
      </c>
      <c r="BJ661" s="16" t="s">
        <v>81</v>
      </c>
      <c r="BK661" s="199">
        <f>ROUND(I661*H661,2)</f>
        <v>0</v>
      </c>
      <c r="BL661" s="16" t="s">
        <v>236</v>
      </c>
      <c r="BM661" s="198" t="s">
        <v>1035</v>
      </c>
    </row>
    <row r="662" spans="1:65" s="2" customFormat="1" ht="24.2" customHeight="1">
      <c r="A662" s="33"/>
      <c r="B662" s="34"/>
      <c r="C662" s="186" t="s">
        <v>1036</v>
      </c>
      <c r="D662" s="186" t="s">
        <v>155</v>
      </c>
      <c r="E662" s="187" t="s">
        <v>1037</v>
      </c>
      <c r="F662" s="188" t="s">
        <v>1038</v>
      </c>
      <c r="G662" s="189" t="s">
        <v>951</v>
      </c>
      <c r="H662" s="190">
        <v>2</v>
      </c>
      <c r="I662" s="191"/>
      <c r="J662" s="192">
        <f>ROUND(I662*H662,2)</f>
        <v>0</v>
      </c>
      <c r="K662" s="193"/>
      <c r="L662" s="38"/>
      <c r="M662" s="194" t="s">
        <v>1</v>
      </c>
      <c r="N662" s="195" t="s">
        <v>38</v>
      </c>
      <c r="O662" s="70"/>
      <c r="P662" s="196">
        <f>O662*H662</f>
        <v>0</v>
      </c>
      <c r="Q662" s="196">
        <v>0</v>
      </c>
      <c r="R662" s="196">
        <f>Q662*H662</f>
        <v>0</v>
      </c>
      <c r="S662" s="196">
        <v>0</v>
      </c>
      <c r="T662" s="197">
        <f>S662*H662</f>
        <v>0</v>
      </c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R662" s="198" t="s">
        <v>236</v>
      </c>
      <c r="AT662" s="198" t="s">
        <v>155</v>
      </c>
      <c r="AU662" s="198" t="s">
        <v>83</v>
      </c>
      <c r="AY662" s="16" t="s">
        <v>153</v>
      </c>
      <c r="BE662" s="199">
        <f>IF(N662="základní",J662,0)</f>
        <v>0</v>
      </c>
      <c r="BF662" s="199">
        <f>IF(N662="snížená",J662,0)</f>
        <v>0</v>
      </c>
      <c r="BG662" s="199">
        <f>IF(N662="zákl. přenesená",J662,0)</f>
        <v>0</v>
      </c>
      <c r="BH662" s="199">
        <f>IF(N662="sníž. přenesená",J662,0)</f>
        <v>0</v>
      </c>
      <c r="BI662" s="199">
        <f>IF(N662="nulová",J662,0)</f>
        <v>0</v>
      </c>
      <c r="BJ662" s="16" t="s">
        <v>81</v>
      </c>
      <c r="BK662" s="199">
        <f>ROUND(I662*H662,2)</f>
        <v>0</v>
      </c>
      <c r="BL662" s="16" t="s">
        <v>236</v>
      </c>
      <c r="BM662" s="198" t="s">
        <v>1039</v>
      </c>
    </row>
    <row r="663" spans="1:65" s="13" customFormat="1">
      <c r="B663" s="200"/>
      <c r="C663" s="201"/>
      <c r="D663" s="202" t="s">
        <v>161</v>
      </c>
      <c r="E663" s="203" t="s">
        <v>1</v>
      </c>
      <c r="F663" s="204" t="s">
        <v>864</v>
      </c>
      <c r="G663" s="201"/>
      <c r="H663" s="205">
        <v>2</v>
      </c>
      <c r="I663" s="206"/>
      <c r="J663" s="201"/>
      <c r="K663" s="201"/>
      <c r="L663" s="207"/>
      <c r="M663" s="208"/>
      <c r="N663" s="209"/>
      <c r="O663" s="209"/>
      <c r="P663" s="209"/>
      <c r="Q663" s="209"/>
      <c r="R663" s="209"/>
      <c r="S663" s="209"/>
      <c r="T663" s="210"/>
      <c r="AT663" s="211" t="s">
        <v>161</v>
      </c>
      <c r="AU663" s="211" t="s">
        <v>83</v>
      </c>
      <c r="AV663" s="13" t="s">
        <v>83</v>
      </c>
      <c r="AW663" s="13" t="s">
        <v>30</v>
      </c>
      <c r="AX663" s="13" t="s">
        <v>73</v>
      </c>
      <c r="AY663" s="211" t="s">
        <v>153</v>
      </c>
    </row>
    <row r="664" spans="1:65" s="14" customFormat="1">
      <c r="B664" s="212"/>
      <c r="C664" s="213"/>
      <c r="D664" s="202" t="s">
        <v>161</v>
      </c>
      <c r="E664" s="214" t="s">
        <v>1</v>
      </c>
      <c r="F664" s="215" t="s">
        <v>163</v>
      </c>
      <c r="G664" s="213"/>
      <c r="H664" s="216">
        <v>2</v>
      </c>
      <c r="I664" s="217"/>
      <c r="J664" s="213"/>
      <c r="K664" s="213"/>
      <c r="L664" s="218"/>
      <c r="M664" s="219"/>
      <c r="N664" s="220"/>
      <c r="O664" s="220"/>
      <c r="P664" s="220"/>
      <c r="Q664" s="220"/>
      <c r="R664" s="220"/>
      <c r="S664" s="220"/>
      <c r="T664" s="221"/>
      <c r="AT664" s="222" t="s">
        <v>161</v>
      </c>
      <c r="AU664" s="222" t="s">
        <v>83</v>
      </c>
      <c r="AV664" s="14" t="s">
        <v>159</v>
      </c>
      <c r="AW664" s="14" t="s">
        <v>30</v>
      </c>
      <c r="AX664" s="14" t="s">
        <v>81</v>
      </c>
      <c r="AY664" s="222" t="s">
        <v>153</v>
      </c>
    </row>
    <row r="665" spans="1:65" s="2" customFormat="1" ht="21.75" customHeight="1">
      <c r="A665" s="33"/>
      <c r="B665" s="34"/>
      <c r="C665" s="186" t="s">
        <v>1040</v>
      </c>
      <c r="D665" s="186" t="s">
        <v>155</v>
      </c>
      <c r="E665" s="187" t="s">
        <v>1041</v>
      </c>
      <c r="F665" s="188" t="s">
        <v>1042</v>
      </c>
      <c r="G665" s="189" t="s">
        <v>951</v>
      </c>
      <c r="H665" s="190">
        <v>8</v>
      </c>
      <c r="I665" s="191"/>
      <c r="J665" s="192">
        <f>ROUND(I665*H665,2)</f>
        <v>0</v>
      </c>
      <c r="K665" s="193"/>
      <c r="L665" s="38"/>
      <c r="M665" s="194" t="s">
        <v>1</v>
      </c>
      <c r="N665" s="195" t="s">
        <v>38</v>
      </c>
      <c r="O665" s="70"/>
      <c r="P665" s="196">
        <f>O665*H665</f>
        <v>0</v>
      </c>
      <c r="Q665" s="196">
        <v>6.6E-4</v>
      </c>
      <c r="R665" s="196">
        <f>Q665*H665</f>
        <v>5.28E-3</v>
      </c>
      <c r="S665" s="196">
        <v>0</v>
      </c>
      <c r="T665" s="197">
        <f>S665*H665</f>
        <v>0</v>
      </c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R665" s="198" t="s">
        <v>236</v>
      </c>
      <c r="AT665" s="198" t="s">
        <v>155</v>
      </c>
      <c r="AU665" s="198" t="s">
        <v>83</v>
      </c>
      <c r="AY665" s="16" t="s">
        <v>153</v>
      </c>
      <c r="BE665" s="199">
        <f>IF(N665="základní",J665,0)</f>
        <v>0</v>
      </c>
      <c r="BF665" s="199">
        <f>IF(N665="snížená",J665,0)</f>
        <v>0</v>
      </c>
      <c r="BG665" s="199">
        <f>IF(N665="zákl. přenesená",J665,0)</f>
        <v>0</v>
      </c>
      <c r="BH665" s="199">
        <f>IF(N665="sníž. přenesená",J665,0)</f>
        <v>0</v>
      </c>
      <c r="BI665" s="199">
        <f>IF(N665="nulová",J665,0)</f>
        <v>0</v>
      </c>
      <c r="BJ665" s="16" t="s">
        <v>81</v>
      </c>
      <c r="BK665" s="199">
        <f>ROUND(I665*H665,2)</f>
        <v>0</v>
      </c>
      <c r="BL665" s="16" t="s">
        <v>236</v>
      </c>
      <c r="BM665" s="198" t="s">
        <v>1043</v>
      </c>
    </row>
    <row r="666" spans="1:65" s="13" customFormat="1">
      <c r="B666" s="200"/>
      <c r="C666" s="201"/>
      <c r="D666" s="202" t="s">
        <v>161</v>
      </c>
      <c r="E666" s="203" t="s">
        <v>1</v>
      </c>
      <c r="F666" s="204" t="s">
        <v>1044</v>
      </c>
      <c r="G666" s="201"/>
      <c r="H666" s="205">
        <v>8</v>
      </c>
      <c r="I666" s="206"/>
      <c r="J666" s="201"/>
      <c r="K666" s="201"/>
      <c r="L666" s="207"/>
      <c r="M666" s="208"/>
      <c r="N666" s="209"/>
      <c r="O666" s="209"/>
      <c r="P666" s="209"/>
      <c r="Q666" s="209"/>
      <c r="R666" s="209"/>
      <c r="S666" s="209"/>
      <c r="T666" s="210"/>
      <c r="AT666" s="211" t="s">
        <v>161</v>
      </c>
      <c r="AU666" s="211" t="s">
        <v>83</v>
      </c>
      <c r="AV666" s="13" t="s">
        <v>83</v>
      </c>
      <c r="AW666" s="13" t="s">
        <v>30</v>
      </c>
      <c r="AX666" s="13" t="s">
        <v>73</v>
      </c>
      <c r="AY666" s="211" t="s">
        <v>153</v>
      </c>
    </row>
    <row r="667" spans="1:65" s="14" customFormat="1">
      <c r="B667" s="212"/>
      <c r="C667" s="213"/>
      <c r="D667" s="202" t="s">
        <v>161</v>
      </c>
      <c r="E667" s="214" t="s">
        <v>1</v>
      </c>
      <c r="F667" s="215" t="s">
        <v>163</v>
      </c>
      <c r="G667" s="213"/>
      <c r="H667" s="216">
        <v>8</v>
      </c>
      <c r="I667" s="217"/>
      <c r="J667" s="213"/>
      <c r="K667" s="213"/>
      <c r="L667" s="218"/>
      <c r="M667" s="219"/>
      <c r="N667" s="220"/>
      <c r="O667" s="220"/>
      <c r="P667" s="220"/>
      <c r="Q667" s="220"/>
      <c r="R667" s="220"/>
      <c r="S667" s="220"/>
      <c r="T667" s="221"/>
      <c r="AT667" s="222" t="s">
        <v>161</v>
      </c>
      <c r="AU667" s="222" t="s">
        <v>83</v>
      </c>
      <c r="AV667" s="14" t="s">
        <v>159</v>
      </c>
      <c r="AW667" s="14" t="s">
        <v>30</v>
      </c>
      <c r="AX667" s="14" t="s">
        <v>81</v>
      </c>
      <c r="AY667" s="222" t="s">
        <v>153</v>
      </c>
    </row>
    <row r="668" spans="1:65" s="2" customFormat="1" ht="24.2" customHeight="1">
      <c r="A668" s="33"/>
      <c r="B668" s="34"/>
      <c r="C668" s="186" t="s">
        <v>1045</v>
      </c>
      <c r="D668" s="186" t="s">
        <v>155</v>
      </c>
      <c r="E668" s="187" t="s">
        <v>1046</v>
      </c>
      <c r="F668" s="188" t="s">
        <v>1047</v>
      </c>
      <c r="G668" s="189" t="s">
        <v>951</v>
      </c>
      <c r="H668" s="190">
        <v>1</v>
      </c>
      <c r="I668" s="191"/>
      <c r="J668" s="192">
        <f>ROUND(I668*H668,2)</f>
        <v>0</v>
      </c>
      <c r="K668" s="193"/>
      <c r="L668" s="38"/>
      <c r="M668" s="194" t="s">
        <v>1</v>
      </c>
      <c r="N668" s="195" t="s">
        <v>38</v>
      </c>
      <c r="O668" s="70"/>
      <c r="P668" s="196">
        <f>O668*H668</f>
        <v>0</v>
      </c>
      <c r="Q668" s="196">
        <v>0</v>
      </c>
      <c r="R668" s="196">
        <f>Q668*H668</f>
        <v>0</v>
      </c>
      <c r="S668" s="196">
        <v>0</v>
      </c>
      <c r="T668" s="197">
        <f>S668*H668</f>
        <v>0</v>
      </c>
      <c r="U668" s="33"/>
      <c r="V668" s="33"/>
      <c r="W668" s="33"/>
      <c r="X668" s="33"/>
      <c r="Y668" s="33"/>
      <c r="Z668" s="33"/>
      <c r="AA668" s="33"/>
      <c r="AB668" s="33"/>
      <c r="AC668" s="33"/>
      <c r="AD668" s="33"/>
      <c r="AE668" s="33"/>
      <c r="AR668" s="198" t="s">
        <v>236</v>
      </c>
      <c r="AT668" s="198" t="s">
        <v>155</v>
      </c>
      <c r="AU668" s="198" t="s">
        <v>83</v>
      </c>
      <c r="AY668" s="16" t="s">
        <v>153</v>
      </c>
      <c r="BE668" s="199">
        <f>IF(N668="základní",J668,0)</f>
        <v>0</v>
      </c>
      <c r="BF668" s="199">
        <f>IF(N668="snížená",J668,0)</f>
        <v>0</v>
      </c>
      <c r="BG668" s="199">
        <f>IF(N668="zákl. přenesená",J668,0)</f>
        <v>0</v>
      </c>
      <c r="BH668" s="199">
        <f>IF(N668="sníž. přenesená",J668,0)</f>
        <v>0</v>
      </c>
      <c r="BI668" s="199">
        <f>IF(N668="nulová",J668,0)</f>
        <v>0</v>
      </c>
      <c r="BJ668" s="16" t="s">
        <v>81</v>
      </c>
      <c r="BK668" s="199">
        <f>ROUND(I668*H668,2)</f>
        <v>0</v>
      </c>
      <c r="BL668" s="16" t="s">
        <v>236</v>
      </c>
      <c r="BM668" s="198" t="s">
        <v>1048</v>
      </c>
    </row>
    <row r="669" spans="1:65" s="2" customFormat="1" ht="16.5" customHeight="1">
      <c r="A669" s="33"/>
      <c r="B669" s="34"/>
      <c r="C669" s="186" t="s">
        <v>1049</v>
      </c>
      <c r="D669" s="186" t="s">
        <v>155</v>
      </c>
      <c r="E669" s="187" t="s">
        <v>1050</v>
      </c>
      <c r="F669" s="188" t="s">
        <v>1051</v>
      </c>
      <c r="G669" s="189" t="s">
        <v>951</v>
      </c>
      <c r="H669" s="190">
        <v>6</v>
      </c>
      <c r="I669" s="191"/>
      <c r="J669" s="192">
        <f>ROUND(I669*H669,2)</f>
        <v>0</v>
      </c>
      <c r="K669" s="193"/>
      <c r="L669" s="38"/>
      <c r="M669" s="194" t="s">
        <v>1</v>
      </c>
      <c r="N669" s="195" t="s">
        <v>38</v>
      </c>
      <c r="O669" s="70"/>
      <c r="P669" s="196">
        <f>O669*H669</f>
        <v>0</v>
      </c>
      <c r="Q669" s="196">
        <v>1.8400000000000001E-3</v>
      </c>
      <c r="R669" s="196">
        <f>Q669*H669</f>
        <v>1.1040000000000001E-2</v>
      </c>
      <c r="S669" s="196">
        <v>0</v>
      </c>
      <c r="T669" s="197">
        <f>S669*H669</f>
        <v>0</v>
      </c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R669" s="198" t="s">
        <v>236</v>
      </c>
      <c r="AT669" s="198" t="s">
        <v>155</v>
      </c>
      <c r="AU669" s="198" t="s">
        <v>83</v>
      </c>
      <c r="AY669" s="16" t="s">
        <v>153</v>
      </c>
      <c r="BE669" s="199">
        <f>IF(N669="základní",J669,0)</f>
        <v>0</v>
      </c>
      <c r="BF669" s="199">
        <f>IF(N669="snížená",J669,0)</f>
        <v>0</v>
      </c>
      <c r="BG669" s="199">
        <f>IF(N669="zákl. přenesená",J669,0)</f>
        <v>0</v>
      </c>
      <c r="BH669" s="199">
        <f>IF(N669="sníž. přenesená",J669,0)</f>
        <v>0</v>
      </c>
      <c r="BI669" s="199">
        <f>IF(N669="nulová",J669,0)</f>
        <v>0</v>
      </c>
      <c r="BJ669" s="16" t="s">
        <v>81</v>
      </c>
      <c r="BK669" s="199">
        <f>ROUND(I669*H669,2)</f>
        <v>0</v>
      </c>
      <c r="BL669" s="16" t="s">
        <v>236</v>
      </c>
      <c r="BM669" s="198" t="s">
        <v>1052</v>
      </c>
    </row>
    <row r="670" spans="1:65" s="13" customFormat="1">
      <c r="B670" s="200"/>
      <c r="C670" s="201"/>
      <c r="D670" s="202" t="s">
        <v>161</v>
      </c>
      <c r="E670" s="203" t="s">
        <v>1</v>
      </c>
      <c r="F670" s="204" t="s">
        <v>1053</v>
      </c>
      <c r="G670" s="201"/>
      <c r="H670" s="205">
        <v>6</v>
      </c>
      <c r="I670" s="206"/>
      <c r="J670" s="201"/>
      <c r="K670" s="201"/>
      <c r="L670" s="207"/>
      <c r="M670" s="208"/>
      <c r="N670" s="209"/>
      <c r="O670" s="209"/>
      <c r="P670" s="209"/>
      <c r="Q670" s="209"/>
      <c r="R670" s="209"/>
      <c r="S670" s="209"/>
      <c r="T670" s="210"/>
      <c r="AT670" s="211" t="s">
        <v>161</v>
      </c>
      <c r="AU670" s="211" t="s">
        <v>83</v>
      </c>
      <c r="AV670" s="13" t="s">
        <v>83</v>
      </c>
      <c r="AW670" s="13" t="s">
        <v>30</v>
      </c>
      <c r="AX670" s="13" t="s">
        <v>73</v>
      </c>
      <c r="AY670" s="211" t="s">
        <v>153</v>
      </c>
    </row>
    <row r="671" spans="1:65" s="14" customFormat="1">
      <c r="B671" s="212"/>
      <c r="C671" s="213"/>
      <c r="D671" s="202" t="s">
        <v>161</v>
      </c>
      <c r="E671" s="214" t="s">
        <v>1</v>
      </c>
      <c r="F671" s="215" t="s">
        <v>163</v>
      </c>
      <c r="G671" s="213"/>
      <c r="H671" s="216">
        <v>6</v>
      </c>
      <c r="I671" s="217"/>
      <c r="J671" s="213"/>
      <c r="K671" s="213"/>
      <c r="L671" s="218"/>
      <c r="M671" s="219"/>
      <c r="N671" s="220"/>
      <c r="O671" s="220"/>
      <c r="P671" s="220"/>
      <c r="Q671" s="220"/>
      <c r="R671" s="220"/>
      <c r="S671" s="220"/>
      <c r="T671" s="221"/>
      <c r="AT671" s="222" t="s">
        <v>161</v>
      </c>
      <c r="AU671" s="222" t="s">
        <v>83</v>
      </c>
      <c r="AV671" s="14" t="s">
        <v>159</v>
      </c>
      <c r="AW671" s="14" t="s">
        <v>30</v>
      </c>
      <c r="AX671" s="14" t="s">
        <v>81</v>
      </c>
      <c r="AY671" s="222" t="s">
        <v>153</v>
      </c>
    </row>
    <row r="672" spans="1:65" s="2" customFormat="1" ht="24.2" customHeight="1">
      <c r="A672" s="33"/>
      <c r="B672" s="34"/>
      <c r="C672" s="186" t="s">
        <v>1054</v>
      </c>
      <c r="D672" s="186" t="s">
        <v>155</v>
      </c>
      <c r="E672" s="187" t="s">
        <v>1055</v>
      </c>
      <c r="F672" s="188" t="s">
        <v>1056</v>
      </c>
      <c r="G672" s="189" t="s">
        <v>951</v>
      </c>
      <c r="H672" s="190">
        <v>2</v>
      </c>
      <c r="I672" s="191"/>
      <c r="J672" s="192">
        <f>ROUND(I672*H672,2)</f>
        <v>0</v>
      </c>
      <c r="K672" s="193"/>
      <c r="L672" s="38"/>
      <c r="M672" s="194" t="s">
        <v>1</v>
      </c>
      <c r="N672" s="195" t="s">
        <v>38</v>
      </c>
      <c r="O672" s="70"/>
      <c r="P672" s="196">
        <f>O672*H672</f>
        <v>0</v>
      </c>
      <c r="Q672" s="196">
        <v>0</v>
      </c>
      <c r="R672" s="196">
        <f>Q672*H672</f>
        <v>0</v>
      </c>
      <c r="S672" s="196">
        <v>0</v>
      </c>
      <c r="T672" s="197">
        <f>S672*H672</f>
        <v>0</v>
      </c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R672" s="198" t="s">
        <v>236</v>
      </c>
      <c r="AT672" s="198" t="s">
        <v>155</v>
      </c>
      <c r="AU672" s="198" t="s">
        <v>83</v>
      </c>
      <c r="AY672" s="16" t="s">
        <v>153</v>
      </c>
      <c r="BE672" s="199">
        <f>IF(N672="základní",J672,0)</f>
        <v>0</v>
      </c>
      <c r="BF672" s="199">
        <f>IF(N672="snížená",J672,0)</f>
        <v>0</v>
      </c>
      <c r="BG672" s="199">
        <f>IF(N672="zákl. přenesená",J672,0)</f>
        <v>0</v>
      </c>
      <c r="BH672" s="199">
        <f>IF(N672="sníž. přenesená",J672,0)</f>
        <v>0</v>
      </c>
      <c r="BI672" s="199">
        <f>IF(N672="nulová",J672,0)</f>
        <v>0</v>
      </c>
      <c r="BJ672" s="16" t="s">
        <v>81</v>
      </c>
      <c r="BK672" s="199">
        <f>ROUND(I672*H672,2)</f>
        <v>0</v>
      </c>
      <c r="BL672" s="16" t="s">
        <v>236</v>
      </c>
      <c r="BM672" s="198" t="s">
        <v>1057</v>
      </c>
    </row>
    <row r="673" spans="1:65" s="13" customFormat="1">
      <c r="B673" s="200"/>
      <c r="C673" s="201"/>
      <c r="D673" s="202" t="s">
        <v>161</v>
      </c>
      <c r="E673" s="203" t="s">
        <v>1</v>
      </c>
      <c r="F673" s="204" t="s">
        <v>864</v>
      </c>
      <c r="G673" s="201"/>
      <c r="H673" s="205">
        <v>2</v>
      </c>
      <c r="I673" s="206"/>
      <c r="J673" s="201"/>
      <c r="K673" s="201"/>
      <c r="L673" s="207"/>
      <c r="M673" s="208"/>
      <c r="N673" s="209"/>
      <c r="O673" s="209"/>
      <c r="P673" s="209"/>
      <c r="Q673" s="209"/>
      <c r="R673" s="209"/>
      <c r="S673" s="209"/>
      <c r="T673" s="210"/>
      <c r="AT673" s="211" t="s">
        <v>161</v>
      </c>
      <c r="AU673" s="211" t="s">
        <v>83</v>
      </c>
      <c r="AV673" s="13" t="s">
        <v>83</v>
      </c>
      <c r="AW673" s="13" t="s">
        <v>30</v>
      </c>
      <c r="AX673" s="13" t="s">
        <v>73</v>
      </c>
      <c r="AY673" s="211" t="s">
        <v>153</v>
      </c>
    </row>
    <row r="674" spans="1:65" s="14" customFormat="1">
      <c r="B674" s="212"/>
      <c r="C674" s="213"/>
      <c r="D674" s="202" t="s">
        <v>161</v>
      </c>
      <c r="E674" s="214" t="s">
        <v>1</v>
      </c>
      <c r="F674" s="215" t="s">
        <v>163</v>
      </c>
      <c r="G674" s="213"/>
      <c r="H674" s="216">
        <v>2</v>
      </c>
      <c r="I674" s="217"/>
      <c r="J674" s="213"/>
      <c r="K674" s="213"/>
      <c r="L674" s="218"/>
      <c r="M674" s="219"/>
      <c r="N674" s="220"/>
      <c r="O674" s="220"/>
      <c r="P674" s="220"/>
      <c r="Q674" s="220"/>
      <c r="R674" s="220"/>
      <c r="S674" s="220"/>
      <c r="T674" s="221"/>
      <c r="AT674" s="222" t="s">
        <v>161</v>
      </c>
      <c r="AU674" s="222" t="s">
        <v>83</v>
      </c>
      <c r="AV674" s="14" t="s">
        <v>159</v>
      </c>
      <c r="AW674" s="14" t="s">
        <v>30</v>
      </c>
      <c r="AX674" s="14" t="s">
        <v>81</v>
      </c>
      <c r="AY674" s="222" t="s">
        <v>153</v>
      </c>
    </row>
    <row r="675" spans="1:65" s="2" customFormat="1" ht="24.2" customHeight="1">
      <c r="A675" s="33"/>
      <c r="B675" s="34"/>
      <c r="C675" s="186" t="s">
        <v>573</v>
      </c>
      <c r="D675" s="186" t="s">
        <v>155</v>
      </c>
      <c r="E675" s="187" t="s">
        <v>1058</v>
      </c>
      <c r="F675" s="188" t="s">
        <v>1059</v>
      </c>
      <c r="G675" s="189" t="s">
        <v>951</v>
      </c>
      <c r="H675" s="190">
        <v>1</v>
      </c>
      <c r="I675" s="191"/>
      <c r="J675" s="192">
        <f>ROUND(I675*H675,2)</f>
        <v>0</v>
      </c>
      <c r="K675" s="193"/>
      <c r="L675" s="38"/>
      <c r="M675" s="194" t="s">
        <v>1</v>
      </c>
      <c r="N675" s="195" t="s">
        <v>38</v>
      </c>
      <c r="O675" s="70"/>
      <c r="P675" s="196">
        <f>O675*H675</f>
        <v>0</v>
      </c>
      <c r="Q675" s="196">
        <v>0</v>
      </c>
      <c r="R675" s="196">
        <f>Q675*H675</f>
        <v>0</v>
      </c>
      <c r="S675" s="196">
        <v>0</v>
      </c>
      <c r="T675" s="197">
        <f>S675*H675</f>
        <v>0</v>
      </c>
      <c r="U675" s="33"/>
      <c r="V675" s="33"/>
      <c r="W675" s="33"/>
      <c r="X675" s="33"/>
      <c r="Y675" s="33"/>
      <c r="Z675" s="33"/>
      <c r="AA675" s="33"/>
      <c r="AB675" s="33"/>
      <c r="AC675" s="33"/>
      <c r="AD675" s="33"/>
      <c r="AE675" s="33"/>
      <c r="AR675" s="198" t="s">
        <v>236</v>
      </c>
      <c r="AT675" s="198" t="s">
        <v>155</v>
      </c>
      <c r="AU675" s="198" t="s">
        <v>83</v>
      </c>
      <c r="AY675" s="16" t="s">
        <v>153</v>
      </c>
      <c r="BE675" s="199">
        <f>IF(N675="základní",J675,0)</f>
        <v>0</v>
      </c>
      <c r="BF675" s="199">
        <f>IF(N675="snížená",J675,0)</f>
        <v>0</v>
      </c>
      <c r="BG675" s="199">
        <f>IF(N675="zákl. přenesená",J675,0)</f>
        <v>0</v>
      </c>
      <c r="BH675" s="199">
        <f>IF(N675="sníž. přenesená",J675,0)</f>
        <v>0</v>
      </c>
      <c r="BI675" s="199">
        <f>IF(N675="nulová",J675,0)</f>
        <v>0</v>
      </c>
      <c r="BJ675" s="16" t="s">
        <v>81</v>
      </c>
      <c r="BK675" s="199">
        <f>ROUND(I675*H675,2)</f>
        <v>0</v>
      </c>
      <c r="BL675" s="16" t="s">
        <v>236</v>
      </c>
      <c r="BM675" s="198" t="s">
        <v>1060</v>
      </c>
    </row>
    <row r="676" spans="1:65" s="2" customFormat="1" ht="24.2" customHeight="1">
      <c r="A676" s="33"/>
      <c r="B676" s="34"/>
      <c r="C676" s="186" t="s">
        <v>1061</v>
      </c>
      <c r="D676" s="186" t="s">
        <v>155</v>
      </c>
      <c r="E676" s="187" t="s">
        <v>1062</v>
      </c>
      <c r="F676" s="188" t="s">
        <v>1063</v>
      </c>
      <c r="G676" s="189" t="s">
        <v>951</v>
      </c>
      <c r="H676" s="190">
        <v>2</v>
      </c>
      <c r="I676" s="191"/>
      <c r="J676" s="192">
        <f>ROUND(I676*H676,2)</f>
        <v>0</v>
      </c>
      <c r="K676" s="193"/>
      <c r="L676" s="38"/>
      <c r="M676" s="194" t="s">
        <v>1</v>
      </c>
      <c r="N676" s="195" t="s">
        <v>38</v>
      </c>
      <c r="O676" s="70"/>
      <c r="P676" s="196">
        <f>O676*H676</f>
        <v>0</v>
      </c>
      <c r="Q676" s="196">
        <v>1.8400000000000001E-3</v>
      </c>
      <c r="R676" s="196">
        <f>Q676*H676</f>
        <v>3.6800000000000001E-3</v>
      </c>
      <c r="S676" s="196">
        <v>0</v>
      </c>
      <c r="T676" s="197">
        <f>S676*H676</f>
        <v>0</v>
      </c>
      <c r="U676" s="33"/>
      <c r="V676" s="33"/>
      <c r="W676" s="33"/>
      <c r="X676" s="33"/>
      <c r="Y676" s="33"/>
      <c r="Z676" s="33"/>
      <c r="AA676" s="33"/>
      <c r="AB676" s="33"/>
      <c r="AC676" s="33"/>
      <c r="AD676" s="33"/>
      <c r="AE676" s="33"/>
      <c r="AR676" s="198" t="s">
        <v>236</v>
      </c>
      <c r="AT676" s="198" t="s">
        <v>155</v>
      </c>
      <c r="AU676" s="198" t="s">
        <v>83</v>
      </c>
      <c r="AY676" s="16" t="s">
        <v>153</v>
      </c>
      <c r="BE676" s="199">
        <f>IF(N676="základní",J676,0)</f>
        <v>0</v>
      </c>
      <c r="BF676" s="199">
        <f>IF(N676="snížená",J676,0)</f>
        <v>0</v>
      </c>
      <c r="BG676" s="199">
        <f>IF(N676="zákl. přenesená",J676,0)</f>
        <v>0</v>
      </c>
      <c r="BH676" s="199">
        <f>IF(N676="sníž. přenesená",J676,0)</f>
        <v>0</v>
      </c>
      <c r="BI676" s="199">
        <f>IF(N676="nulová",J676,0)</f>
        <v>0</v>
      </c>
      <c r="BJ676" s="16" t="s">
        <v>81</v>
      </c>
      <c r="BK676" s="199">
        <f>ROUND(I676*H676,2)</f>
        <v>0</v>
      </c>
      <c r="BL676" s="16" t="s">
        <v>236</v>
      </c>
      <c r="BM676" s="198" t="s">
        <v>1064</v>
      </c>
    </row>
    <row r="677" spans="1:65" s="13" customFormat="1">
      <c r="B677" s="200"/>
      <c r="C677" s="201"/>
      <c r="D677" s="202" t="s">
        <v>161</v>
      </c>
      <c r="E677" s="203" t="s">
        <v>1</v>
      </c>
      <c r="F677" s="204" t="s">
        <v>864</v>
      </c>
      <c r="G677" s="201"/>
      <c r="H677" s="205">
        <v>2</v>
      </c>
      <c r="I677" s="206"/>
      <c r="J677" s="201"/>
      <c r="K677" s="201"/>
      <c r="L677" s="207"/>
      <c r="M677" s="208"/>
      <c r="N677" s="209"/>
      <c r="O677" s="209"/>
      <c r="P677" s="209"/>
      <c r="Q677" s="209"/>
      <c r="R677" s="209"/>
      <c r="S677" s="209"/>
      <c r="T677" s="210"/>
      <c r="AT677" s="211" t="s">
        <v>161</v>
      </c>
      <c r="AU677" s="211" t="s">
        <v>83</v>
      </c>
      <c r="AV677" s="13" t="s">
        <v>83</v>
      </c>
      <c r="AW677" s="13" t="s">
        <v>30</v>
      </c>
      <c r="AX677" s="13" t="s">
        <v>73</v>
      </c>
      <c r="AY677" s="211" t="s">
        <v>153</v>
      </c>
    </row>
    <row r="678" spans="1:65" s="14" customFormat="1">
      <c r="B678" s="212"/>
      <c r="C678" s="213"/>
      <c r="D678" s="202" t="s">
        <v>161</v>
      </c>
      <c r="E678" s="214" t="s">
        <v>1</v>
      </c>
      <c r="F678" s="215" t="s">
        <v>163</v>
      </c>
      <c r="G678" s="213"/>
      <c r="H678" s="216">
        <v>2</v>
      </c>
      <c r="I678" s="217"/>
      <c r="J678" s="213"/>
      <c r="K678" s="213"/>
      <c r="L678" s="218"/>
      <c r="M678" s="219"/>
      <c r="N678" s="220"/>
      <c r="O678" s="220"/>
      <c r="P678" s="220"/>
      <c r="Q678" s="220"/>
      <c r="R678" s="220"/>
      <c r="S678" s="220"/>
      <c r="T678" s="221"/>
      <c r="AT678" s="222" t="s">
        <v>161</v>
      </c>
      <c r="AU678" s="222" t="s">
        <v>83</v>
      </c>
      <c r="AV678" s="14" t="s">
        <v>159</v>
      </c>
      <c r="AW678" s="14" t="s">
        <v>30</v>
      </c>
      <c r="AX678" s="14" t="s">
        <v>81</v>
      </c>
      <c r="AY678" s="222" t="s">
        <v>153</v>
      </c>
    </row>
    <row r="679" spans="1:65" s="2" customFormat="1" ht="24.2" customHeight="1">
      <c r="A679" s="33"/>
      <c r="B679" s="34"/>
      <c r="C679" s="186" t="s">
        <v>605</v>
      </c>
      <c r="D679" s="186" t="s">
        <v>155</v>
      </c>
      <c r="E679" s="187" t="s">
        <v>1065</v>
      </c>
      <c r="F679" s="188" t="s">
        <v>1066</v>
      </c>
      <c r="G679" s="189" t="s">
        <v>206</v>
      </c>
      <c r="H679" s="190">
        <v>0.443</v>
      </c>
      <c r="I679" s="191"/>
      <c r="J679" s="192">
        <f>ROUND(I679*H679,2)</f>
        <v>0</v>
      </c>
      <c r="K679" s="193"/>
      <c r="L679" s="38"/>
      <c r="M679" s="194" t="s">
        <v>1</v>
      </c>
      <c r="N679" s="195" t="s">
        <v>38</v>
      </c>
      <c r="O679" s="70"/>
      <c r="P679" s="196">
        <f>O679*H679</f>
        <v>0</v>
      </c>
      <c r="Q679" s="196">
        <v>0</v>
      </c>
      <c r="R679" s="196">
        <f>Q679*H679</f>
        <v>0</v>
      </c>
      <c r="S679" s="196">
        <v>0</v>
      </c>
      <c r="T679" s="197">
        <f>S679*H679</f>
        <v>0</v>
      </c>
      <c r="U679" s="33"/>
      <c r="V679" s="33"/>
      <c r="W679" s="33"/>
      <c r="X679" s="33"/>
      <c r="Y679" s="33"/>
      <c r="Z679" s="33"/>
      <c r="AA679" s="33"/>
      <c r="AB679" s="33"/>
      <c r="AC679" s="33"/>
      <c r="AD679" s="33"/>
      <c r="AE679" s="33"/>
      <c r="AR679" s="198" t="s">
        <v>236</v>
      </c>
      <c r="AT679" s="198" t="s">
        <v>155</v>
      </c>
      <c r="AU679" s="198" t="s">
        <v>83</v>
      </c>
      <c r="AY679" s="16" t="s">
        <v>153</v>
      </c>
      <c r="BE679" s="199">
        <f>IF(N679="základní",J679,0)</f>
        <v>0</v>
      </c>
      <c r="BF679" s="199">
        <f>IF(N679="snížená",J679,0)</f>
        <v>0</v>
      </c>
      <c r="BG679" s="199">
        <f>IF(N679="zákl. přenesená",J679,0)</f>
        <v>0</v>
      </c>
      <c r="BH679" s="199">
        <f>IF(N679="sníž. přenesená",J679,0)</f>
        <v>0</v>
      </c>
      <c r="BI679" s="199">
        <f>IF(N679="nulová",J679,0)</f>
        <v>0</v>
      </c>
      <c r="BJ679" s="16" t="s">
        <v>81</v>
      </c>
      <c r="BK679" s="199">
        <f>ROUND(I679*H679,2)</f>
        <v>0</v>
      </c>
      <c r="BL679" s="16" t="s">
        <v>236</v>
      </c>
      <c r="BM679" s="198" t="s">
        <v>1067</v>
      </c>
    </row>
    <row r="680" spans="1:65" s="12" customFormat="1" ht="22.9" customHeight="1">
      <c r="B680" s="170"/>
      <c r="C680" s="171"/>
      <c r="D680" s="172" t="s">
        <v>72</v>
      </c>
      <c r="E680" s="184" t="s">
        <v>1068</v>
      </c>
      <c r="F680" s="184" t="s">
        <v>1069</v>
      </c>
      <c r="G680" s="171"/>
      <c r="H680" s="171"/>
      <c r="I680" s="174"/>
      <c r="J680" s="185">
        <f>BK680</f>
        <v>0</v>
      </c>
      <c r="K680" s="171"/>
      <c r="L680" s="176"/>
      <c r="M680" s="177"/>
      <c r="N680" s="178"/>
      <c r="O680" s="178"/>
      <c r="P680" s="179">
        <f>P681</f>
        <v>0</v>
      </c>
      <c r="Q680" s="178"/>
      <c r="R680" s="179">
        <f>R681</f>
        <v>0</v>
      </c>
      <c r="S680" s="178"/>
      <c r="T680" s="180">
        <f>T681</f>
        <v>0</v>
      </c>
      <c r="AR680" s="181" t="s">
        <v>83</v>
      </c>
      <c r="AT680" s="182" t="s">
        <v>72</v>
      </c>
      <c r="AU680" s="182" t="s">
        <v>81</v>
      </c>
      <c r="AY680" s="181" t="s">
        <v>153</v>
      </c>
      <c r="BK680" s="183">
        <f>BK681</f>
        <v>0</v>
      </c>
    </row>
    <row r="681" spans="1:65" s="2" customFormat="1" ht="16.5" customHeight="1">
      <c r="A681" s="33"/>
      <c r="B681" s="34"/>
      <c r="C681" s="186" t="s">
        <v>1070</v>
      </c>
      <c r="D681" s="186" t="s">
        <v>155</v>
      </c>
      <c r="E681" s="187" t="s">
        <v>1071</v>
      </c>
      <c r="F681" s="188" t="s">
        <v>1072</v>
      </c>
      <c r="G681" s="189" t="s">
        <v>510</v>
      </c>
      <c r="H681" s="190">
        <v>1</v>
      </c>
      <c r="I681" s="191"/>
      <c r="J681" s="192">
        <f>ROUND(I681*H681,2)</f>
        <v>0</v>
      </c>
      <c r="K681" s="193"/>
      <c r="L681" s="38"/>
      <c r="M681" s="194" t="s">
        <v>1</v>
      </c>
      <c r="N681" s="195" t="s">
        <v>38</v>
      </c>
      <c r="O681" s="70"/>
      <c r="P681" s="196">
        <f>O681*H681</f>
        <v>0</v>
      </c>
      <c r="Q681" s="196">
        <v>0</v>
      </c>
      <c r="R681" s="196">
        <f>Q681*H681</f>
        <v>0</v>
      </c>
      <c r="S681" s="196">
        <v>0</v>
      </c>
      <c r="T681" s="197">
        <f>S681*H681</f>
        <v>0</v>
      </c>
      <c r="U681" s="33"/>
      <c r="V681" s="33"/>
      <c r="W681" s="33"/>
      <c r="X681" s="33"/>
      <c r="Y681" s="33"/>
      <c r="Z681" s="33"/>
      <c r="AA681" s="33"/>
      <c r="AB681" s="33"/>
      <c r="AC681" s="33"/>
      <c r="AD681" s="33"/>
      <c r="AE681" s="33"/>
      <c r="AR681" s="198" t="s">
        <v>236</v>
      </c>
      <c r="AT681" s="198" t="s">
        <v>155</v>
      </c>
      <c r="AU681" s="198" t="s">
        <v>83</v>
      </c>
      <c r="AY681" s="16" t="s">
        <v>153</v>
      </c>
      <c r="BE681" s="199">
        <f>IF(N681="základní",J681,0)</f>
        <v>0</v>
      </c>
      <c r="BF681" s="199">
        <f>IF(N681="snížená",J681,0)</f>
        <v>0</v>
      </c>
      <c r="BG681" s="199">
        <f>IF(N681="zákl. přenesená",J681,0)</f>
        <v>0</v>
      </c>
      <c r="BH681" s="199">
        <f>IF(N681="sníž. přenesená",J681,0)</f>
        <v>0</v>
      </c>
      <c r="BI681" s="199">
        <f>IF(N681="nulová",J681,0)</f>
        <v>0</v>
      </c>
      <c r="BJ681" s="16" t="s">
        <v>81</v>
      </c>
      <c r="BK681" s="199">
        <f>ROUND(I681*H681,2)</f>
        <v>0</v>
      </c>
      <c r="BL681" s="16" t="s">
        <v>236</v>
      </c>
      <c r="BM681" s="198" t="s">
        <v>1073</v>
      </c>
    </row>
    <row r="682" spans="1:65" s="12" customFormat="1" ht="22.9" customHeight="1">
      <c r="B682" s="170"/>
      <c r="C682" s="171"/>
      <c r="D682" s="172" t="s">
        <v>72</v>
      </c>
      <c r="E682" s="184" t="s">
        <v>1074</v>
      </c>
      <c r="F682" s="184" t="s">
        <v>1075</v>
      </c>
      <c r="G682" s="171"/>
      <c r="H682" s="171"/>
      <c r="I682" s="174"/>
      <c r="J682" s="185">
        <f>BK682</f>
        <v>0</v>
      </c>
      <c r="K682" s="171"/>
      <c r="L682" s="176"/>
      <c r="M682" s="177"/>
      <c r="N682" s="178"/>
      <c r="O682" s="178"/>
      <c r="P682" s="179">
        <f>P683</f>
        <v>0</v>
      </c>
      <c r="Q682" s="178"/>
      <c r="R682" s="179">
        <f>R683</f>
        <v>0</v>
      </c>
      <c r="S682" s="178"/>
      <c r="T682" s="180">
        <f>T683</f>
        <v>0</v>
      </c>
      <c r="AR682" s="181" t="s">
        <v>83</v>
      </c>
      <c r="AT682" s="182" t="s">
        <v>72</v>
      </c>
      <c r="AU682" s="182" t="s">
        <v>81</v>
      </c>
      <c r="AY682" s="181" t="s">
        <v>153</v>
      </c>
      <c r="BK682" s="183">
        <f>BK683</f>
        <v>0</v>
      </c>
    </row>
    <row r="683" spans="1:65" s="2" customFormat="1" ht="21.75" customHeight="1">
      <c r="A683" s="33"/>
      <c r="B683" s="34"/>
      <c r="C683" s="186" t="s">
        <v>1076</v>
      </c>
      <c r="D683" s="186" t="s">
        <v>155</v>
      </c>
      <c r="E683" s="187" t="s">
        <v>1077</v>
      </c>
      <c r="F683" s="188" t="s">
        <v>1078</v>
      </c>
      <c r="G683" s="189" t="s">
        <v>510</v>
      </c>
      <c r="H683" s="190">
        <v>1</v>
      </c>
      <c r="I683" s="191"/>
      <c r="J683" s="192">
        <f>ROUND(I683*H683,2)</f>
        <v>0</v>
      </c>
      <c r="K683" s="193"/>
      <c r="L683" s="38"/>
      <c r="M683" s="194" t="s">
        <v>1</v>
      </c>
      <c r="N683" s="195" t="s">
        <v>38</v>
      </c>
      <c r="O683" s="70"/>
      <c r="P683" s="196">
        <f>O683*H683</f>
        <v>0</v>
      </c>
      <c r="Q683" s="196">
        <v>0</v>
      </c>
      <c r="R683" s="196">
        <f>Q683*H683</f>
        <v>0</v>
      </c>
      <c r="S683" s="196">
        <v>0</v>
      </c>
      <c r="T683" s="197">
        <f>S683*H683</f>
        <v>0</v>
      </c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R683" s="198" t="s">
        <v>236</v>
      </c>
      <c r="AT683" s="198" t="s">
        <v>155</v>
      </c>
      <c r="AU683" s="198" t="s">
        <v>83</v>
      </c>
      <c r="AY683" s="16" t="s">
        <v>153</v>
      </c>
      <c r="BE683" s="199">
        <f>IF(N683="základní",J683,0)</f>
        <v>0</v>
      </c>
      <c r="BF683" s="199">
        <f>IF(N683="snížená",J683,0)</f>
        <v>0</v>
      </c>
      <c r="BG683" s="199">
        <f>IF(N683="zákl. přenesená",J683,0)</f>
        <v>0</v>
      </c>
      <c r="BH683" s="199">
        <f>IF(N683="sníž. přenesená",J683,0)</f>
        <v>0</v>
      </c>
      <c r="BI683" s="199">
        <f>IF(N683="nulová",J683,0)</f>
        <v>0</v>
      </c>
      <c r="BJ683" s="16" t="s">
        <v>81</v>
      </c>
      <c r="BK683" s="199">
        <f>ROUND(I683*H683,2)</f>
        <v>0</v>
      </c>
      <c r="BL683" s="16" t="s">
        <v>236</v>
      </c>
      <c r="BM683" s="198" t="s">
        <v>1079</v>
      </c>
    </row>
    <row r="684" spans="1:65" s="12" customFormat="1" ht="22.9" customHeight="1">
      <c r="B684" s="170"/>
      <c r="C684" s="171"/>
      <c r="D684" s="172" t="s">
        <v>72</v>
      </c>
      <c r="E684" s="184" t="s">
        <v>1080</v>
      </c>
      <c r="F684" s="184" t="s">
        <v>1081</v>
      </c>
      <c r="G684" s="171"/>
      <c r="H684" s="171"/>
      <c r="I684" s="174"/>
      <c r="J684" s="185">
        <f>BK684</f>
        <v>0</v>
      </c>
      <c r="K684" s="171"/>
      <c r="L684" s="176"/>
      <c r="M684" s="177"/>
      <c r="N684" s="178"/>
      <c r="O684" s="178"/>
      <c r="P684" s="179">
        <f>P685</f>
        <v>0</v>
      </c>
      <c r="Q684" s="178"/>
      <c r="R684" s="179">
        <f>R685</f>
        <v>0</v>
      </c>
      <c r="S684" s="178"/>
      <c r="T684" s="180">
        <f>T685</f>
        <v>0</v>
      </c>
      <c r="AR684" s="181" t="s">
        <v>83</v>
      </c>
      <c r="AT684" s="182" t="s">
        <v>72</v>
      </c>
      <c r="AU684" s="182" t="s">
        <v>81</v>
      </c>
      <c r="AY684" s="181" t="s">
        <v>153</v>
      </c>
      <c r="BK684" s="183">
        <f>BK685</f>
        <v>0</v>
      </c>
    </row>
    <row r="685" spans="1:65" s="2" customFormat="1" ht="21.75" customHeight="1">
      <c r="A685" s="33"/>
      <c r="B685" s="34"/>
      <c r="C685" s="186" t="s">
        <v>1082</v>
      </c>
      <c r="D685" s="186" t="s">
        <v>155</v>
      </c>
      <c r="E685" s="187" t="s">
        <v>1083</v>
      </c>
      <c r="F685" s="188" t="s">
        <v>1084</v>
      </c>
      <c r="G685" s="189" t="s">
        <v>510</v>
      </c>
      <c r="H685" s="190">
        <v>1</v>
      </c>
      <c r="I685" s="191"/>
      <c r="J685" s="192">
        <f>ROUND(I685*H685,2)</f>
        <v>0</v>
      </c>
      <c r="K685" s="193"/>
      <c r="L685" s="38"/>
      <c r="M685" s="194" t="s">
        <v>1</v>
      </c>
      <c r="N685" s="195" t="s">
        <v>38</v>
      </c>
      <c r="O685" s="70"/>
      <c r="P685" s="196">
        <f>O685*H685</f>
        <v>0</v>
      </c>
      <c r="Q685" s="196">
        <v>0</v>
      </c>
      <c r="R685" s="196">
        <f>Q685*H685</f>
        <v>0</v>
      </c>
      <c r="S685" s="196">
        <v>0</v>
      </c>
      <c r="T685" s="197">
        <f>S685*H685</f>
        <v>0</v>
      </c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  <c r="AR685" s="198" t="s">
        <v>236</v>
      </c>
      <c r="AT685" s="198" t="s">
        <v>155</v>
      </c>
      <c r="AU685" s="198" t="s">
        <v>83</v>
      </c>
      <c r="AY685" s="16" t="s">
        <v>153</v>
      </c>
      <c r="BE685" s="199">
        <f>IF(N685="základní",J685,0)</f>
        <v>0</v>
      </c>
      <c r="BF685" s="199">
        <f>IF(N685="snížená",J685,0)</f>
        <v>0</v>
      </c>
      <c r="BG685" s="199">
        <f>IF(N685="zákl. přenesená",J685,0)</f>
        <v>0</v>
      </c>
      <c r="BH685" s="199">
        <f>IF(N685="sníž. přenesená",J685,0)</f>
        <v>0</v>
      </c>
      <c r="BI685" s="199">
        <f>IF(N685="nulová",J685,0)</f>
        <v>0</v>
      </c>
      <c r="BJ685" s="16" t="s">
        <v>81</v>
      </c>
      <c r="BK685" s="199">
        <f>ROUND(I685*H685,2)</f>
        <v>0</v>
      </c>
      <c r="BL685" s="16" t="s">
        <v>236</v>
      </c>
      <c r="BM685" s="198" t="s">
        <v>1085</v>
      </c>
    </row>
    <row r="686" spans="1:65" s="12" customFormat="1" ht="22.9" customHeight="1">
      <c r="B686" s="170"/>
      <c r="C686" s="171"/>
      <c r="D686" s="172" t="s">
        <v>72</v>
      </c>
      <c r="E686" s="184" t="s">
        <v>1086</v>
      </c>
      <c r="F686" s="184" t="s">
        <v>1087</v>
      </c>
      <c r="G686" s="171"/>
      <c r="H686" s="171"/>
      <c r="I686" s="174"/>
      <c r="J686" s="185">
        <f>BK686</f>
        <v>0</v>
      </c>
      <c r="K686" s="171"/>
      <c r="L686" s="176"/>
      <c r="M686" s="177"/>
      <c r="N686" s="178"/>
      <c r="O686" s="178"/>
      <c r="P686" s="179">
        <f>SUM(P687:P720)</f>
        <v>0</v>
      </c>
      <c r="Q686" s="178"/>
      <c r="R686" s="179">
        <f>SUM(R687:R720)</f>
        <v>32.071819750000003</v>
      </c>
      <c r="S686" s="178"/>
      <c r="T686" s="180">
        <f>SUM(T687:T720)</f>
        <v>0</v>
      </c>
      <c r="AR686" s="181" t="s">
        <v>83</v>
      </c>
      <c r="AT686" s="182" t="s">
        <v>72</v>
      </c>
      <c r="AU686" s="182" t="s">
        <v>81</v>
      </c>
      <c r="AY686" s="181" t="s">
        <v>153</v>
      </c>
      <c r="BK686" s="183">
        <f>SUM(BK687:BK720)</f>
        <v>0</v>
      </c>
    </row>
    <row r="687" spans="1:65" s="2" customFormat="1" ht="33" customHeight="1">
      <c r="A687" s="33"/>
      <c r="B687" s="34"/>
      <c r="C687" s="186" t="s">
        <v>610</v>
      </c>
      <c r="D687" s="186" t="s">
        <v>155</v>
      </c>
      <c r="E687" s="187" t="s">
        <v>1088</v>
      </c>
      <c r="F687" s="188" t="s">
        <v>1089</v>
      </c>
      <c r="G687" s="189" t="s">
        <v>212</v>
      </c>
      <c r="H687" s="190">
        <v>268.3</v>
      </c>
      <c r="I687" s="191"/>
      <c r="J687" s="192">
        <f>ROUND(I687*H687,2)</f>
        <v>0</v>
      </c>
      <c r="K687" s="193"/>
      <c r="L687" s="38"/>
      <c r="M687" s="194" t="s">
        <v>1</v>
      </c>
      <c r="N687" s="195" t="s">
        <v>38</v>
      </c>
      <c r="O687" s="70"/>
      <c r="P687" s="196">
        <f>O687*H687</f>
        <v>0</v>
      </c>
      <c r="Q687" s="196">
        <v>0</v>
      </c>
      <c r="R687" s="196">
        <f>Q687*H687</f>
        <v>0</v>
      </c>
      <c r="S687" s="196">
        <v>0</v>
      </c>
      <c r="T687" s="197">
        <f>S687*H687</f>
        <v>0</v>
      </c>
      <c r="U687" s="33"/>
      <c r="V687" s="33"/>
      <c r="W687" s="33"/>
      <c r="X687" s="33"/>
      <c r="Y687" s="33"/>
      <c r="Z687" s="33"/>
      <c r="AA687" s="33"/>
      <c r="AB687" s="33"/>
      <c r="AC687" s="33"/>
      <c r="AD687" s="33"/>
      <c r="AE687" s="33"/>
      <c r="AR687" s="198" t="s">
        <v>236</v>
      </c>
      <c r="AT687" s="198" t="s">
        <v>155</v>
      </c>
      <c r="AU687" s="198" t="s">
        <v>83</v>
      </c>
      <c r="AY687" s="16" t="s">
        <v>153</v>
      </c>
      <c r="BE687" s="199">
        <f>IF(N687="základní",J687,0)</f>
        <v>0</v>
      </c>
      <c r="BF687" s="199">
        <f>IF(N687="snížená",J687,0)</f>
        <v>0</v>
      </c>
      <c r="BG687" s="199">
        <f>IF(N687="zákl. přenesená",J687,0)</f>
        <v>0</v>
      </c>
      <c r="BH687" s="199">
        <f>IF(N687="sníž. přenesená",J687,0)</f>
        <v>0</v>
      </c>
      <c r="BI687" s="199">
        <f>IF(N687="nulová",J687,0)</f>
        <v>0</v>
      </c>
      <c r="BJ687" s="16" t="s">
        <v>81</v>
      </c>
      <c r="BK687" s="199">
        <f>ROUND(I687*H687,2)</f>
        <v>0</v>
      </c>
      <c r="BL687" s="16" t="s">
        <v>236</v>
      </c>
      <c r="BM687" s="198" t="s">
        <v>1090</v>
      </c>
    </row>
    <row r="688" spans="1:65" s="13" customFormat="1">
      <c r="B688" s="200"/>
      <c r="C688" s="201"/>
      <c r="D688" s="202" t="s">
        <v>161</v>
      </c>
      <c r="E688" s="203" t="s">
        <v>1</v>
      </c>
      <c r="F688" s="204" t="s">
        <v>1091</v>
      </c>
      <c r="G688" s="201"/>
      <c r="H688" s="205">
        <v>268.3</v>
      </c>
      <c r="I688" s="206"/>
      <c r="J688" s="201"/>
      <c r="K688" s="201"/>
      <c r="L688" s="207"/>
      <c r="M688" s="208"/>
      <c r="N688" s="209"/>
      <c r="O688" s="209"/>
      <c r="P688" s="209"/>
      <c r="Q688" s="209"/>
      <c r="R688" s="209"/>
      <c r="S688" s="209"/>
      <c r="T688" s="210"/>
      <c r="AT688" s="211" t="s">
        <v>161</v>
      </c>
      <c r="AU688" s="211" t="s">
        <v>83</v>
      </c>
      <c r="AV688" s="13" t="s">
        <v>83</v>
      </c>
      <c r="AW688" s="13" t="s">
        <v>30</v>
      </c>
      <c r="AX688" s="13" t="s">
        <v>73</v>
      </c>
      <c r="AY688" s="211" t="s">
        <v>153</v>
      </c>
    </row>
    <row r="689" spans="1:65" s="14" customFormat="1">
      <c r="B689" s="212"/>
      <c r="C689" s="213"/>
      <c r="D689" s="202" t="s">
        <v>161</v>
      </c>
      <c r="E689" s="214" t="s">
        <v>1</v>
      </c>
      <c r="F689" s="215" t="s">
        <v>163</v>
      </c>
      <c r="G689" s="213"/>
      <c r="H689" s="216">
        <v>268.3</v>
      </c>
      <c r="I689" s="217"/>
      <c r="J689" s="213"/>
      <c r="K689" s="213"/>
      <c r="L689" s="218"/>
      <c r="M689" s="219"/>
      <c r="N689" s="220"/>
      <c r="O689" s="220"/>
      <c r="P689" s="220"/>
      <c r="Q689" s="220"/>
      <c r="R689" s="220"/>
      <c r="S689" s="220"/>
      <c r="T689" s="221"/>
      <c r="AT689" s="222" t="s">
        <v>161</v>
      </c>
      <c r="AU689" s="222" t="s">
        <v>83</v>
      </c>
      <c r="AV689" s="14" t="s">
        <v>159</v>
      </c>
      <c r="AW689" s="14" t="s">
        <v>30</v>
      </c>
      <c r="AX689" s="14" t="s">
        <v>81</v>
      </c>
      <c r="AY689" s="222" t="s">
        <v>153</v>
      </c>
    </row>
    <row r="690" spans="1:65" s="2" customFormat="1" ht="16.5" customHeight="1">
      <c r="A690" s="33"/>
      <c r="B690" s="34"/>
      <c r="C690" s="223" t="s">
        <v>1092</v>
      </c>
      <c r="D690" s="223" t="s">
        <v>350</v>
      </c>
      <c r="E690" s="224" t="s">
        <v>1093</v>
      </c>
      <c r="F690" s="225" t="s">
        <v>1094</v>
      </c>
      <c r="G690" s="226" t="s">
        <v>158</v>
      </c>
      <c r="H690" s="227">
        <v>6.7080000000000002</v>
      </c>
      <c r="I690" s="228"/>
      <c r="J690" s="229">
        <f>ROUND(I690*H690,2)</f>
        <v>0</v>
      </c>
      <c r="K690" s="230"/>
      <c r="L690" s="231"/>
      <c r="M690" s="232" t="s">
        <v>1</v>
      </c>
      <c r="N690" s="233" t="s">
        <v>38</v>
      </c>
      <c r="O690" s="70"/>
      <c r="P690" s="196">
        <f>O690*H690</f>
        <v>0</v>
      </c>
      <c r="Q690" s="196">
        <v>0.55000000000000004</v>
      </c>
      <c r="R690" s="196">
        <f>Q690*H690</f>
        <v>3.6894000000000005</v>
      </c>
      <c r="S690" s="196">
        <v>0</v>
      </c>
      <c r="T690" s="197">
        <f>S690*H690</f>
        <v>0</v>
      </c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R690" s="198" t="s">
        <v>315</v>
      </c>
      <c r="AT690" s="198" t="s">
        <v>350</v>
      </c>
      <c r="AU690" s="198" t="s">
        <v>83</v>
      </c>
      <c r="AY690" s="16" t="s">
        <v>153</v>
      </c>
      <c r="BE690" s="199">
        <f>IF(N690="základní",J690,0)</f>
        <v>0</v>
      </c>
      <c r="BF690" s="199">
        <f>IF(N690="snížená",J690,0)</f>
        <v>0</v>
      </c>
      <c r="BG690" s="199">
        <f>IF(N690="zákl. přenesená",J690,0)</f>
        <v>0</v>
      </c>
      <c r="BH690" s="199">
        <f>IF(N690="sníž. přenesená",J690,0)</f>
        <v>0</v>
      </c>
      <c r="BI690" s="199">
        <f>IF(N690="nulová",J690,0)</f>
        <v>0</v>
      </c>
      <c r="BJ690" s="16" t="s">
        <v>81</v>
      </c>
      <c r="BK690" s="199">
        <f>ROUND(I690*H690,2)</f>
        <v>0</v>
      </c>
      <c r="BL690" s="16" t="s">
        <v>236</v>
      </c>
      <c r="BM690" s="198" t="s">
        <v>1095</v>
      </c>
    </row>
    <row r="691" spans="1:65" s="13" customFormat="1">
      <c r="B691" s="200"/>
      <c r="C691" s="201"/>
      <c r="D691" s="202" t="s">
        <v>161</v>
      </c>
      <c r="E691" s="203" t="s">
        <v>1</v>
      </c>
      <c r="F691" s="204" t="s">
        <v>1096</v>
      </c>
      <c r="G691" s="201"/>
      <c r="H691" s="205">
        <v>6.7080000000000002</v>
      </c>
      <c r="I691" s="206"/>
      <c r="J691" s="201"/>
      <c r="K691" s="201"/>
      <c r="L691" s="207"/>
      <c r="M691" s="208"/>
      <c r="N691" s="209"/>
      <c r="O691" s="209"/>
      <c r="P691" s="209"/>
      <c r="Q691" s="209"/>
      <c r="R691" s="209"/>
      <c r="S691" s="209"/>
      <c r="T691" s="210"/>
      <c r="AT691" s="211" t="s">
        <v>161</v>
      </c>
      <c r="AU691" s="211" t="s">
        <v>83</v>
      </c>
      <c r="AV691" s="13" t="s">
        <v>83</v>
      </c>
      <c r="AW691" s="13" t="s">
        <v>30</v>
      </c>
      <c r="AX691" s="13" t="s">
        <v>73</v>
      </c>
      <c r="AY691" s="211" t="s">
        <v>153</v>
      </c>
    </row>
    <row r="692" spans="1:65" s="14" customFormat="1">
      <c r="B692" s="212"/>
      <c r="C692" s="213"/>
      <c r="D692" s="202" t="s">
        <v>161</v>
      </c>
      <c r="E692" s="214" t="s">
        <v>1</v>
      </c>
      <c r="F692" s="215" t="s">
        <v>163</v>
      </c>
      <c r="G692" s="213"/>
      <c r="H692" s="216">
        <v>6.7080000000000002</v>
      </c>
      <c r="I692" s="217"/>
      <c r="J692" s="213"/>
      <c r="K692" s="213"/>
      <c r="L692" s="218"/>
      <c r="M692" s="219"/>
      <c r="N692" s="220"/>
      <c r="O692" s="220"/>
      <c r="P692" s="220"/>
      <c r="Q692" s="220"/>
      <c r="R692" s="220"/>
      <c r="S692" s="220"/>
      <c r="T692" s="221"/>
      <c r="AT692" s="222" t="s">
        <v>161</v>
      </c>
      <c r="AU692" s="222" t="s">
        <v>83</v>
      </c>
      <c r="AV692" s="14" t="s">
        <v>159</v>
      </c>
      <c r="AW692" s="14" t="s">
        <v>30</v>
      </c>
      <c r="AX692" s="14" t="s">
        <v>81</v>
      </c>
      <c r="AY692" s="222" t="s">
        <v>153</v>
      </c>
    </row>
    <row r="693" spans="1:65" s="2" customFormat="1" ht="24.2" customHeight="1">
      <c r="A693" s="33"/>
      <c r="B693" s="34"/>
      <c r="C693" s="186" t="s">
        <v>1097</v>
      </c>
      <c r="D693" s="186" t="s">
        <v>155</v>
      </c>
      <c r="E693" s="187" t="s">
        <v>1098</v>
      </c>
      <c r="F693" s="188" t="s">
        <v>1099</v>
      </c>
      <c r="G693" s="189" t="s">
        <v>212</v>
      </c>
      <c r="H693" s="190">
        <v>268.3</v>
      </c>
      <c r="I693" s="191"/>
      <c r="J693" s="192">
        <f>ROUND(I693*H693,2)</f>
        <v>0</v>
      </c>
      <c r="K693" s="193"/>
      <c r="L693" s="38"/>
      <c r="M693" s="194" t="s">
        <v>1</v>
      </c>
      <c r="N693" s="195" t="s">
        <v>38</v>
      </c>
      <c r="O693" s="70"/>
      <c r="P693" s="196">
        <f>O693*H693</f>
        <v>0</v>
      </c>
      <c r="Q693" s="196">
        <v>0</v>
      </c>
      <c r="R693" s="196">
        <f>Q693*H693</f>
        <v>0</v>
      </c>
      <c r="S693" s="196">
        <v>0</v>
      </c>
      <c r="T693" s="197">
        <f>S693*H693</f>
        <v>0</v>
      </c>
      <c r="U693" s="33"/>
      <c r="V693" s="33"/>
      <c r="W693" s="33"/>
      <c r="X693" s="33"/>
      <c r="Y693" s="33"/>
      <c r="Z693" s="33"/>
      <c r="AA693" s="33"/>
      <c r="AB693" s="33"/>
      <c r="AC693" s="33"/>
      <c r="AD693" s="33"/>
      <c r="AE693" s="33"/>
      <c r="AR693" s="198" t="s">
        <v>236</v>
      </c>
      <c r="AT693" s="198" t="s">
        <v>155</v>
      </c>
      <c r="AU693" s="198" t="s">
        <v>83</v>
      </c>
      <c r="AY693" s="16" t="s">
        <v>153</v>
      </c>
      <c r="BE693" s="199">
        <f>IF(N693="základní",J693,0)</f>
        <v>0</v>
      </c>
      <c r="BF693" s="199">
        <f>IF(N693="snížená",J693,0)</f>
        <v>0</v>
      </c>
      <c r="BG693" s="199">
        <f>IF(N693="zákl. přenesená",J693,0)</f>
        <v>0</v>
      </c>
      <c r="BH693" s="199">
        <f>IF(N693="sníž. přenesená",J693,0)</f>
        <v>0</v>
      </c>
      <c r="BI693" s="199">
        <f>IF(N693="nulová",J693,0)</f>
        <v>0</v>
      </c>
      <c r="BJ693" s="16" t="s">
        <v>81</v>
      </c>
      <c r="BK693" s="199">
        <f>ROUND(I693*H693,2)</f>
        <v>0</v>
      </c>
      <c r="BL693" s="16" t="s">
        <v>236</v>
      </c>
      <c r="BM693" s="198" t="s">
        <v>1100</v>
      </c>
    </row>
    <row r="694" spans="1:65" s="13" customFormat="1">
      <c r="B694" s="200"/>
      <c r="C694" s="201"/>
      <c r="D694" s="202" t="s">
        <v>161</v>
      </c>
      <c r="E694" s="203" t="s">
        <v>1</v>
      </c>
      <c r="F694" s="204" t="s">
        <v>1091</v>
      </c>
      <c r="G694" s="201"/>
      <c r="H694" s="205">
        <v>268.3</v>
      </c>
      <c r="I694" s="206"/>
      <c r="J694" s="201"/>
      <c r="K694" s="201"/>
      <c r="L694" s="207"/>
      <c r="M694" s="208"/>
      <c r="N694" s="209"/>
      <c r="O694" s="209"/>
      <c r="P694" s="209"/>
      <c r="Q694" s="209"/>
      <c r="R694" s="209"/>
      <c r="S694" s="209"/>
      <c r="T694" s="210"/>
      <c r="AT694" s="211" t="s">
        <v>161</v>
      </c>
      <c r="AU694" s="211" t="s">
        <v>83</v>
      </c>
      <c r="AV694" s="13" t="s">
        <v>83</v>
      </c>
      <c r="AW694" s="13" t="s">
        <v>30</v>
      </c>
      <c r="AX694" s="13" t="s">
        <v>73</v>
      </c>
      <c r="AY694" s="211" t="s">
        <v>153</v>
      </c>
    </row>
    <row r="695" spans="1:65" s="14" customFormat="1">
      <c r="B695" s="212"/>
      <c r="C695" s="213"/>
      <c r="D695" s="202" t="s">
        <v>161</v>
      </c>
      <c r="E695" s="214" t="s">
        <v>1</v>
      </c>
      <c r="F695" s="215" t="s">
        <v>163</v>
      </c>
      <c r="G695" s="213"/>
      <c r="H695" s="216">
        <v>268.3</v>
      </c>
      <c r="I695" s="217"/>
      <c r="J695" s="213"/>
      <c r="K695" s="213"/>
      <c r="L695" s="218"/>
      <c r="M695" s="219"/>
      <c r="N695" s="220"/>
      <c r="O695" s="220"/>
      <c r="P695" s="220"/>
      <c r="Q695" s="220"/>
      <c r="R695" s="220"/>
      <c r="S695" s="220"/>
      <c r="T695" s="221"/>
      <c r="AT695" s="222" t="s">
        <v>161</v>
      </c>
      <c r="AU695" s="222" t="s">
        <v>83</v>
      </c>
      <c r="AV695" s="14" t="s">
        <v>159</v>
      </c>
      <c r="AW695" s="14" t="s">
        <v>30</v>
      </c>
      <c r="AX695" s="14" t="s">
        <v>81</v>
      </c>
      <c r="AY695" s="222" t="s">
        <v>153</v>
      </c>
    </row>
    <row r="696" spans="1:65" s="2" customFormat="1" ht="16.5" customHeight="1">
      <c r="A696" s="33"/>
      <c r="B696" s="34"/>
      <c r="C696" s="223" t="s">
        <v>1101</v>
      </c>
      <c r="D696" s="223" t="s">
        <v>350</v>
      </c>
      <c r="E696" s="224" t="s">
        <v>1102</v>
      </c>
      <c r="F696" s="225" t="s">
        <v>1103</v>
      </c>
      <c r="G696" s="226" t="s">
        <v>158</v>
      </c>
      <c r="H696" s="227">
        <v>2.97</v>
      </c>
      <c r="I696" s="228"/>
      <c r="J696" s="229">
        <f>ROUND(I696*H696,2)</f>
        <v>0</v>
      </c>
      <c r="K696" s="230"/>
      <c r="L696" s="231"/>
      <c r="M696" s="232" t="s">
        <v>1</v>
      </c>
      <c r="N696" s="233" t="s">
        <v>38</v>
      </c>
      <c r="O696" s="70"/>
      <c r="P696" s="196">
        <f>O696*H696</f>
        <v>0</v>
      </c>
      <c r="Q696" s="196">
        <v>0.55000000000000004</v>
      </c>
      <c r="R696" s="196">
        <f>Q696*H696</f>
        <v>1.6335000000000002</v>
      </c>
      <c r="S696" s="196">
        <v>0</v>
      </c>
      <c r="T696" s="197">
        <f>S696*H696</f>
        <v>0</v>
      </c>
      <c r="U696" s="33"/>
      <c r="V696" s="33"/>
      <c r="W696" s="33"/>
      <c r="X696" s="33"/>
      <c r="Y696" s="33"/>
      <c r="Z696" s="33"/>
      <c r="AA696" s="33"/>
      <c r="AB696" s="33"/>
      <c r="AC696" s="33"/>
      <c r="AD696" s="33"/>
      <c r="AE696" s="33"/>
      <c r="AR696" s="198" t="s">
        <v>315</v>
      </c>
      <c r="AT696" s="198" t="s">
        <v>350</v>
      </c>
      <c r="AU696" s="198" t="s">
        <v>83</v>
      </c>
      <c r="AY696" s="16" t="s">
        <v>153</v>
      </c>
      <c r="BE696" s="199">
        <f>IF(N696="základní",J696,0)</f>
        <v>0</v>
      </c>
      <c r="BF696" s="199">
        <f>IF(N696="snížená",J696,0)</f>
        <v>0</v>
      </c>
      <c r="BG696" s="199">
        <f>IF(N696="zákl. přenesená",J696,0)</f>
        <v>0</v>
      </c>
      <c r="BH696" s="199">
        <f>IF(N696="sníž. přenesená",J696,0)</f>
        <v>0</v>
      </c>
      <c r="BI696" s="199">
        <f>IF(N696="nulová",J696,0)</f>
        <v>0</v>
      </c>
      <c r="BJ696" s="16" t="s">
        <v>81</v>
      </c>
      <c r="BK696" s="199">
        <f>ROUND(I696*H696,2)</f>
        <v>0</v>
      </c>
      <c r="BL696" s="16" t="s">
        <v>236</v>
      </c>
      <c r="BM696" s="198" t="s">
        <v>1104</v>
      </c>
    </row>
    <row r="697" spans="1:65" s="13" customFormat="1">
      <c r="B697" s="200"/>
      <c r="C697" s="201"/>
      <c r="D697" s="202" t="s">
        <v>161</v>
      </c>
      <c r="E697" s="203" t="s">
        <v>1</v>
      </c>
      <c r="F697" s="204" t="s">
        <v>1105</v>
      </c>
      <c r="G697" s="201"/>
      <c r="H697" s="205">
        <v>2.97</v>
      </c>
      <c r="I697" s="206"/>
      <c r="J697" s="201"/>
      <c r="K697" s="201"/>
      <c r="L697" s="207"/>
      <c r="M697" s="208"/>
      <c r="N697" s="209"/>
      <c r="O697" s="209"/>
      <c r="P697" s="209"/>
      <c r="Q697" s="209"/>
      <c r="R697" s="209"/>
      <c r="S697" s="209"/>
      <c r="T697" s="210"/>
      <c r="AT697" s="211" t="s">
        <v>161</v>
      </c>
      <c r="AU697" s="211" t="s">
        <v>83</v>
      </c>
      <c r="AV697" s="13" t="s">
        <v>83</v>
      </c>
      <c r="AW697" s="13" t="s">
        <v>30</v>
      </c>
      <c r="AX697" s="13" t="s">
        <v>73</v>
      </c>
      <c r="AY697" s="211" t="s">
        <v>153</v>
      </c>
    </row>
    <row r="698" spans="1:65" s="14" customFormat="1">
      <c r="B698" s="212"/>
      <c r="C698" s="213"/>
      <c r="D698" s="202" t="s">
        <v>161</v>
      </c>
      <c r="E698" s="214" t="s">
        <v>1</v>
      </c>
      <c r="F698" s="215" t="s">
        <v>163</v>
      </c>
      <c r="G698" s="213"/>
      <c r="H698" s="216">
        <v>2.97</v>
      </c>
      <c r="I698" s="217"/>
      <c r="J698" s="213"/>
      <c r="K698" s="213"/>
      <c r="L698" s="218"/>
      <c r="M698" s="219"/>
      <c r="N698" s="220"/>
      <c r="O698" s="220"/>
      <c r="P698" s="220"/>
      <c r="Q698" s="220"/>
      <c r="R698" s="220"/>
      <c r="S698" s="220"/>
      <c r="T698" s="221"/>
      <c r="AT698" s="222" t="s">
        <v>161</v>
      </c>
      <c r="AU698" s="222" t="s">
        <v>83</v>
      </c>
      <c r="AV698" s="14" t="s">
        <v>159</v>
      </c>
      <c r="AW698" s="14" t="s">
        <v>30</v>
      </c>
      <c r="AX698" s="14" t="s">
        <v>81</v>
      </c>
      <c r="AY698" s="222" t="s">
        <v>153</v>
      </c>
    </row>
    <row r="699" spans="1:65" s="2" customFormat="1" ht="16.5" customHeight="1">
      <c r="A699" s="33"/>
      <c r="B699" s="34"/>
      <c r="C699" s="186" t="s">
        <v>1106</v>
      </c>
      <c r="D699" s="186" t="s">
        <v>155</v>
      </c>
      <c r="E699" s="187" t="s">
        <v>1107</v>
      </c>
      <c r="F699" s="188" t="s">
        <v>1108</v>
      </c>
      <c r="G699" s="189" t="s">
        <v>260</v>
      </c>
      <c r="H699" s="190">
        <v>271.3</v>
      </c>
      <c r="I699" s="191"/>
      <c r="J699" s="192">
        <f>ROUND(I699*H699,2)</f>
        <v>0</v>
      </c>
      <c r="K699" s="193"/>
      <c r="L699" s="38"/>
      <c r="M699" s="194" t="s">
        <v>1</v>
      </c>
      <c r="N699" s="195" t="s">
        <v>38</v>
      </c>
      <c r="O699" s="70"/>
      <c r="P699" s="196">
        <f>O699*H699</f>
        <v>0</v>
      </c>
      <c r="Q699" s="196">
        <v>2.0000000000000002E-5</v>
      </c>
      <c r="R699" s="196">
        <f>Q699*H699</f>
        <v>5.4260000000000003E-3</v>
      </c>
      <c r="S699" s="196">
        <v>0</v>
      </c>
      <c r="T699" s="197">
        <f>S699*H699</f>
        <v>0</v>
      </c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R699" s="198" t="s">
        <v>236</v>
      </c>
      <c r="AT699" s="198" t="s">
        <v>155</v>
      </c>
      <c r="AU699" s="198" t="s">
        <v>83</v>
      </c>
      <c r="AY699" s="16" t="s">
        <v>153</v>
      </c>
      <c r="BE699" s="199">
        <f>IF(N699="základní",J699,0)</f>
        <v>0</v>
      </c>
      <c r="BF699" s="199">
        <f>IF(N699="snížená",J699,0)</f>
        <v>0</v>
      </c>
      <c r="BG699" s="199">
        <f>IF(N699="zákl. přenesená",J699,0)</f>
        <v>0</v>
      </c>
      <c r="BH699" s="199">
        <f>IF(N699="sníž. přenesená",J699,0)</f>
        <v>0</v>
      </c>
      <c r="BI699" s="199">
        <f>IF(N699="nulová",J699,0)</f>
        <v>0</v>
      </c>
      <c r="BJ699" s="16" t="s">
        <v>81</v>
      </c>
      <c r="BK699" s="199">
        <f>ROUND(I699*H699,2)</f>
        <v>0</v>
      </c>
      <c r="BL699" s="16" t="s">
        <v>236</v>
      </c>
      <c r="BM699" s="198" t="s">
        <v>1109</v>
      </c>
    </row>
    <row r="700" spans="1:65" s="13" customFormat="1">
      <c r="B700" s="200"/>
      <c r="C700" s="201"/>
      <c r="D700" s="202" t="s">
        <v>161</v>
      </c>
      <c r="E700" s="203" t="s">
        <v>1</v>
      </c>
      <c r="F700" s="204" t="s">
        <v>1110</v>
      </c>
      <c r="G700" s="201"/>
      <c r="H700" s="205">
        <v>271.3</v>
      </c>
      <c r="I700" s="206"/>
      <c r="J700" s="201"/>
      <c r="K700" s="201"/>
      <c r="L700" s="207"/>
      <c r="M700" s="208"/>
      <c r="N700" s="209"/>
      <c r="O700" s="209"/>
      <c r="P700" s="209"/>
      <c r="Q700" s="209"/>
      <c r="R700" s="209"/>
      <c r="S700" s="209"/>
      <c r="T700" s="210"/>
      <c r="AT700" s="211" t="s">
        <v>161</v>
      </c>
      <c r="AU700" s="211" t="s">
        <v>83</v>
      </c>
      <c r="AV700" s="13" t="s">
        <v>83</v>
      </c>
      <c r="AW700" s="13" t="s">
        <v>30</v>
      </c>
      <c r="AX700" s="13" t="s">
        <v>73</v>
      </c>
      <c r="AY700" s="211" t="s">
        <v>153</v>
      </c>
    </row>
    <row r="701" spans="1:65" s="14" customFormat="1">
      <c r="B701" s="212"/>
      <c r="C701" s="213"/>
      <c r="D701" s="202" t="s">
        <v>161</v>
      </c>
      <c r="E701" s="214" t="s">
        <v>1</v>
      </c>
      <c r="F701" s="215" t="s">
        <v>163</v>
      </c>
      <c r="G701" s="213"/>
      <c r="H701" s="216">
        <v>271.3</v>
      </c>
      <c r="I701" s="217"/>
      <c r="J701" s="213"/>
      <c r="K701" s="213"/>
      <c r="L701" s="218"/>
      <c r="M701" s="219"/>
      <c r="N701" s="220"/>
      <c r="O701" s="220"/>
      <c r="P701" s="220"/>
      <c r="Q701" s="220"/>
      <c r="R701" s="220"/>
      <c r="S701" s="220"/>
      <c r="T701" s="221"/>
      <c r="AT701" s="222" t="s">
        <v>161</v>
      </c>
      <c r="AU701" s="222" t="s">
        <v>83</v>
      </c>
      <c r="AV701" s="14" t="s">
        <v>159</v>
      </c>
      <c r="AW701" s="14" t="s">
        <v>30</v>
      </c>
      <c r="AX701" s="14" t="s">
        <v>81</v>
      </c>
      <c r="AY701" s="222" t="s">
        <v>153</v>
      </c>
    </row>
    <row r="702" spans="1:65" s="2" customFormat="1" ht="16.5" customHeight="1">
      <c r="A702" s="33"/>
      <c r="B702" s="34"/>
      <c r="C702" s="223" t="s">
        <v>1111</v>
      </c>
      <c r="D702" s="223" t="s">
        <v>350</v>
      </c>
      <c r="E702" s="224" t="s">
        <v>1102</v>
      </c>
      <c r="F702" s="225" t="s">
        <v>1103</v>
      </c>
      <c r="G702" s="226" t="s">
        <v>158</v>
      </c>
      <c r="H702" s="227">
        <v>0.65100000000000002</v>
      </c>
      <c r="I702" s="228"/>
      <c r="J702" s="229">
        <f>ROUND(I702*H702,2)</f>
        <v>0</v>
      </c>
      <c r="K702" s="230"/>
      <c r="L702" s="231"/>
      <c r="M702" s="232" t="s">
        <v>1</v>
      </c>
      <c r="N702" s="233" t="s">
        <v>38</v>
      </c>
      <c r="O702" s="70"/>
      <c r="P702" s="196">
        <f>O702*H702</f>
        <v>0</v>
      </c>
      <c r="Q702" s="196">
        <v>0.55000000000000004</v>
      </c>
      <c r="R702" s="196">
        <f>Q702*H702</f>
        <v>0.35805000000000003</v>
      </c>
      <c r="S702" s="196">
        <v>0</v>
      </c>
      <c r="T702" s="197">
        <f>S702*H702</f>
        <v>0</v>
      </c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R702" s="198" t="s">
        <v>315</v>
      </c>
      <c r="AT702" s="198" t="s">
        <v>350</v>
      </c>
      <c r="AU702" s="198" t="s">
        <v>83</v>
      </c>
      <c r="AY702" s="16" t="s">
        <v>153</v>
      </c>
      <c r="BE702" s="199">
        <f>IF(N702="základní",J702,0)</f>
        <v>0</v>
      </c>
      <c r="BF702" s="199">
        <f>IF(N702="snížená",J702,0)</f>
        <v>0</v>
      </c>
      <c r="BG702" s="199">
        <f>IF(N702="zákl. přenesená",J702,0)</f>
        <v>0</v>
      </c>
      <c r="BH702" s="199">
        <f>IF(N702="sníž. přenesená",J702,0)</f>
        <v>0</v>
      </c>
      <c r="BI702" s="199">
        <f>IF(N702="nulová",J702,0)</f>
        <v>0</v>
      </c>
      <c r="BJ702" s="16" t="s">
        <v>81</v>
      </c>
      <c r="BK702" s="199">
        <f>ROUND(I702*H702,2)</f>
        <v>0</v>
      </c>
      <c r="BL702" s="16" t="s">
        <v>236</v>
      </c>
      <c r="BM702" s="198" t="s">
        <v>1112</v>
      </c>
    </row>
    <row r="703" spans="1:65" s="13" customFormat="1">
      <c r="B703" s="200"/>
      <c r="C703" s="201"/>
      <c r="D703" s="202" t="s">
        <v>161</v>
      </c>
      <c r="E703" s="203" t="s">
        <v>1</v>
      </c>
      <c r="F703" s="204" t="s">
        <v>1113</v>
      </c>
      <c r="G703" s="201"/>
      <c r="H703" s="205">
        <v>0.65100000000000002</v>
      </c>
      <c r="I703" s="206"/>
      <c r="J703" s="201"/>
      <c r="K703" s="201"/>
      <c r="L703" s="207"/>
      <c r="M703" s="208"/>
      <c r="N703" s="209"/>
      <c r="O703" s="209"/>
      <c r="P703" s="209"/>
      <c r="Q703" s="209"/>
      <c r="R703" s="209"/>
      <c r="S703" s="209"/>
      <c r="T703" s="210"/>
      <c r="AT703" s="211" t="s">
        <v>161</v>
      </c>
      <c r="AU703" s="211" t="s">
        <v>83</v>
      </c>
      <c r="AV703" s="13" t="s">
        <v>83</v>
      </c>
      <c r="AW703" s="13" t="s">
        <v>30</v>
      </c>
      <c r="AX703" s="13" t="s">
        <v>73</v>
      </c>
      <c r="AY703" s="211" t="s">
        <v>153</v>
      </c>
    </row>
    <row r="704" spans="1:65" s="14" customFormat="1">
      <c r="B704" s="212"/>
      <c r="C704" s="213"/>
      <c r="D704" s="202" t="s">
        <v>161</v>
      </c>
      <c r="E704" s="214" t="s">
        <v>1</v>
      </c>
      <c r="F704" s="215" t="s">
        <v>163</v>
      </c>
      <c r="G704" s="213"/>
      <c r="H704" s="216">
        <v>0.65100000000000002</v>
      </c>
      <c r="I704" s="217"/>
      <c r="J704" s="213"/>
      <c r="K704" s="213"/>
      <c r="L704" s="218"/>
      <c r="M704" s="219"/>
      <c r="N704" s="220"/>
      <c r="O704" s="220"/>
      <c r="P704" s="220"/>
      <c r="Q704" s="220"/>
      <c r="R704" s="220"/>
      <c r="S704" s="220"/>
      <c r="T704" s="221"/>
      <c r="AT704" s="222" t="s">
        <v>161</v>
      </c>
      <c r="AU704" s="222" t="s">
        <v>83</v>
      </c>
      <c r="AV704" s="14" t="s">
        <v>159</v>
      </c>
      <c r="AW704" s="14" t="s">
        <v>30</v>
      </c>
      <c r="AX704" s="14" t="s">
        <v>81</v>
      </c>
      <c r="AY704" s="222" t="s">
        <v>153</v>
      </c>
    </row>
    <row r="705" spans="1:65" s="2" customFormat="1" ht="24.2" customHeight="1">
      <c r="A705" s="33"/>
      <c r="B705" s="34"/>
      <c r="C705" s="186" t="s">
        <v>620</v>
      </c>
      <c r="D705" s="186" t="s">
        <v>155</v>
      </c>
      <c r="E705" s="187" t="s">
        <v>1114</v>
      </c>
      <c r="F705" s="188" t="s">
        <v>1115</v>
      </c>
      <c r="G705" s="189" t="s">
        <v>158</v>
      </c>
      <c r="H705" s="190">
        <v>10.329000000000001</v>
      </c>
      <c r="I705" s="191"/>
      <c r="J705" s="192">
        <f>ROUND(I705*H705,2)</f>
        <v>0</v>
      </c>
      <c r="K705" s="193"/>
      <c r="L705" s="38"/>
      <c r="M705" s="194" t="s">
        <v>1</v>
      </c>
      <c r="N705" s="195" t="s">
        <v>38</v>
      </c>
      <c r="O705" s="70"/>
      <c r="P705" s="196">
        <f>O705*H705</f>
        <v>0</v>
      </c>
      <c r="Q705" s="196">
        <v>0</v>
      </c>
      <c r="R705" s="196">
        <f>Q705*H705</f>
        <v>0</v>
      </c>
      <c r="S705" s="196">
        <v>0</v>
      </c>
      <c r="T705" s="197">
        <f>S705*H705</f>
        <v>0</v>
      </c>
      <c r="U705" s="33"/>
      <c r="V705" s="33"/>
      <c r="W705" s="33"/>
      <c r="X705" s="33"/>
      <c r="Y705" s="33"/>
      <c r="Z705" s="33"/>
      <c r="AA705" s="33"/>
      <c r="AB705" s="33"/>
      <c r="AC705" s="33"/>
      <c r="AD705" s="33"/>
      <c r="AE705" s="33"/>
      <c r="AR705" s="198" t="s">
        <v>236</v>
      </c>
      <c r="AT705" s="198" t="s">
        <v>155</v>
      </c>
      <c r="AU705" s="198" t="s">
        <v>83</v>
      </c>
      <c r="AY705" s="16" t="s">
        <v>153</v>
      </c>
      <c r="BE705" s="199">
        <f>IF(N705="základní",J705,0)</f>
        <v>0</v>
      </c>
      <c r="BF705" s="199">
        <f>IF(N705="snížená",J705,0)</f>
        <v>0</v>
      </c>
      <c r="BG705" s="199">
        <f>IF(N705="zákl. přenesená",J705,0)</f>
        <v>0</v>
      </c>
      <c r="BH705" s="199">
        <f>IF(N705="sníž. přenesená",J705,0)</f>
        <v>0</v>
      </c>
      <c r="BI705" s="199">
        <f>IF(N705="nulová",J705,0)</f>
        <v>0</v>
      </c>
      <c r="BJ705" s="16" t="s">
        <v>81</v>
      </c>
      <c r="BK705" s="199">
        <f>ROUND(I705*H705,2)</f>
        <v>0</v>
      </c>
      <c r="BL705" s="16" t="s">
        <v>236</v>
      </c>
      <c r="BM705" s="198" t="s">
        <v>1116</v>
      </c>
    </row>
    <row r="706" spans="1:65" s="13" customFormat="1">
      <c r="B706" s="200"/>
      <c r="C706" s="201"/>
      <c r="D706" s="202" t="s">
        <v>161</v>
      </c>
      <c r="E706" s="203" t="s">
        <v>1</v>
      </c>
      <c r="F706" s="204" t="s">
        <v>1117</v>
      </c>
      <c r="G706" s="201"/>
      <c r="H706" s="205">
        <v>10.329000000000001</v>
      </c>
      <c r="I706" s="206"/>
      <c r="J706" s="201"/>
      <c r="K706" s="201"/>
      <c r="L706" s="207"/>
      <c r="M706" s="208"/>
      <c r="N706" s="209"/>
      <c r="O706" s="209"/>
      <c r="P706" s="209"/>
      <c r="Q706" s="209"/>
      <c r="R706" s="209"/>
      <c r="S706" s="209"/>
      <c r="T706" s="210"/>
      <c r="AT706" s="211" t="s">
        <v>161</v>
      </c>
      <c r="AU706" s="211" t="s">
        <v>83</v>
      </c>
      <c r="AV706" s="13" t="s">
        <v>83</v>
      </c>
      <c r="AW706" s="13" t="s">
        <v>30</v>
      </c>
      <c r="AX706" s="13" t="s">
        <v>73</v>
      </c>
      <c r="AY706" s="211" t="s">
        <v>153</v>
      </c>
    </row>
    <row r="707" spans="1:65" s="14" customFormat="1">
      <c r="B707" s="212"/>
      <c r="C707" s="213"/>
      <c r="D707" s="202" t="s">
        <v>161</v>
      </c>
      <c r="E707" s="214" t="s">
        <v>1</v>
      </c>
      <c r="F707" s="215" t="s">
        <v>163</v>
      </c>
      <c r="G707" s="213"/>
      <c r="H707" s="216">
        <v>10.329000000000001</v>
      </c>
      <c r="I707" s="217"/>
      <c r="J707" s="213"/>
      <c r="K707" s="213"/>
      <c r="L707" s="218"/>
      <c r="M707" s="219"/>
      <c r="N707" s="220"/>
      <c r="O707" s="220"/>
      <c r="P707" s="220"/>
      <c r="Q707" s="220"/>
      <c r="R707" s="220"/>
      <c r="S707" s="220"/>
      <c r="T707" s="221"/>
      <c r="AT707" s="222" t="s">
        <v>161</v>
      </c>
      <c r="AU707" s="222" t="s">
        <v>83</v>
      </c>
      <c r="AV707" s="14" t="s">
        <v>159</v>
      </c>
      <c r="AW707" s="14" t="s">
        <v>30</v>
      </c>
      <c r="AX707" s="14" t="s">
        <v>81</v>
      </c>
      <c r="AY707" s="222" t="s">
        <v>153</v>
      </c>
    </row>
    <row r="708" spans="1:65" s="2" customFormat="1" ht="24.2" customHeight="1">
      <c r="A708" s="33"/>
      <c r="B708" s="34"/>
      <c r="C708" s="186" t="s">
        <v>1118</v>
      </c>
      <c r="D708" s="186" t="s">
        <v>155</v>
      </c>
      <c r="E708" s="187" t="s">
        <v>1119</v>
      </c>
      <c r="F708" s="188" t="s">
        <v>1120</v>
      </c>
      <c r="G708" s="189" t="s">
        <v>212</v>
      </c>
      <c r="H708" s="190">
        <v>148.6</v>
      </c>
      <c r="I708" s="191"/>
      <c r="J708" s="192">
        <f>ROUND(I708*H708,2)</f>
        <v>0</v>
      </c>
      <c r="K708" s="193"/>
      <c r="L708" s="38"/>
      <c r="M708" s="194" t="s">
        <v>1</v>
      </c>
      <c r="N708" s="195" t="s">
        <v>38</v>
      </c>
      <c r="O708" s="70"/>
      <c r="P708" s="196">
        <f>O708*H708</f>
        <v>0</v>
      </c>
      <c r="Q708" s="196">
        <v>9.7800000000000005E-3</v>
      </c>
      <c r="R708" s="196">
        <f>Q708*H708</f>
        <v>1.453308</v>
      </c>
      <c r="S708" s="196">
        <v>0</v>
      </c>
      <c r="T708" s="197">
        <f>S708*H708</f>
        <v>0</v>
      </c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R708" s="198" t="s">
        <v>236</v>
      </c>
      <c r="AT708" s="198" t="s">
        <v>155</v>
      </c>
      <c r="AU708" s="198" t="s">
        <v>83</v>
      </c>
      <c r="AY708" s="16" t="s">
        <v>153</v>
      </c>
      <c r="BE708" s="199">
        <f>IF(N708="základní",J708,0)</f>
        <v>0</v>
      </c>
      <c r="BF708" s="199">
        <f>IF(N708="snížená",J708,0)</f>
        <v>0</v>
      </c>
      <c r="BG708" s="199">
        <f>IF(N708="zákl. přenesená",J708,0)</f>
        <v>0</v>
      </c>
      <c r="BH708" s="199">
        <f>IF(N708="sníž. přenesená",J708,0)</f>
        <v>0</v>
      </c>
      <c r="BI708" s="199">
        <f>IF(N708="nulová",J708,0)</f>
        <v>0</v>
      </c>
      <c r="BJ708" s="16" t="s">
        <v>81</v>
      </c>
      <c r="BK708" s="199">
        <f>ROUND(I708*H708,2)</f>
        <v>0</v>
      </c>
      <c r="BL708" s="16" t="s">
        <v>236</v>
      </c>
      <c r="BM708" s="198" t="s">
        <v>1121</v>
      </c>
    </row>
    <row r="709" spans="1:65" s="13" customFormat="1">
      <c r="B709" s="200"/>
      <c r="C709" s="201"/>
      <c r="D709" s="202" t="s">
        <v>161</v>
      </c>
      <c r="E709" s="203" t="s">
        <v>1</v>
      </c>
      <c r="F709" s="204" t="s">
        <v>1122</v>
      </c>
      <c r="G709" s="201"/>
      <c r="H709" s="205">
        <v>148.6</v>
      </c>
      <c r="I709" s="206"/>
      <c r="J709" s="201"/>
      <c r="K709" s="201"/>
      <c r="L709" s="207"/>
      <c r="M709" s="208"/>
      <c r="N709" s="209"/>
      <c r="O709" s="209"/>
      <c r="P709" s="209"/>
      <c r="Q709" s="209"/>
      <c r="R709" s="209"/>
      <c r="S709" s="209"/>
      <c r="T709" s="210"/>
      <c r="AT709" s="211" t="s">
        <v>161</v>
      </c>
      <c r="AU709" s="211" t="s">
        <v>83</v>
      </c>
      <c r="AV709" s="13" t="s">
        <v>83</v>
      </c>
      <c r="AW709" s="13" t="s">
        <v>30</v>
      </c>
      <c r="AX709" s="13" t="s">
        <v>73</v>
      </c>
      <c r="AY709" s="211" t="s">
        <v>153</v>
      </c>
    </row>
    <row r="710" spans="1:65" s="14" customFormat="1">
      <c r="B710" s="212"/>
      <c r="C710" s="213"/>
      <c r="D710" s="202" t="s">
        <v>161</v>
      </c>
      <c r="E710" s="214" t="s">
        <v>1</v>
      </c>
      <c r="F710" s="215" t="s">
        <v>163</v>
      </c>
      <c r="G710" s="213"/>
      <c r="H710" s="216">
        <v>148.6</v>
      </c>
      <c r="I710" s="217"/>
      <c r="J710" s="213"/>
      <c r="K710" s="213"/>
      <c r="L710" s="218"/>
      <c r="M710" s="219"/>
      <c r="N710" s="220"/>
      <c r="O710" s="220"/>
      <c r="P710" s="220"/>
      <c r="Q710" s="220"/>
      <c r="R710" s="220"/>
      <c r="S710" s="220"/>
      <c r="T710" s="221"/>
      <c r="AT710" s="222" t="s">
        <v>161</v>
      </c>
      <c r="AU710" s="222" t="s">
        <v>83</v>
      </c>
      <c r="AV710" s="14" t="s">
        <v>159</v>
      </c>
      <c r="AW710" s="14" t="s">
        <v>30</v>
      </c>
      <c r="AX710" s="14" t="s">
        <v>81</v>
      </c>
      <c r="AY710" s="222" t="s">
        <v>153</v>
      </c>
    </row>
    <row r="711" spans="1:65" s="2" customFormat="1" ht="24.2" customHeight="1">
      <c r="A711" s="33"/>
      <c r="B711" s="34"/>
      <c r="C711" s="186" t="s">
        <v>625</v>
      </c>
      <c r="D711" s="186" t="s">
        <v>155</v>
      </c>
      <c r="E711" s="187" t="s">
        <v>1123</v>
      </c>
      <c r="F711" s="188" t="s">
        <v>1124</v>
      </c>
      <c r="G711" s="189" t="s">
        <v>212</v>
      </c>
      <c r="H711" s="190">
        <v>43.16</v>
      </c>
      <c r="I711" s="191"/>
      <c r="J711" s="192">
        <f>ROUND(I711*H711,2)</f>
        <v>0</v>
      </c>
      <c r="K711" s="193"/>
      <c r="L711" s="38"/>
      <c r="M711" s="194" t="s">
        <v>1</v>
      </c>
      <c r="N711" s="195" t="s">
        <v>38</v>
      </c>
      <c r="O711" s="70"/>
      <c r="P711" s="196">
        <f>O711*H711</f>
        <v>0</v>
      </c>
      <c r="Q711" s="196">
        <v>0</v>
      </c>
      <c r="R711" s="196">
        <f>Q711*H711</f>
        <v>0</v>
      </c>
      <c r="S711" s="196">
        <v>0</v>
      </c>
      <c r="T711" s="197">
        <f>S711*H711</f>
        <v>0</v>
      </c>
      <c r="U711" s="33"/>
      <c r="V711" s="33"/>
      <c r="W711" s="33"/>
      <c r="X711" s="33"/>
      <c r="Y711" s="33"/>
      <c r="Z711" s="33"/>
      <c r="AA711" s="33"/>
      <c r="AB711" s="33"/>
      <c r="AC711" s="33"/>
      <c r="AD711" s="33"/>
      <c r="AE711" s="33"/>
      <c r="AR711" s="198" t="s">
        <v>236</v>
      </c>
      <c r="AT711" s="198" t="s">
        <v>155</v>
      </c>
      <c r="AU711" s="198" t="s">
        <v>83</v>
      </c>
      <c r="AY711" s="16" t="s">
        <v>153</v>
      </c>
      <c r="BE711" s="199">
        <f>IF(N711="základní",J711,0)</f>
        <v>0</v>
      </c>
      <c r="BF711" s="199">
        <f>IF(N711="snížená",J711,0)</f>
        <v>0</v>
      </c>
      <c r="BG711" s="199">
        <f>IF(N711="zákl. přenesená",J711,0)</f>
        <v>0</v>
      </c>
      <c r="BH711" s="199">
        <f>IF(N711="sníž. přenesená",J711,0)</f>
        <v>0</v>
      </c>
      <c r="BI711" s="199">
        <f>IF(N711="nulová",J711,0)</f>
        <v>0</v>
      </c>
      <c r="BJ711" s="16" t="s">
        <v>81</v>
      </c>
      <c r="BK711" s="199">
        <f>ROUND(I711*H711,2)</f>
        <v>0</v>
      </c>
      <c r="BL711" s="16" t="s">
        <v>236</v>
      </c>
      <c r="BM711" s="198" t="s">
        <v>1125</v>
      </c>
    </row>
    <row r="712" spans="1:65" s="13" customFormat="1">
      <c r="B712" s="200"/>
      <c r="C712" s="201"/>
      <c r="D712" s="202" t="s">
        <v>161</v>
      </c>
      <c r="E712" s="203" t="s">
        <v>1</v>
      </c>
      <c r="F712" s="204" t="s">
        <v>1126</v>
      </c>
      <c r="G712" s="201"/>
      <c r="H712" s="205">
        <v>43.16</v>
      </c>
      <c r="I712" s="206"/>
      <c r="J712" s="201"/>
      <c r="K712" s="201"/>
      <c r="L712" s="207"/>
      <c r="M712" s="208"/>
      <c r="N712" s="209"/>
      <c r="O712" s="209"/>
      <c r="P712" s="209"/>
      <c r="Q712" s="209"/>
      <c r="R712" s="209"/>
      <c r="S712" s="209"/>
      <c r="T712" s="210"/>
      <c r="AT712" s="211" t="s">
        <v>161</v>
      </c>
      <c r="AU712" s="211" t="s">
        <v>83</v>
      </c>
      <c r="AV712" s="13" t="s">
        <v>83</v>
      </c>
      <c r="AW712" s="13" t="s">
        <v>30</v>
      </c>
      <c r="AX712" s="13" t="s">
        <v>73</v>
      </c>
      <c r="AY712" s="211" t="s">
        <v>153</v>
      </c>
    </row>
    <row r="713" spans="1:65" s="14" customFormat="1">
      <c r="B713" s="212"/>
      <c r="C713" s="213"/>
      <c r="D713" s="202" t="s">
        <v>161</v>
      </c>
      <c r="E713" s="214" t="s">
        <v>1</v>
      </c>
      <c r="F713" s="215" t="s">
        <v>163</v>
      </c>
      <c r="G713" s="213"/>
      <c r="H713" s="216">
        <v>43.16</v>
      </c>
      <c r="I713" s="217"/>
      <c r="J713" s="213"/>
      <c r="K713" s="213"/>
      <c r="L713" s="218"/>
      <c r="M713" s="219"/>
      <c r="N713" s="220"/>
      <c r="O713" s="220"/>
      <c r="P713" s="220"/>
      <c r="Q713" s="220"/>
      <c r="R713" s="220"/>
      <c r="S713" s="220"/>
      <c r="T713" s="221"/>
      <c r="AT713" s="222" t="s">
        <v>161</v>
      </c>
      <c r="AU713" s="222" t="s">
        <v>83</v>
      </c>
      <c r="AV713" s="14" t="s">
        <v>159</v>
      </c>
      <c r="AW713" s="14" t="s">
        <v>30</v>
      </c>
      <c r="AX713" s="14" t="s">
        <v>81</v>
      </c>
      <c r="AY713" s="222" t="s">
        <v>153</v>
      </c>
    </row>
    <row r="714" spans="1:65" s="2" customFormat="1" ht="16.5" customHeight="1">
      <c r="A714" s="33"/>
      <c r="B714" s="34"/>
      <c r="C714" s="223" t="s">
        <v>1127</v>
      </c>
      <c r="D714" s="223" t="s">
        <v>350</v>
      </c>
      <c r="E714" s="224" t="s">
        <v>1128</v>
      </c>
      <c r="F714" s="225" t="s">
        <v>1129</v>
      </c>
      <c r="G714" s="226" t="s">
        <v>212</v>
      </c>
      <c r="H714" s="227">
        <v>45.317999999999998</v>
      </c>
      <c r="I714" s="228"/>
      <c r="J714" s="229">
        <f>ROUND(I714*H714,2)</f>
        <v>0</v>
      </c>
      <c r="K714" s="230"/>
      <c r="L714" s="231"/>
      <c r="M714" s="232" t="s">
        <v>1</v>
      </c>
      <c r="N714" s="233" t="s">
        <v>38</v>
      </c>
      <c r="O714" s="70"/>
      <c r="P714" s="196">
        <f>O714*H714</f>
        <v>0</v>
      </c>
      <c r="Q714" s="196">
        <v>0.55000000000000004</v>
      </c>
      <c r="R714" s="196">
        <f>Q714*H714</f>
        <v>24.924900000000001</v>
      </c>
      <c r="S714" s="196">
        <v>0</v>
      </c>
      <c r="T714" s="197">
        <f>S714*H714</f>
        <v>0</v>
      </c>
      <c r="U714" s="33"/>
      <c r="V714" s="33"/>
      <c r="W714" s="33"/>
      <c r="X714" s="33"/>
      <c r="Y714" s="33"/>
      <c r="Z714" s="33"/>
      <c r="AA714" s="33"/>
      <c r="AB714" s="33"/>
      <c r="AC714" s="33"/>
      <c r="AD714" s="33"/>
      <c r="AE714" s="33"/>
      <c r="AR714" s="198" t="s">
        <v>315</v>
      </c>
      <c r="AT714" s="198" t="s">
        <v>350</v>
      </c>
      <c r="AU714" s="198" t="s">
        <v>83</v>
      </c>
      <c r="AY714" s="16" t="s">
        <v>153</v>
      </c>
      <c r="BE714" s="199">
        <f>IF(N714="základní",J714,0)</f>
        <v>0</v>
      </c>
      <c r="BF714" s="199">
        <f>IF(N714="snížená",J714,0)</f>
        <v>0</v>
      </c>
      <c r="BG714" s="199">
        <f>IF(N714="zákl. přenesená",J714,0)</f>
        <v>0</v>
      </c>
      <c r="BH714" s="199">
        <f>IF(N714="sníž. přenesená",J714,0)</f>
        <v>0</v>
      </c>
      <c r="BI714" s="199">
        <f>IF(N714="nulová",J714,0)</f>
        <v>0</v>
      </c>
      <c r="BJ714" s="16" t="s">
        <v>81</v>
      </c>
      <c r="BK714" s="199">
        <f>ROUND(I714*H714,2)</f>
        <v>0</v>
      </c>
      <c r="BL714" s="16" t="s">
        <v>236</v>
      </c>
      <c r="BM714" s="198" t="s">
        <v>1130</v>
      </c>
    </row>
    <row r="715" spans="1:65" s="13" customFormat="1">
      <c r="B715" s="200"/>
      <c r="C715" s="201"/>
      <c r="D715" s="202" t="s">
        <v>161</v>
      </c>
      <c r="E715" s="203" t="s">
        <v>1</v>
      </c>
      <c r="F715" s="204" t="s">
        <v>1131</v>
      </c>
      <c r="G715" s="201"/>
      <c r="H715" s="205">
        <v>45.317999999999998</v>
      </c>
      <c r="I715" s="206"/>
      <c r="J715" s="201"/>
      <c r="K715" s="201"/>
      <c r="L715" s="207"/>
      <c r="M715" s="208"/>
      <c r="N715" s="209"/>
      <c r="O715" s="209"/>
      <c r="P715" s="209"/>
      <c r="Q715" s="209"/>
      <c r="R715" s="209"/>
      <c r="S715" s="209"/>
      <c r="T715" s="210"/>
      <c r="AT715" s="211" t="s">
        <v>161</v>
      </c>
      <c r="AU715" s="211" t="s">
        <v>83</v>
      </c>
      <c r="AV715" s="13" t="s">
        <v>83</v>
      </c>
      <c r="AW715" s="13" t="s">
        <v>30</v>
      </c>
      <c r="AX715" s="13" t="s">
        <v>73</v>
      </c>
      <c r="AY715" s="211" t="s">
        <v>153</v>
      </c>
    </row>
    <row r="716" spans="1:65" s="14" customFormat="1">
      <c r="B716" s="212"/>
      <c r="C716" s="213"/>
      <c r="D716" s="202" t="s">
        <v>161</v>
      </c>
      <c r="E716" s="214" t="s">
        <v>1</v>
      </c>
      <c r="F716" s="215" t="s">
        <v>163</v>
      </c>
      <c r="G716" s="213"/>
      <c r="H716" s="216">
        <v>45.317999999999998</v>
      </c>
      <c r="I716" s="217"/>
      <c r="J716" s="213"/>
      <c r="K716" s="213"/>
      <c r="L716" s="218"/>
      <c r="M716" s="219"/>
      <c r="N716" s="220"/>
      <c r="O716" s="220"/>
      <c r="P716" s="220"/>
      <c r="Q716" s="220"/>
      <c r="R716" s="220"/>
      <c r="S716" s="220"/>
      <c r="T716" s="221"/>
      <c r="AT716" s="222" t="s">
        <v>161</v>
      </c>
      <c r="AU716" s="222" t="s">
        <v>83</v>
      </c>
      <c r="AV716" s="14" t="s">
        <v>159</v>
      </c>
      <c r="AW716" s="14" t="s">
        <v>30</v>
      </c>
      <c r="AX716" s="14" t="s">
        <v>81</v>
      </c>
      <c r="AY716" s="222" t="s">
        <v>153</v>
      </c>
    </row>
    <row r="717" spans="1:65" s="2" customFormat="1" ht="24.2" customHeight="1">
      <c r="A717" s="33"/>
      <c r="B717" s="34"/>
      <c r="C717" s="186" t="s">
        <v>630</v>
      </c>
      <c r="D717" s="186" t="s">
        <v>155</v>
      </c>
      <c r="E717" s="187" t="s">
        <v>1132</v>
      </c>
      <c r="F717" s="188" t="s">
        <v>1133</v>
      </c>
      <c r="G717" s="189" t="s">
        <v>158</v>
      </c>
      <c r="H717" s="190">
        <v>2.5750000000000002</v>
      </c>
      <c r="I717" s="191"/>
      <c r="J717" s="192">
        <f>ROUND(I717*H717,2)</f>
        <v>0</v>
      </c>
      <c r="K717" s="193"/>
      <c r="L717" s="38"/>
      <c r="M717" s="194" t="s">
        <v>1</v>
      </c>
      <c r="N717" s="195" t="s">
        <v>38</v>
      </c>
      <c r="O717" s="70"/>
      <c r="P717" s="196">
        <f>O717*H717</f>
        <v>0</v>
      </c>
      <c r="Q717" s="196">
        <v>2.81E-3</v>
      </c>
      <c r="R717" s="196">
        <f>Q717*H717</f>
        <v>7.2357500000000009E-3</v>
      </c>
      <c r="S717" s="196">
        <v>0</v>
      </c>
      <c r="T717" s="197">
        <f>S717*H717</f>
        <v>0</v>
      </c>
      <c r="U717" s="33"/>
      <c r="V717" s="33"/>
      <c r="W717" s="33"/>
      <c r="X717" s="33"/>
      <c r="Y717" s="33"/>
      <c r="Z717" s="33"/>
      <c r="AA717" s="33"/>
      <c r="AB717" s="33"/>
      <c r="AC717" s="33"/>
      <c r="AD717" s="33"/>
      <c r="AE717" s="33"/>
      <c r="AR717" s="198" t="s">
        <v>236</v>
      </c>
      <c r="AT717" s="198" t="s">
        <v>155</v>
      </c>
      <c r="AU717" s="198" t="s">
        <v>83</v>
      </c>
      <c r="AY717" s="16" t="s">
        <v>153</v>
      </c>
      <c r="BE717" s="199">
        <f>IF(N717="základní",J717,0)</f>
        <v>0</v>
      </c>
      <c r="BF717" s="199">
        <f>IF(N717="snížená",J717,0)</f>
        <v>0</v>
      </c>
      <c r="BG717" s="199">
        <f>IF(N717="zákl. přenesená",J717,0)</f>
        <v>0</v>
      </c>
      <c r="BH717" s="199">
        <f>IF(N717="sníž. přenesená",J717,0)</f>
        <v>0</v>
      </c>
      <c r="BI717" s="199">
        <f>IF(N717="nulová",J717,0)</f>
        <v>0</v>
      </c>
      <c r="BJ717" s="16" t="s">
        <v>81</v>
      </c>
      <c r="BK717" s="199">
        <f>ROUND(I717*H717,2)</f>
        <v>0</v>
      </c>
      <c r="BL717" s="16" t="s">
        <v>236</v>
      </c>
      <c r="BM717" s="198" t="s">
        <v>1134</v>
      </c>
    </row>
    <row r="718" spans="1:65" s="13" customFormat="1">
      <c r="B718" s="200"/>
      <c r="C718" s="201"/>
      <c r="D718" s="202" t="s">
        <v>161</v>
      </c>
      <c r="E718" s="203" t="s">
        <v>1</v>
      </c>
      <c r="F718" s="204" t="s">
        <v>1135</v>
      </c>
      <c r="G718" s="201"/>
      <c r="H718" s="205">
        <v>2.5750000000000002</v>
      </c>
      <c r="I718" s="206"/>
      <c r="J718" s="201"/>
      <c r="K718" s="201"/>
      <c r="L718" s="207"/>
      <c r="M718" s="208"/>
      <c r="N718" s="209"/>
      <c r="O718" s="209"/>
      <c r="P718" s="209"/>
      <c r="Q718" s="209"/>
      <c r="R718" s="209"/>
      <c r="S718" s="209"/>
      <c r="T718" s="210"/>
      <c r="AT718" s="211" t="s">
        <v>161</v>
      </c>
      <c r="AU718" s="211" t="s">
        <v>83</v>
      </c>
      <c r="AV718" s="13" t="s">
        <v>83</v>
      </c>
      <c r="AW718" s="13" t="s">
        <v>30</v>
      </c>
      <c r="AX718" s="13" t="s">
        <v>73</v>
      </c>
      <c r="AY718" s="211" t="s">
        <v>153</v>
      </c>
    </row>
    <row r="719" spans="1:65" s="14" customFormat="1">
      <c r="B719" s="212"/>
      <c r="C719" s="213"/>
      <c r="D719" s="202" t="s">
        <v>161</v>
      </c>
      <c r="E719" s="214" t="s">
        <v>1</v>
      </c>
      <c r="F719" s="215" t="s">
        <v>163</v>
      </c>
      <c r="G719" s="213"/>
      <c r="H719" s="216">
        <v>2.5750000000000002</v>
      </c>
      <c r="I719" s="217"/>
      <c r="J719" s="213"/>
      <c r="K719" s="213"/>
      <c r="L719" s="218"/>
      <c r="M719" s="219"/>
      <c r="N719" s="220"/>
      <c r="O719" s="220"/>
      <c r="P719" s="220"/>
      <c r="Q719" s="220"/>
      <c r="R719" s="220"/>
      <c r="S719" s="220"/>
      <c r="T719" s="221"/>
      <c r="AT719" s="222" t="s">
        <v>161</v>
      </c>
      <c r="AU719" s="222" t="s">
        <v>83</v>
      </c>
      <c r="AV719" s="14" t="s">
        <v>159</v>
      </c>
      <c r="AW719" s="14" t="s">
        <v>30</v>
      </c>
      <c r="AX719" s="14" t="s">
        <v>81</v>
      </c>
      <c r="AY719" s="222" t="s">
        <v>153</v>
      </c>
    </row>
    <row r="720" spans="1:65" s="2" customFormat="1" ht="24.2" customHeight="1">
      <c r="A720" s="33"/>
      <c r="B720" s="34"/>
      <c r="C720" s="186" t="s">
        <v>1136</v>
      </c>
      <c r="D720" s="186" t="s">
        <v>155</v>
      </c>
      <c r="E720" s="187" t="s">
        <v>1137</v>
      </c>
      <c r="F720" s="188" t="s">
        <v>1138</v>
      </c>
      <c r="G720" s="189" t="s">
        <v>206</v>
      </c>
      <c r="H720" s="190">
        <v>32.188000000000002</v>
      </c>
      <c r="I720" s="191"/>
      <c r="J720" s="192">
        <f>ROUND(I720*H720,2)</f>
        <v>0</v>
      </c>
      <c r="K720" s="193"/>
      <c r="L720" s="38"/>
      <c r="M720" s="194" t="s">
        <v>1</v>
      </c>
      <c r="N720" s="195" t="s">
        <v>38</v>
      </c>
      <c r="O720" s="70"/>
      <c r="P720" s="196">
        <f>O720*H720</f>
        <v>0</v>
      </c>
      <c r="Q720" s="196">
        <v>0</v>
      </c>
      <c r="R720" s="196">
        <f>Q720*H720</f>
        <v>0</v>
      </c>
      <c r="S720" s="196">
        <v>0</v>
      </c>
      <c r="T720" s="197">
        <f>S720*H720</f>
        <v>0</v>
      </c>
      <c r="U720" s="33"/>
      <c r="V720" s="33"/>
      <c r="W720" s="33"/>
      <c r="X720" s="33"/>
      <c r="Y720" s="33"/>
      <c r="Z720" s="33"/>
      <c r="AA720" s="33"/>
      <c r="AB720" s="33"/>
      <c r="AC720" s="33"/>
      <c r="AD720" s="33"/>
      <c r="AE720" s="33"/>
      <c r="AR720" s="198" t="s">
        <v>236</v>
      </c>
      <c r="AT720" s="198" t="s">
        <v>155</v>
      </c>
      <c r="AU720" s="198" t="s">
        <v>83</v>
      </c>
      <c r="AY720" s="16" t="s">
        <v>153</v>
      </c>
      <c r="BE720" s="199">
        <f>IF(N720="základní",J720,0)</f>
        <v>0</v>
      </c>
      <c r="BF720" s="199">
        <f>IF(N720="snížená",J720,0)</f>
        <v>0</v>
      </c>
      <c r="BG720" s="199">
        <f>IF(N720="zákl. přenesená",J720,0)</f>
        <v>0</v>
      </c>
      <c r="BH720" s="199">
        <f>IF(N720="sníž. přenesená",J720,0)</f>
        <v>0</v>
      </c>
      <c r="BI720" s="199">
        <f>IF(N720="nulová",J720,0)</f>
        <v>0</v>
      </c>
      <c r="BJ720" s="16" t="s">
        <v>81</v>
      </c>
      <c r="BK720" s="199">
        <f>ROUND(I720*H720,2)</f>
        <v>0</v>
      </c>
      <c r="BL720" s="16" t="s">
        <v>236</v>
      </c>
      <c r="BM720" s="198" t="s">
        <v>1139</v>
      </c>
    </row>
    <row r="721" spans="1:65" s="12" customFormat="1" ht="22.9" customHeight="1">
      <c r="B721" s="170"/>
      <c r="C721" s="171"/>
      <c r="D721" s="172" t="s">
        <v>72</v>
      </c>
      <c r="E721" s="184" t="s">
        <v>1140</v>
      </c>
      <c r="F721" s="184" t="s">
        <v>1141</v>
      </c>
      <c r="G721" s="171"/>
      <c r="H721" s="171"/>
      <c r="I721" s="174"/>
      <c r="J721" s="185">
        <f>BK721</f>
        <v>0</v>
      </c>
      <c r="K721" s="171"/>
      <c r="L721" s="176"/>
      <c r="M721" s="177"/>
      <c r="N721" s="178"/>
      <c r="O721" s="178"/>
      <c r="P721" s="179">
        <f>SUM(P722:P740)</f>
        <v>0</v>
      </c>
      <c r="Q721" s="178"/>
      <c r="R721" s="179">
        <f>SUM(R722:R740)</f>
        <v>1.7661964999999999</v>
      </c>
      <c r="S721" s="178"/>
      <c r="T721" s="180">
        <f>SUM(T722:T740)</f>
        <v>0</v>
      </c>
      <c r="AR721" s="181" t="s">
        <v>83</v>
      </c>
      <c r="AT721" s="182" t="s">
        <v>72</v>
      </c>
      <c r="AU721" s="182" t="s">
        <v>81</v>
      </c>
      <c r="AY721" s="181" t="s">
        <v>153</v>
      </c>
      <c r="BK721" s="183">
        <f>SUM(BK722:BK740)</f>
        <v>0</v>
      </c>
    </row>
    <row r="722" spans="1:65" s="2" customFormat="1" ht="33" customHeight="1">
      <c r="A722" s="33"/>
      <c r="B722" s="34"/>
      <c r="C722" s="186" t="s">
        <v>635</v>
      </c>
      <c r="D722" s="186" t="s">
        <v>155</v>
      </c>
      <c r="E722" s="187" t="s">
        <v>1142</v>
      </c>
      <c r="F722" s="188" t="s">
        <v>1143</v>
      </c>
      <c r="G722" s="189" t="s">
        <v>212</v>
      </c>
      <c r="H722" s="190">
        <v>147.72999999999999</v>
      </c>
      <c r="I722" s="191"/>
      <c r="J722" s="192">
        <f>ROUND(I722*H722,2)</f>
        <v>0</v>
      </c>
      <c r="K722" s="193"/>
      <c r="L722" s="38"/>
      <c r="M722" s="194" t="s">
        <v>1</v>
      </c>
      <c r="N722" s="195" t="s">
        <v>38</v>
      </c>
      <c r="O722" s="70"/>
      <c r="P722" s="196">
        <f>O722*H722</f>
        <v>0</v>
      </c>
      <c r="Q722" s="196">
        <v>1.25E-3</v>
      </c>
      <c r="R722" s="196">
        <f>Q722*H722</f>
        <v>0.18466249999999998</v>
      </c>
      <c r="S722" s="196">
        <v>0</v>
      </c>
      <c r="T722" s="197">
        <f>S722*H722</f>
        <v>0</v>
      </c>
      <c r="U722" s="33"/>
      <c r="V722" s="33"/>
      <c r="W722" s="33"/>
      <c r="X722" s="33"/>
      <c r="Y722" s="33"/>
      <c r="Z722" s="33"/>
      <c r="AA722" s="33"/>
      <c r="AB722" s="33"/>
      <c r="AC722" s="33"/>
      <c r="AD722" s="33"/>
      <c r="AE722" s="33"/>
      <c r="AR722" s="198" t="s">
        <v>236</v>
      </c>
      <c r="AT722" s="198" t="s">
        <v>155</v>
      </c>
      <c r="AU722" s="198" t="s">
        <v>83</v>
      </c>
      <c r="AY722" s="16" t="s">
        <v>153</v>
      </c>
      <c r="BE722" s="199">
        <f>IF(N722="základní",J722,0)</f>
        <v>0</v>
      </c>
      <c r="BF722" s="199">
        <f>IF(N722="snížená",J722,0)</f>
        <v>0</v>
      </c>
      <c r="BG722" s="199">
        <f>IF(N722="zákl. přenesená",J722,0)</f>
        <v>0</v>
      </c>
      <c r="BH722" s="199">
        <f>IF(N722="sníž. přenesená",J722,0)</f>
        <v>0</v>
      </c>
      <c r="BI722" s="199">
        <f>IF(N722="nulová",J722,0)</f>
        <v>0</v>
      </c>
      <c r="BJ722" s="16" t="s">
        <v>81</v>
      </c>
      <c r="BK722" s="199">
        <f>ROUND(I722*H722,2)</f>
        <v>0</v>
      </c>
      <c r="BL722" s="16" t="s">
        <v>236</v>
      </c>
      <c r="BM722" s="198" t="s">
        <v>1144</v>
      </c>
    </row>
    <row r="723" spans="1:65" s="13" customFormat="1">
      <c r="B723" s="200"/>
      <c r="C723" s="201"/>
      <c r="D723" s="202" t="s">
        <v>161</v>
      </c>
      <c r="E723" s="203" t="s">
        <v>1</v>
      </c>
      <c r="F723" s="204" t="s">
        <v>1145</v>
      </c>
      <c r="G723" s="201"/>
      <c r="H723" s="205">
        <v>147.72999999999999</v>
      </c>
      <c r="I723" s="206"/>
      <c r="J723" s="201"/>
      <c r="K723" s="201"/>
      <c r="L723" s="207"/>
      <c r="M723" s="208"/>
      <c r="N723" s="209"/>
      <c r="O723" s="209"/>
      <c r="P723" s="209"/>
      <c r="Q723" s="209"/>
      <c r="R723" s="209"/>
      <c r="S723" s="209"/>
      <c r="T723" s="210"/>
      <c r="AT723" s="211" t="s">
        <v>161</v>
      </c>
      <c r="AU723" s="211" t="s">
        <v>83</v>
      </c>
      <c r="AV723" s="13" t="s">
        <v>83</v>
      </c>
      <c r="AW723" s="13" t="s">
        <v>30</v>
      </c>
      <c r="AX723" s="13" t="s">
        <v>73</v>
      </c>
      <c r="AY723" s="211" t="s">
        <v>153</v>
      </c>
    </row>
    <row r="724" spans="1:65" s="14" customFormat="1">
      <c r="B724" s="212"/>
      <c r="C724" s="213"/>
      <c r="D724" s="202" t="s">
        <v>161</v>
      </c>
      <c r="E724" s="214" t="s">
        <v>1</v>
      </c>
      <c r="F724" s="215" t="s">
        <v>163</v>
      </c>
      <c r="G724" s="213"/>
      <c r="H724" s="216">
        <v>147.72999999999999</v>
      </c>
      <c r="I724" s="217"/>
      <c r="J724" s="213"/>
      <c r="K724" s="213"/>
      <c r="L724" s="218"/>
      <c r="M724" s="219"/>
      <c r="N724" s="220"/>
      <c r="O724" s="220"/>
      <c r="P724" s="220"/>
      <c r="Q724" s="220"/>
      <c r="R724" s="220"/>
      <c r="S724" s="220"/>
      <c r="T724" s="221"/>
      <c r="AT724" s="222" t="s">
        <v>161</v>
      </c>
      <c r="AU724" s="222" t="s">
        <v>83</v>
      </c>
      <c r="AV724" s="14" t="s">
        <v>159</v>
      </c>
      <c r="AW724" s="14" t="s">
        <v>30</v>
      </c>
      <c r="AX724" s="14" t="s">
        <v>81</v>
      </c>
      <c r="AY724" s="222" t="s">
        <v>153</v>
      </c>
    </row>
    <row r="725" spans="1:65" s="2" customFormat="1" ht="24.2" customHeight="1">
      <c r="A725" s="33"/>
      <c r="B725" s="34"/>
      <c r="C725" s="223" t="s">
        <v>1146</v>
      </c>
      <c r="D725" s="223" t="s">
        <v>350</v>
      </c>
      <c r="E725" s="224" t="s">
        <v>1147</v>
      </c>
      <c r="F725" s="225" t="s">
        <v>1148</v>
      </c>
      <c r="G725" s="226" t="s">
        <v>212</v>
      </c>
      <c r="H725" s="227">
        <v>162.87299999999999</v>
      </c>
      <c r="I725" s="228"/>
      <c r="J725" s="229">
        <f>ROUND(I725*H725,2)</f>
        <v>0</v>
      </c>
      <c r="K725" s="230"/>
      <c r="L725" s="231"/>
      <c r="M725" s="232" t="s">
        <v>1</v>
      </c>
      <c r="N725" s="233" t="s">
        <v>38</v>
      </c>
      <c r="O725" s="70"/>
      <c r="P725" s="196">
        <f>O725*H725</f>
        <v>0</v>
      </c>
      <c r="Q725" s="196">
        <v>8.0000000000000002E-3</v>
      </c>
      <c r="R725" s="196">
        <f>Q725*H725</f>
        <v>1.3029839999999999</v>
      </c>
      <c r="S725" s="196">
        <v>0</v>
      </c>
      <c r="T725" s="197">
        <f>S725*H725</f>
        <v>0</v>
      </c>
      <c r="U725" s="33"/>
      <c r="V725" s="33"/>
      <c r="W725" s="33"/>
      <c r="X725" s="33"/>
      <c r="Y725" s="33"/>
      <c r="Z725" s="33"/>
      <c r="AA725" s="33"/>
      <c r="AB725" s="33"/>
      <c r="AC725" s="33"/>
      <c r="AD725" s="33"/>
      <c r="AE725" s="33"/>
      <c r="AR725" s="198" t="s">
        <v>315</v>
      </c>
      <c r="AT725" s="198" t="s">
        <v>350</v>
      </c>
      <c r="AU725" s="198" t="s">
        <v>83</v>
      </c>
      <c r="AY725" s="16" t="s">
        <v>153</v>
      </c>
      <c r="BE725" s="199">
        <f>IF(N725="základní",J725,0)</f>
        <v>0</v>
      </c>
      <c r="BF725" s="199">
        <f>IF(N725="snížená",J725,0)</f>
        <v>0</v>
      </c>
      <c r="BG725" s="199">
        <f>IF(N725="zákl. přenesená",J725,0)</f>
        <v>0</v>
      </c>
      <c r="BH725" s="199">
        <f>IF(N725="sníž. přenesená",J725,0)</f>
        <v>0</v>
      </c>
      <c r="BI725" s="199">
        <f>IF(N725="nulová",J725,0)</f>
        <v>0</v>
      </c>
      <c r="BJ725" s="16" t="s">
        <v>81</v>
      </c>
      <c r="BK725" s="199">
        <f>ROUND(I725*H725,2)</f>
        <v>0</v>
      </c>
      <c r="BL725" s="16" t="s">
        <v>236</v>
      </c>
      <c r="BM725" s="198" t="s">
        <v>1149</v>
      </c>
    </row>
    <row r="726" spans="1:65" s="13" customFormat="1">
      <c r="B726" s="200"/>
      <c r="C726" s="201"/>
      <c r="D726" s="202" t="s">
        <v>161</v>
      </c>
      <c r="E726" s="203" t="s">
        <v>1</v>
      </c>
      <c r="F726" s="204" t="s">
        <v>1150</v>
      </c>
      <c r="G726" s="201"/>
      <c r="H726" s="205">
        <v>155.11699999999999</v>
      </c>
      <c r="I726" s="206"/>
      <c r="J726" s="201"/>
      <c r="K726" s="201"/>
      <c r="L726" s="207"/>
      <c r="M726" s="208"/>
      <c r="N726" s="209"/>
      <c r="O726" s="209"/>
      <c r="P726" s="209"/>
      <c r="Q726" s="209"/>
      <c r="R726" s="209"/>
      <c r="S726" s="209"/>
      <c r="T726" s="210"/>
      <c r="AT726" s="211" t="s">
        <v>161</v>
      </c>
      <c r="AU726" s="211" t="s">
        <v>83</v>
      </c>
      <c r="AV726" s="13" t="s">
        <v>83</v>
      </c>
      <c r="AW726" s="13" t="s">
        <v>30</v>
      </c>
      <c r="AX726" s="13" t="s">
        <v>73</v>
      </c>
      <c r="AY726" s="211" t="s">
        <v>153</v>
      </c>
    </row>
    <row r="727" spans="1:65" s="14" customFormat="1">
      <c r="B727" s="212"/>
      <c r="C727" s="213"/>
      <c r="D727" s="202" t="s">
        <v>161</v>
      </c>
      <c r="E727" s="214" t="s">
        <v>1</v>
      </c>
      <c r="F727" s="215" t="s">
        <v>163</v>
      </c>
      <c r="G727" s="213"/>
      <c r="H727" s="216">
        <v>155.11699999999999</v>
      </c>
      <c r="I727" s="217"/>
      <c r="J727" s="213"/>
      <c r="K727" s="213"/>
      <c r="L727" s="218"/>
      <c r="M727" s="219"/>
      <c r="N727" s="220"/>
      <c r="O727" s="220"/>
      <c r="P727" s="220"/>
      <c r="Q727" s="220"/>
      <c r="R727" s="220"/>
      <c r="S727" s="220"/>
      <c r="T727" s="221"/>
      <c r="AT727" s="222" t="s">
        <v>161</v>
      </c>
      <c r="AU727" s="222" t="s">
        <v>83</v>
      </c>
      <c r="AV727" s="14" t="s">
        <v>159</v>
      </c>
      <c r="AW727" s="14" t="s">
        <v>30</v>
      </c>
      <c r="AX727" s="14" t="s">
        <v>81</v>
      </c>
      <c r="AY727" s="222" t="s">
        <v>153</v>
      </c>
    </row>
    <row r="728" spans="1:65" s="13" customFormat="1">
      <c r="B728" s="200"/>
      <c r="C728" s="201"/>
      <c r="D728" s="202" t="s">
        <v>161</v>
      </c>
      <c r="E728" s="201"/>
      <c r="F728" s="204" t="s">
        <v>1151</v>
      </c>
      <c r="G728" s="201"/>
      <c r="H728" s="205">
        <v>162.87299999999999</v>
      </c>
      <c r="I728" s="206"/>
      <c r="J728" s="201"/>
      <c r="K728" s="201"/>
      <c r="L728" s="207"/>
      <c r="M728" s="208"/>
      <c r="N728" s="209"/>
      <c r="O728" s="209"/>
      <c r="P728" s="209"/>
      <c r="Q728" s="209"/>
      <c r="R728" s="209"/>
      <c r="S728" s="209"/>
      <c r="T728" s="210"/>
      <c r="AT728" s="211" t="s">
        <v>161</v>
      </c>
      <c r="AU728" s="211" t="s">
        <v>83</v>
      </c>
      <c r="AV728" s="13" t="s">
        <v>83</v>
      </c>
      <c r="AW728" s="13" t="s">
        <v>4</v>
      </c>
      <c r="AX728" s="13" t="s">
        <v>81</v>
      </c>
      <c r="AY728" s="211" t="s">
        <v>153</v>
      </c>
    </row>
    <row r="729" spans="1:65" s="2" customFormat="1" ht="24.2" customHeight="1">
      <c r="A729" s="33"/>
      <c r="B729" s="34"/>
      <c r="C729" s="186" t="s">
        <v>641</v>
      </c>
      <c r="D729" s="186" t="s">
        <v>155</v>
      </c>
      <c r="E729" s="187" t="s">
        <v>1152</v>
      </c>
      <c r="F729" s="188" t="s">
        <v>1153</v>
      </c>
      <c r="G729" s="189" t="s">
        <v>212</v>
      </c>
      <c r="H729" s="190">
        <v>10.199999999999999</v>
      </c>
      <c r="I729" s="191"/>
      <c r="J729" s="192">
        <f>ROUND(I729*H729,2)</f>
        <v>0</v>
      </c>
      <c r="K729" s="193"/>
      <c r="L729" s="38"/>
      <c r="M729" s="194" t="s">
        <v>1</v>
      </c>
      <c r="N729" s="195" t="s">
        <v>38</v>
      </c>
      <c r="O729" s="70"/>
      <c r="P729" s="196">
        <f>O729*H729</f>
        <v>0</v>
      </c>
      <c r="Q729" s="196">
        <v>1.575E-2</v>
      </c>
      <c r="R729" s="196">
        <f>Q729*H729</f>
        <v>0.16064999999999999</v>
      </c>
      <c r="S729" s="196">
        <v>0</v>
      </c>
      <c r="T729" s="197">
        <f>S729*H729</f>
        <v>0</v>
      </c>
      <c r="U729" s="33"/>
      <c r="V729" s="33"/>
      <c r="W729" s="33"/>
      <c r="X729" s="33"/>
      <c r="Y729" s="33"/>
      <c r="Z729" s="33"/>
      <c r="AA729" s="33"/>
      <c r="AB729" s="33"/>
      <c r="AC729" s="33"/>
      <c r="AD729" s="33"/>
      <c r="AE729" s="33"/>
      <c r="AR729" s="198" t="s">
        <v>236</v>
      </c>
      <c r="AT729" s="198" t="s">
        <v>155</v>
      </c>
      <c r="AU729" s="198" t="s">
        <v>83</v>
      </c>
      <c r="AY729" s="16" t="s">
        <v>153</v>
      </c>
      <c r="BE729" s="199">
        <f>IF(N729="základní",J729,0)</f>
        <v>0</v>
      </c>
      <c r="BF729" s="199">
        <f>IF(N729="snížená",J729,0)</f>
        <v>0</v>
      </c>
      <c r="BG729" s="199">
        <f>IF(N729="zákl. přenesená",J729,0)</f>
        <v>0</v>
      </c>
      <c r="BH729" s="199">
        <f>IF(N729="sníž. přenesená",J729,0)</f>
        <v>0</v>
      </c>
      <c r="BI729" s="199">
        <f>IF(N729="nulová",J729,0)</f>
        <v>0</v>
      </c>
      <c r="BJ729" s="16" t="s">
        <v>81</v>
      </c>
      <c r="BK729" s="199">
        <f>ROUND(I729*H729,2)</f>
        <v>0</v>
      </c>
      <c r="BL729" s="16" t="s">
        <v>236</v>
      </c>
      <c r="BM729" s="198" t="s">
        <v>1154</v>
      </c>
    </row>
    <row r="730" spans="1:65" s="13" customFormat="1">
      <c r="B730" s="200"/>
      <c r="C730" s="201"/>
      <c r="D730" s="202" t="s">
        <v>161</v>
      </c>
      <c r="E730" s="203" t="s">
        <v>1</v>
      </c>
      <c r="F730" s="204" t="s">
        <v>1155</v>
      </c>
      <c r="G730" s="201"/>
      <c r="H730" s="205">
        <v>10.199999999999999</v>
      </c>
      <c r="I730" s="206"/>
      <c r="J730" s="201"/>
      <c r="K730" s="201"/>
      <c r="L730" s="207"/>
      <c r="M730" s="208"/>
      <c r="N730" s="209"/>
      <c r="O730" s="209"/>
      <c r="P730" s="209"/>
      <c r="Q730" s="209"/>
      <c r="R730" s="209"/>
      <c r="S730" s="209"/>
      <c r="T730" s="210"/>
      <c r="AT730" s="211" t="s">
        <v>161</v>
      </c>
      <c r="AU730" s="211" t="s">
        <v>83</v>
      </c>
      <c r="AV730" s="13" t="s">
        <v>83</v>
      </c>
      <c r="AW730" s="13" t="s">
        <v>30</v>
      </c>
      <c r="AX730" s="13" t="s">
        <v>73</v>
      </c>
      <c r="AY730" s="211" t="s">
        <v>153</v>
      </c>
    </row>
    <row r="731" spans="1:65" s="14" customFormat="1">
      <c r="B731" s="212"/>
      <c r="C731" s="213"/>
      <c r="D731" s="202" t="s">
        <v>161</v>
      </c>
      <c r="E731" s="214" t="s">
        <v>1</v>
      </c>
      <c r="F731" s="215" t="s">
        <v>163</v>
      </c>
      <c r="G731" s="213"/>
      <c r="H731" s="216">
        <v>10.199999999999999</v>
      </c>
      <c r="I731" s="217"/>
      <c r="J731" s="213"/>
      <c r="K731" s="213"/>
      <c r="L731" s="218"/>
      <c r="M731" s="219"/>
      <c r="N731" s="220"/>
      <c r="O731" s="220"/>
      <c r="P731" s="220"/>
      <c r="Q731" s="220"/>
      <c r="R731" s="220"/>
      <c r="S731" s="220"/>
      <c r="T731" s="221"/>
      <c r="AT731" s="222" t="s">
        <v>161</v>
      </c>
      <c r="AU731" s="222" t="s">
        <v>83</v>
      </c>
      <c r="AV731" s="14" t="s">
        <v>159</v>
      </c>
      <c r="AW731" s="14" t="s">
        <v>30</v>
      </c>
      <c r="AX731" s="14" t="s">
        <v>81</v>
      </c>
      <c r="AY731" s="222" t="s">
        <v>153</v>
      </c>
    </row>
    <row r="732" spans="1:65" s="2" customFormat="1" ht="24.2" customHeight="1">
      <c r="A732" s="33"/>
      <c r="B732" s="34"/>
      <c r="C732" s="186" t="s">
        <v>1156</v>
      </c>
      <c r="D732" s="186" t="s">
        <v>155</v>
      </c>
      <c r="E732" s="187" t="s">
        <v>1157</v>
      </c>
      <c r="F732" s="188" t="s">
        <v>1158</v>
      </c>
      <c r="G732" s="189" t="s">
        <v>309</v>
      </c>
      <c r="H732" s="190">
        <v>5</v>
      </c>
      <c r="I732" s="191"/>
      <c r="J732" s="192">
        <f>ROUND(I732*H732,2)</f>
        <v>0</v>
      </c>
      <c r="K732" s="193"/>
      <c r="L732" s="38"/>
      <c r="M732" s="194" t="s">
        <v>1</v>
      </c>
      <c r="N732" s="195" t="s">
        <v>38</v>
      </c>
      <c r="O732" s="70"/>
      <c r="P732" s="196">
        <f>O732*H732</f>
        <v>0</v>
      </c>
      <c r="Q732" s="196">
        <v>2.358E-2</v>
      </c>
      <c r="R732" s="196">
        <f>Q732*H732</f>
        <v>0.1179</v>
      </c>
      <c r="S732" s="196">
        <v>0</v>
      </c>
      <c r="T732" s="197">
        <f>S732*H732</f>
        <v>0</v>
      </c>
      <c r="U732" s="33"/>
      <c r="V732" s="33"/>
      <c r="W732" s="33"/>
      <c r="X732" s="33"/>
      <c r="Y732" s="33"/>
      <c r="Z732" s="33"/>
      <c r="AA732" s="33"/>
      <c r="AB732" s="33"/>
      <c r="AC732" s="33"/>
      <c r="AD732" s="33"/>
      <c r="AE732" s="33"/>
      <c r="AR732" s="198" t="s">
        <v>236</v>
      </c>
      <c r="AT732" s="198" t="s">
        <v>155</v>
      </c>
      <c r="AU732" s="198" t="s">
        <v>83</v>
      </c>
      <c r="AY732" s="16" t="s">
        <v>153</v>
      </c>
      <c r="BE732" s="199">
        <f>IF(N732="základní",J732,0)</f>
        <v>0</v>
      </c>
      <c r="BF732" s="199">
        <f>IF(N732="snížená",J732,0)</f>
        <v>0</v>
      </c>
      <c r="BG732" s="199">
        <f>IF(N732="zákl. přenesená",J732,0)</f>
        <v>0</v>
      </c>
      <c r="BH732" s="199">
        <f>IF(N732="sníž. přenesená",J732,0)</f>
        <v>0</v>
      </c>
      <c r="BI732" s="199">
        <f>IF(N732="nulová",J732,0)</f>
        <v>0</v>
      </c>
      <c r="BJ732" s="16" t="s">
        <v>81</v>
      </c>
      <c r="BK732" s="199">
        <f>ROUND(I732*H732,2)</f>
        <v>0</v>
      </c>
      <c r="BL732" s="16" t="s">
        <v>236</v>
      </c>
      <c r="BM732" s="198" t="s">
        <v>1159</v>
      </c>
    </row>
    <row r="733" spans="1:65" s="13" customFormat="1">
      <c r="B733" s="200"/>
      <c r="C733" s="201"/>
      <c r="D733" s="202" t="s">
        <v>161</v>
      </c>
      <c r="E733" s="203" t="s">
        <v>1</v>
      </c>
      <c r="F733" s="204" t="s">
        <v>1160</v>
      </c>
      <c r="G733" s="201"/>
      <c r="H733" s="205">
        <v>5</v>
      </c>
      <c r="I733" s="206"/>
      <c r="J733" s="201"/>
      <c r="K733" s="201"/>
      <c r="L733" s="207"/>
      <c r="M733" s="208"/>
      <c r="N733" s="209"/>
      <c r="O733" s="209"/>
      <c r="P733" s="209"/>
      <c r="Q733" s="209"/>
      <c r="R733" s="209"/>
      <c r="S733" s="209"/>
      <c r="T733" s="210"/>
      <c r="AT733" s="211" t="s">
        <v>161</v>
      </c>
      <c r="AU733" s="211" t="s">
        <v>83</v>
      </c>
      <c r="AV733" s="13" t="s">
        <v>83</v>
      </c>
      <c r="AW733" s="13" t="s">
        <v>30</v>
      </c>
      <c r="AX733" s="13" t="s">
        <v>73</v>
      </c>
      <c r="AY733" s="211" t="s">
        <v>153</v>
      </c>
    </row>
    <row r="734" spans="1:65" s="14" customFormat="1">
      <c r="B734" s="212"/>
      <c r="C734" s="213"/>
      <c r="D734" s="202" t="s">
        <v>161</v>
      </c>
      <c r="E734" s="214" t="s">
        <v>1</v>
      </c>
      <c r="F734" s="215" t="s">
        <v>163</v>
      </c>
      <c r="G734" s="213"/>
      <c r="H734" s="216">
        <v>5</v>
      </c>
      <c r="I734" s="217"/>
      <c r="J734" s="213"/>
      <c r="K734" s="213"/>
      <c r="L734" s="218"/>
      <c r="M734" s="219"/>
      <c r="N734" s="220"/>
      <c r="O734" s="220"/>
      <c r="P734" s="220"/>
      <c r="Q734" s="220"/>
      <c r="R734" s="220"/>
      <c r="S734" s="220"/>
      <c r="T734" s="221"/>
      <c r="AT734" s="222" t="s">
        <v>161</v>
      </c>
      <c r="AU734" s="222" t="s">
        <v>83</v>
      </c>
      <c r="AV734" s="14" t="s">
        <v>159</v>
      </c>
      <c r="AW734" s="14" t="s">
        <v>30</v>
      </c>
      <c r="AX734" s="14" t="s">
        <v>81</v>
      </c>
      <c r="AY734" s="222" t="s">
        <v>153</v>
      </c>
    </row>
    <row r="735" spans="1:65" s="2" customFormat="1" ht="33" customHeight="1">
      <c r="A735" s="33"/>
      <c r="B735" s="34"/>
      <c r="C735" s="186" t="s">
        <v>1161</v>
      </c>
      <c r="D735" s="186" t="s">
        <v>155</v>
      </c>
      <c r="E735" s="187" t="s">
        <v>1162</v>
      </c>
      <c r="F735" s="188" t="s">
        <v>1163</v>
      </c>
      <c r="G735" s="189" t="s">
        <v>260</v>
      </c>
      <c r="H735" s="190">
        <v>271.3</v>
      </c>
      <c r="I735" s="191"/>
      <c r="J735" s="192">
        <f>ROUND(I735*H735,2)</f>
        <v>0</v>
      </c>
      <c r="K735" s="193"/>
      <c r="L735" s="38"/>
      <c r="M735" s="194" t="s">
        <v>1</v>
      </c>
      <c r="N735" s="195" t="s">
        <v>38</v>
      </c>
      <c r="O735" s="70"/>
      <c r="P735" s="196">
        <f>O735*H735</f>
        <v>0</v>
      </c>
      <c r="Q735" s="196">
        <v>0</v>
      </c>
      <c r="R735" s="196">
        <f>Q735*H735</f>
        <v>0</v>
      </c>
      <c r="S735" s="196">
        <v>0</v>
      </c>
      <c r="T735" s="197">
        <f>S735*H735</f>
        <v>0</v>
      </c>
      <c r="U735" s="33"/>
      <c r="V735" s="33"/>
      <c r="W735" s="33"/>
      <c r="X735" s="33"/>
      <c r="Y735" s="33"/>
      <c r="Z735" s="33"/>
      <c r="AA735" s="33"/>
      <c r="AB735" s="33"/>
      <c r="AC735" s="33"/>
      <c r="AD735" s="33"/>
      <c r="AE735" s="33"/>
      <c r="AR735" s="198" t="s">
        <v>236</v>
      </c>
      <c r="AT735" s="198" t="s">
        <v>155</v>
      </c>
      <c r="AU735" s="198" t="s">
        <v>83</v>
      </c>
      <c r="AY735" s="16" t="s">
        <v>153</v>
      </c>
      <c r="BE735" s="199">
        <f>IF(N735="základní",J735,0)</f>
        <v>0</v>
      </c>
      <c r="BF735" s="199">
        <f>IF(N735="snížená",J735,0)</f>
        <v>0</v>
      </c>
      <c r="BG735" s="199">
        <f>IF(N735="zákl. přenesená",J735,0)</f>
        <v>0</v>
      </c>
      <c r="BH735" s="199">
        <f>IF(N735="sníž. přenesená",J735,0)</f>
        <v>0</v>
      </c>
      <c r="BI735" s="199">
        <f>IF(N735="nulová",J735,0)</f>
        <v>0</v>
      </c>
      <c r="BJ735" s="16" t="s">
        <v>81</v>
      </c>
      <c r="BK735" s="199">
        <f>ROUND(I735*H735,2)</f>
        <v>0</v>
      </c>
      <c r="BL735" s="16" t="s">
        <v>236</v>
      </c>
      <c r="BM735" s="198" t="s">
        <v>1164</v>
      </c>
    </row>
    <row r="736" spans="1:65" s="13" customFormat="1">
      <c r="B736" s="200"/>
      <c r="C736" s="201"/>
      <c r="D736" s="202" t="s">
        <v>161</v>
      </c>
      <c r="E736" s="203" t="s">
        <v>1</v>
      </c>
      <c r="F736" s="204" t="s">
        <v>1110</v>
      </c>
      <c r="G736" s="201"/>
      <c r="H736" s="205">
        <v>271.3</v>
      </c>
      <c r="I736" s="206"/>
      <c r="J736" s="201"/>
      <c r="K736" s="201"/>
      <c r="L736" s="207"/>
      <c r="M736" s="208"/>
      <c r="N736" s="209"/>
      <c r="O736" s="209"/>
      <c r="P736" s="209"/>
      <c r="Q736" s="209"/>
      <c r="R736" s="209"/>
      <c r="S736" s="209"/>
      <c r="T736" s="210"/>
      <c r="AT736" s="211" t="s">
        <v>161</v>
      </c>
      <c r="AU736" s="211" t="s">
        <v>83</v>
      </c>
      <c r="AV736" s="13" t="s">
        <v>83</v>
      </c>
      <c r="AW736" s="13" t="s">
        <v>30</v>
      </c>
      <c r="AX736" s="13" t="s">
        <v>73</v>
      </c>
      <c r="AY736" s="211" t="s">
        <v>153</v>
      </c>
    </row>
    <row r="737" spans="1:65" s="14" customFormat="1">
      <c r="B737" s="212"/>
      <c r="C737" s="213"/>
      <c r="D737" s="202" t="s">
        <v>161</v>
      </c>
      <c r="E737" s="214" t="s">
        <v>1</v>
      </c>
      <c r="F737" s="215" t="s">
        <v>163</v>
      </c>
      <c r="G737" s="213"/>
      <c r="H737" s="216">
        <v>271.3</v>
      </c>
      <c r="I737" s="217"/>
      <c r="J737" s="213"/>
      <c r="K737" s="213"/>
      <c r="L737" s="218"/>
      <c r="M737" s="219"/>
      <c r="N737" s="220"/>
      <c r="O737" s="220"/>
      <c r="P737" s="220"/>
      <c r="Q737" s="220"/>
      <c r="R737" s="220"/>
      <c r="S737" s="220"/>
      <c r="T737" s="221"/>
      <c r="AT737" s="222" t="s">
        <v>161</v>
      </c>
      <c r="AU737" s="222" t="s">
        <v>83</v>
      </c>
      <c r="AV737" s="14" t="s">
        <v>159</v>
      </c>
      <c r="AW737" s="14" t="s">
        <v>30</v>
      </c>
      <c r="AX737" s="14" t="s">
        <v>81</v>
      </c>
      <c r="AY737" s="222" t="s">
        <v>153</v>
      </c>
    </row>
    <row r="738" spans="1:65" s="2" customFormat="1" ht="16.5" customHeight="1">
      <c r="A738" s="33"/>
      <c r="B738" s="34"/>
      <c r="C738" s="186" t="s">
        <v>1165</v>
      </c>
      <c r="D738" s="186" t="s">
        <v>155</v>
      </c>
      <c r="E738" s="187" t="s">
        <v>1166</v>
      </c>
      <c r="F738" s="188" t="s">
        <v>1167</v>
      </c>
      <c r="G738" s="189" t="s">
        <v>260</v>
      </c>
      <c r="H738" s="190">
        <v>271.3</v>
      </c>
      <c r="I738" s="191"/>
      <c r="J738" s="192">
        <f>ROUND(I738*H738,2)</f>
        <v>0</v>
      </c>
      <c r="K738" s="193"/>
      <c r="L738" s="38"/>
      <c r="M738" s="194" t="s">
        <v>1</v>
      </c>
      <c r="N738" s="195" t="s">
        <v>38</v>
      </c>
      <c r="O738" s="70"/>
      <c r="P738" s="196">
        <f>O738*H738</f>
        <v>0</v>
      </c>
      <c r="Q738" s="196">
        <v>0</v>
      </c>
      <c r="R738" s="196">
        <f>Q738*H738</f>
        <v>0</v>
      </c>
      <c r="S738" s="196">
        <v>0</v>
      </c>
      <c r="T738" s="197">
        <f>S738*H738</f>
        <v>0</v>
      </c>
      <c r="U738" s="33"/>
      <c r="V738" s="33"/>
      <c r="W738" s="33"/>
      <c r="X738" s="33"/>
      <c r="Y738" s="33"/>
      <c r="Z738" s="33"/>
      <c r="AA738" s="33"/>
      <c r="AB738" s="33"/>
      <c r="AC738" s="33"/>
      <c r="AD738" s="33"/>
      <c r="AE738" s="33"/>
      <c r="AR738" s="198" t="s">
        <v>236</v>
      </c>
      <c r="AT738" s="198" t="s">
        <v>155</v>
      </c>
      <c r="AU738" s="198" t="s">
        <v>83</v>
      </c>
      <c r="AY738" s="16" t="s">
        <v>153</v>
      </c>
      <c r="BE738" s="199">
        <f>IF(N738="základní",J738,0)</f>
        <v>0</v>
      </c>
      <c r="BF738" s="199">
        <f>IF(N738="snížená",J738,0)</f>
        <v>0</v>
      </c>
      <c r="BG738" s="199">
        <f>IF(N738="zákl. přenesená",J738,0)</f>
        <v>0</v>
      </c>
      <c r="BH738" s="199">
        <f>IF(N738="sníž. přenesená",J738,0)</f>
        <v>0</v>
      </c>
      <c r="BI738" s="199">
        <f>IF(N738="nulová",J738,0)</f>
        <v>0</v>
      </c>
      <c r="BJ738" s="16" t="s">
        <v>81</v>
      </c>
      <c r="BK738" s="199">
        <f>ROUND(I738*H738,2)</f>
        <v>0</v>
      </c>
      <c r="BL738" s="16" t="s">
        <v>236</v>
      </c>
      <c r="BM738" s="198" t="s">
        <v>1168</v>
      </c>
    </row>
    <row r="739" spans="1:65" s="2" customFormat="1" ht="16.5" customHeight="1">
      <c r="A739" s="33"/>
      <c r="B739" s="34"/>
      <c r="C739" s="186" t="s">
        <v>1169</v>
      </c>
      <c r="D739" s="186" t="s">
        <v>155</v>
      </c>
      <c r="E739" s="187" t="s">
        <v>1170</v>
      </c>
      <c r="F739" s="188" t="s">
        <v>1171</v>
      </c>
      <c r="G739" s="189" t="s">
        <v>1172</v>
      </c>
      <c r="H739" s="190">
        <v>4</v>
      </c>
      <c r="I739" s="191"/>
      <c r="J739" s="192">
        <f>ROUND(I739*H739,2)</f>
        <v>0</v>
      </c>
      <c r="K739" s="193"/>
      <c r="L739" s="38"/>
      <c r="M739" s="194" t="s">
        <v>1</v>
      </c>
      <c r="N739" s="195" t="s">
        <v>38</v>
      </c>
      <c r="O739" s="70"/>
      <c r="P739" s="196">
        <f>O739*H739</f>
        <v>0</v>
      </c>
      <c r="Q739" s="196">
        <v>0</v>
      </c>
      <c r="R739" s="196">
        <f>Q739*H739</f>
        <v>0</v>
      </c>
      <c r="S739" s="196">
        <v>0</v>
      </c>
      <c r="T739" s="197">
        <f>S739*H739</f>
        <v>0</v>
      </c>
      <c r="U739" s="33"/>
      <c r="V739" s="33"/>
      <c r="W739" s="33"/>
      <c r="X739" s="33"/>
      <c r="Y739" s="33"/>
      <c r="Z739" s="33"/>
      <c r="AA739" s="33"/>
      <c r="AB739" s="33"/>
      <c r="AC739" s="33"/>
      <c r="AD739" s="33"/>
      <c r="AE739" s="33"/>
      <c r="AR739" s="198" t="s">
        <v>236</v>
      </c>
      <c r="AT739" s="198" t="s">
        <v>155</v>
      </c>
      <c r="AU739" s="198" t="s">
        <v>83</v>
      </c>
      <c r="AY739" s="16" t="s">
        <v>153</v>
      </c>
      <c r="BE739" s="199">
        <f>IF(N739="základní",J739,0)</f>
        <v>0</v>
      </c>
      <c r="BF739" s="199">
        <f>IF(N739="snížená",J739,0)</f>
        <v>0</v>
      </c>
      <c r="BG739" s="199">
        <f>IF(N739="zákl. přenesená",J739,0)</f>
        <v>0</v>
      </c>
      <c r="BH739" s="199">
        <f>IF(N739="sníž. přenesená",J739,0)</f>
        <v>0</v>
      </c>
      <c r="BI739" s="199">
        <f>IF(N739="nulová",J739,0)</f>
        <v>0</v>
      </c>
      <c r="BJ739" s="16" t="s">
        <v>81</v>
      </c>
      <c r="BK739" s="199">
        <f>ROUND(I739*H739,2)</f>
        <v>0</v>
      </c>
      <c r="BL739" s="16" t="s">
        <v>236</v>
      </c>
      <c r="BM739" s="198" t="s">
        <v>1173</v>
      </c>
    </row>
    <row r="740" spans="1:65" s="2" customFormat="1" ht="24.2" customHeight="1">
      <c r="A740" s="33"/>
      <c r="B740" s="34"/>
      <c r="C740" s="186" t="s">
        <v>1174</v>
      </c>
      <c r="D740" s="186" t="s">
        <v>155</v>
      </c>
      <c r="E740" s="187" t="s">
        <v>1175</v>
      </c>
      <c r="F740" s="188" t="s">
        <v>1176</v>
      </c>
      <c r="G740" s="189" t="s">
        <v>206</v>
      </c>
      <c r="H740" s="190">
        <v>1.958</v>
      </c>
      <c r="I740" s="191"/>
      <c r="J740" s="192">
        <f>ROUND(I740*H740,2)</f>
        <v>0</v>
      </c>
      <c r="K740" s="193"/>
      <c r="L740" s="38"/>
      <c r="M740" s="194" t="s">
        <v>1</v>
      </c>
      <c r="N740" s="195" t="s">
        <v>38</v>
      </c>
      <c r="O740" s="70"/>
      <c r="P740" s="196">
        <f>O740*H740</f>
        <v>0</v>
      </c>
      <c r="Q740" s="196">
        <v>0</v>
      </c>
      <c r="R740" s="196">
        <f>Q740*H740</f>
        <v>0</v>
      </c>
      <c r="S740" s="196">
        <v>0</v>
      </c>
      <c r="T740" s="197">
        <f>S740*H740</f>
        <v>0</v>
      </c>
      <c r="U740" s="33"/>
      <c r="V740" s="33"/>
      <c r="W740" s="33"/>
      <c r="X740" s="33"/>
      <c r="Y740" s="33"/>
      <c r="Z740" s="33"/>
      <c r="AA740" s="33"/>
      <c r="AB740" s="33"/>
      <c r="AC740" s="33"/>
      <c r="AD740" s="33"/>
      <c r="AE740" s="33"/>
      <c r="AR740" s="198" t="s">
        <v>236</v>
      </c>
      <c r="AT740" s="198" t="s">
        <v>155</v>
      </c>
      <c r="AU740" s="198" t="s">
        <v>83</v>
      </c>
      <c r="AY740" s="16" t="s">
        <v>153</v>
      </c>
      <c r="BE740" s="199">
        <f>IF(N740="základní",J740,0)</f>
        <v>0</v>
      </c>
      <c r="BF740" s="199">
        <f>IF(N740="snížená",J740,0)</f>
        <v>0</v>
      </c>
      <c r="BG740" s="199">
        <f>IF(N740="zákl. přenesená",J740,0)</f>
        <v>0</v>
      </c>
      <c r="BH740" s="199">
        <f>IF(N740="sníž. přenesená",J740,0)</f>
        <v>0</v>
      </c>
      <c r="BI740" s="199">
        <f>IF(N740="nulová",J740,0)</f>
        <v>0</v>
      </c>
      <c r="BJ740" s="16" t="s">
        <v>81</v>
      </c>
      <c r="BK740" s="199">
        <f>ROUND(I740*H740,2)</f>
        <v>0</v>
      </c>
      <c r="BL740" s="16" t="s">
        <v>236</v>
      </c>
      <c r="BM740" s="198" t="s">
        <v>1177</v>
      </c>
    </row>
    <row r="741" spans="1:65" s="12" customFormat="1" ht="22.9" customHeight="1">
      <c r="B741" s="170"/>
      <c r="C741" s="171"/>
      <c r="D741" s="172" t="s">
        <v>72</v>
      </c>
      <c r="E741" s="184" t="s">
        <v>1178</v>
      </c>
      <c r="F741" s="184" t="s">
        <v>1179</v>
      </c>
      <c r="G741" s="171"/>
      <c r="H741" s="171"/>
      <c r="I741" s="174"/>
      <c r="J741" s="185">
        <f>BK741</f>
        <v>0</v>
      </c>
      <c r="K741" s="171"/>
      <c r="L741" s="176"/>
      <c r="M741" s="177"/>
      <c r="N741" s="178"/>
      <c r="O741" s="178"/>
      <c r="P741" s="179">
        <f>SUM(P742:P775)</f>
        <v>0</v>
      </c>
      <c r="Q741" s="178"/>
      <c r="R741" s="179">
        <f>SUM(R742:R775)</f>
        <v>2.3495500000000007</v>
      </c>
      <c r="S741" s="178"/>
      <c r="T741" s="180">
        <f>SUM(T742:T775)</f>
        <v>0</v>
      </c>
      <c r="AR741" s="181" t="s">
        <v>83</v>
      </c>
      <c r="AT741" s="182" t="s">
        <v>72</v>
      </c>
      <c r="AU741" s="182" t="s">
        <v>81</v>
      </c>
      <c r="AY741" s="181" t="s">
        <v>153</v>
      </c>
      <c r="BK741" s="183">
        <f>SUM(BK742:BK775)</f>
        <v>0</v>
      </c>
    </row>
    <row r="742" spans="1:65" s="2" customFormat="1" ht="33" customHeight="1">
      <c r="A742" s="33"/>
      <c r="B742" s="34"/>
      <c r="C742" s="186" t="s">
        <v>1180</v>
      </c>
      <c r="D742" s="186" t="s">
        <v>155</v>
      </c>
      <c r="E742" s="187" t="s">
        <v>1181</v>
      </c>
      <c r="F742" s="188" t="s">
        <v>1182</v>
      </c>
      <c r="G742" s="189" t="s">
        <v>212</v>
      </c>
      <c r="H742" s="190">
        <v>268.3</v>
      </c>
      <c r="I742" s="191"/>
      <c r="J742" s="192">
        <f>ROUND(I742*H742,2)</f>
        <v>0</v>
      </c>
      <c r="K742" s="193"/>
      <c r="L742" s="38"/>
      <c r="M742" s="194" t="s">
        <v>1</v>
      </c>
      <c r="N742" s="195" t="s">
        <v>38</v>
      </c>
      <c r="O742" s="70"/>
      <c r="P742" s="196">
        <f>O742*H742</f>
        <v>0</v>
      </c>
      <c r="Q742" s="196">
        <v>6.6100000000000004E-3</v>
      </c>
      <c r="R742" s="196">
        <f>Q742*H742</f>
        <v>1.7734630000000002</v>
      </c>
      <c r="S742" s="196">
        <v>0</v>
      </c>
      <c r="T742" s="197">
        <f>S742*H742</f>
        <v>0</v>
      </c>
      <c r="U742" s="33"/>
      <c r="V742" s="33"/>
      <c r="W742" s="33"/>
      <c r="X742" s="33"/>
      <c r="Y742" s="33"/>
      <c r="Z742" s="33"/>
      <c r="AA742" s="33"/>
      <c r="AB742" s="33"/>
      <c r="AC742" s="33"/>
      <c r="AD742" s="33"/>
      <c r="AE742" s="33"/>
      <c r="AR742" s="198" t="s">
        <v>236</v>
      </c>
      <c r="AT742" s="198" t="s">
        <v>155</v>
      </c>
      <c r="AU742" s="198" t="s">
        <v>83</v>
      </c>
      <c r="AY742" s="16" t="s">
        <v>153</v>
      </c>
      <c r="BE742" s="199">
        <f>IF(N742="základní",J742,0)</f>
        <v>0</v>
      </c>
      <c r="BF742" s="199">
        <f>IF(N742="snížená",J742,0)</f>
        <v>0</v>
      </c>
      <c r="BG742" s="199">
        <f>IF(N742="zákl. přenesená",J742,0)</f>
        <v>0</v>
      </c>
      <c r="BH742" s="199">
        <f>IF(N742="sníž. přenesená",J742,0)</f>
        <v>0</v>
      </c>
      <c r="BI742" s="199">
        <f>IF(N742="nulová",J742,0)</f>
        <v>0</v>
      </c>
      <c r="BJ742" s="16" t="s">
        <v>81</v>
      </c>
      <c r="BK742" s="199">
        <f>ROUND(I742*H742,2)</f>
        <v>0</v>
      </c>
      <c r="BL742" s="16" t="s">
        <v>236</v>
      </c>
      <c r="BM742" s="198" t="s">
        <v>1183</v>
      </c>
    </row>
    <row r="743" spans="1:65" s="13" customFormat="1">
      <c r="B743" s="200"/>
      <c r="C743" s="201"/>
      <c r="D743" s="202" t="s">
        <v>161</v>
      </c>
      <c r="E743" s="203" t="s">
        <v>1</v>
      </c>
      <c r="F743" s="204" t="s">
        <v>1091</v>
      </c>
      <c r="G743" s="201"/>
      <c r="H743" s="205">
        <v>268.3</v>
      </c>
      <c r="I743" s="206"/>
      <c r="J743" s="201"/>
      <c r="K743" s="201"/>
      <c r="L743" s="207"/>
      <c r="M743" s="208"/>
      <c r="N743" s="209"/>
      <c r="O743" s="209"/>
      <c r="P743" s="209"/>
      <c r="Q743" s="209"/>
      <c r="R743" s="209"/>
      <c r="S743" s="209"/>
      <c r="T743" s="210"/>
      <c r="AT743" s="211" t="s">
        <v>161</v>
      </c>
      <c r="AU743" s="211" t="s">
        <v>83</v>
      </c>
      <c r="AV743" s="13" t="s">
        <v>83</v>
      </c>
      <c r="AW743" s="13" t="s">
        <v>30</v>
      </c>
      <c r="AX743" s="13" t="s">
        <v>73</v>
      </c>
      <c r="AY743" s="211" t="s">
        <v>153</v>
      </c>
    </row>
    <row r="744" spans="1:65" s="14" customFormat="1">
      <c r="B744" s="212"/>
      <c r="C744" s="213"/>
      <c r="D744" s="202" t="s">
        <v>161</v>
      </c>
      <c r="E744" s="214" t="s">
        <v>1</v>
      </c>
      <c r="F744" s="215" t="s">
        <v>163</v>
      </c>
      <c r="G744" s="213"/>
      <c r="H744" s="216">
        <v>268.3</v>
      </c>
      <c r="I744" s="217"/>
      <c r="J744" s="213"/>
      <c r="K744" s="213"/>
      <c r="L744" s="218"/>
      <c r="M744" s="219"/>
      <c r="N744" s="220"/>
      <c r="O744" s="220"/>
      <c r="P744" s="220"/>
      <c r="Q744" s="220"/>
      <c r="R744" s="220"/>
      <c r="S744" s="220"/>
      <c r="T744" s="221"/>
      <c r="AT744" s="222" t="s">
        <v>161</v>
      </c>
      <c r="AU744" s="222" t="s">
        <v>83</v>
      </c>
      <c r="AV744" s="14" t="s">
        <v>159</v>
      </c>
      <c r="AW744" s="14" t="s">
        <v>30</v>
      </c>
      <c r="AX744" s="14" t="s">
        <v>81</v>
      </c>
      <c r="AY744" s="222" t="s">
        <v>153</v>
      </c>
    </row>
    <row r="745" spans="1:65" s="2" customFormat="1" ht="16.5" customHeight="1">
      <c r="A745" s="33"/>
      <c r="B745" s="34"/>
      <c r="C745" s="186" t="s">
        <v>1184</v>
      </c>
      <c r="D745" s="186" t="s">
        <v>155</v>
      </c>
      <c r="E745" s="187" t="s">
        <v>1185</v>
      </c>
      <c r="F745" s="188" t="s">
        <v>1186</v>
      </c>
      <c r="G745" s="189" t="s">
        <v>309</v>
      </c>
      <c r="H745" s="190">
        <v>8</v>
      </c>
      <c r="I745" s="191"/>
      <c r="J745" s="192">
        <f>ROUND(I745*H745,2)</f>
        <v>0</v>
      </c>
      <c r="K745" s="193"/>
      <c r="L745" s="38"/>
      <c r="M745" s="194" t="s">
        <v>1</v>
      </c>
      <c r="N745" s="195" t="s">
        <v>38</v>
      </c>
      <c r="O745" s="70"/>
      <c r="P745" s="196">
        <f>O745*H745</f>
        <v>0</v>
      </c>
      <c r="Q745" s="196">
        <v>1.0000000000000001E-5</v>
      </c>
      <c r="R745" s="196">
        <f>Q745*H745</f>
        <v>8.0000000000000007E-5</v>
      </c>
      <c r="S745" s="196">
        <v>0</v>
      </c>
      <c r="T745" s="197">
        <f>S745*H745</f>
        <v>0</v>
      </c>
      <c r="U745" s="33"/>
      <c r="V745" s="33"/>
      <c r="W745" s="33"/>
      <c r="X745" s="33"/>
      <c r="Y745" s="33"/>
      <c r="Z745" s="33"/>
      <c r="AA745" s="33"/>
      <c r="AB745" s="33"/>
      <c r="AC745" s="33"/>
      <c r="AD745" s="33"/>
      <c r="AE745" s="33"/>
      <c r="AR745" s="198" t="s">
        <v>236</v>
      </c>
      <c r="AT745" s="198" t="s">
        <v>155</v>
      </c>
      <c r="AU745" s="198" t="s">
        <v>83</v>
      </c>
      <c r="AY745" s="16" t="s">
        <v>153</v>
      </c>
      <c r="BE745" s="199">
        <f>IF(N745="základní",J745,0)</f>
        <v>0</v>
      </c>
      <c r="BF745" s="199">
        <f>IF(N745="snížená",J745,0)</f>
        <v>0</v>
      </c>
      <c r="BG745" s="199">
        <f>IF(N745="zákl. přenesená",J745,0)</f>
        <v>0</v>
      </c>
      <c r="BH745" s="199">
        <f>IF(N745="sníž. přenesená",J745,0)</f>
        <v>0</v>
      </c>
      <c r="BI745" s="199">
        <f>IF(N745="nulová",J745,0)</f>
        <v>0</v>
      </c>
      <c r="BJ745" s="16" t="s">
        <v>81</v>
      </c>
      <c r="BK745" s="199">
        <f>ROUND(I745*H745,2)</f>
        <v>0</v>
      </c>
      <c r="BL745" s="16" t="s">
        <v>236</v>
      </c>
      <c r="BM745" s="198" t="s">
        <v>1187</v>
      </c>
    </row>
    <row r="746" spans="1:65" s="13" customFormat="1">
      <c r="B746" s="200"/>
      <c r="C746" s="201"/>
      <c r="D746" s="202" t="s">
        <v>161</v>
      </c>
      <c r="E746" s="203" t="s">
        <v>1</v>
      </c>
      <c r="F746" s="204" t="s">
        <v>1188</v>
      </c>
      <c r="G746" s="201"/>
      <c r="H746" s="205">
        <v>8</v>
      </c>
      <c r="I746" s="206"/>
      <c r="J746" s="201"/>
      <c r="K746" s="201"/>
      <c r="L746" s="207"/>
      <c r="M746" s="208"/>
      <c r="N746" s="209"/>
      <c r="O746" s="209"/>
      <c r="P746" s="209"/>
      <c r="Q746" s="209"/>
      <c r="R746" s="209"/>
      <c r="S746" s="209"/>
      <c r="T746" s="210"/>
      <c r="AT746" s="211" t="s">
        <v>161</v>
      </c>
      <c r="AU746" s="211" t="s">
        <v>83</v>
      </c>
      <c r="AV746" s="13" t="s">
        <v>83</v>
      </c>
      <c r="AW746" s="13" t="s">
        <v>30</v>
      </c>
      <c r="AX746" s="13" t="s">
        <v>73</v>
      </c>
      <c r="AY746" s="211" t="s">
        <v>153</v>
      </c>
    </row>
    <row r="747" spans="1:65" s="14" customFormat="1">
      <c r="B747" s="212"/>
      <c r="C747" s="213"/>
      <c r="D747" s="202" t="s">
        <v>161</v>
      </c>
      <c r="E747" s="214" t="s">
        <v>1</v>
      </c>
      <c r="F747" s="215" t="s">
        <v>163</v>
      </c>
      <c r="G747" s="213"/>
      <c r="H747" s="216">
        <v>8</v>
      </c>
      <c r="I747" s="217"/>
      <c r="J747" s="213"/>
      <c r="K747" s="213"/>
      <c r="L747" s="218"/>
      <c r="M747" s="219"/>
      <c r="N747" s="220"/>
      <c r="O747" s="220"/>
      <c r="P747" s="220"/>
      <c r="Q747" s="220"/>
      <c r="R747" s="220"/>
      <c r="S747" s="220"/>
      <c r="T747" s="221"/>
      <c r="AT747" s="222" t="s">
        <v>161</v>
      </c>
      <c r="AU747" s="222" t="s">
        <v>83</v>
      </c>
      <c r="AV747" s="14" t="s">
        <v>159</v>
      </c>
      <c r="AW747" s="14" t="s">
        <v>30</v>
      </c>
      <c r="AX747" s="14" t="s">
        <v>81</v>
      </c>
      <c r="AY747" s="222" t="s">
        <v>153</v>
      </c>
    </row>
    <row r="748" spans="1:65" s="2" customFormat="1" ht="16.5" customHeight="1">
      <c r="A748" s="33"/>
      <c r="B748" s="34"/>
      <c r="C748" s="223" t="s">
        <v>1189</v>
      </c>
      <c r="D748" s="223" t="s">
        <v>350</v>
      </c>
      <c r="E748" s="224" t="s">
        <v>1190</v>
      </c>
      <c r="F748" s="225" t="s">
        <v>1191</v>
      </c>
      <c r="G748" s="226" t="s">
        <v>309</v>
      </c>
      <c r="H748" s="227">
        <v>1</v>
      </c>
      <c r="I748" s="228"/>
      <c r="J748" s="229">
        <f>ROUND(I748*H748,2)</f>
        <v>0</v>
      </c>
      <c r="K748" s="230"/>
      <c r="L748" s="231"/>
      <c r="M748" s="232" t="s">
        <v>1</v>
      </c>
      <c r="N748" s="233" t="s">
        <v>38</v>
      </c>
      <c r="O748" s="70"/>
      <c r="P748" s="196">
        <f>O748*H748</f>
        <v>0</v>
      </c>
      <c r="Q748" s="196">
        <v>6.9999999999999999E-4</v>
      </c>
      <c r="R748" s="196">
        <f>Q748*H748</f>
        <v>6.9999999999999999E-4</v>
      </c>
      <c r="S748" s="196">
        <v>0</v>
      </c>
      <c r="T748" s="197">
        <f>S748*H748</f>
        <v>0</v>
      </c>
      <c r="U748" s="33"/>
      <c r="V748" s="33"/>
      <c r="W748" s="33"/>
      <c r="X748" s="33"/>
      <c r="Y748" s="33"/>
      <c r="Z748" s="33"/>
      <c r="AA748" s="33"/>
      <c r="AB748" s="33"/>
      <c r="AC748" s="33"/>
      <c r="AD748" s="33"/>
      <c r="AE748" s="33"/>
      <c r="AR748" s="198" t="s">
        <v>315</v>
      </c>
      <c r="AT748" s="198" t="s">
        <v>350</v>
      </c>
      <c r="AU748" s="198" t="s">
        <v>83</v>
      </c>
      <c r="AY748" s="16" t="s">
        <v>153</v>
      </c>
      <c r="BE748" s="199">
        <f>IF(N748="základní",J748,0)</f>
        <v>0</v>
      </c>
      <c r="BF748" s="199">
        <f>IF(N748="snížená",J748,0)</f>
        <v>0</v>
      </c>
      <c r="BG748" s="199">
        <f>IF(N748="zákl. přenesená",J748,0)</f>
        <v>0</v>
      </c>
      <c r="BH748" s="199">
        <f>IF(N748="sníž. přenesená",J748,0)</f>
        <v>0</v>
      </c>
      <c r="BI748" s="199">
        <f>IF(N748="nulová",J748,0)</f>
        <v>0</v>
      </c>
      <c r="BJ748" s="16" t="s">
        <v>81</v>
      </c>
      <c r="BK748" s="199">
        <f>ROUND(I748*H748,2)</f>
        <v>0</v>
      </c>
      <c r="BL748" s="16" t="s">
        <v>236</v>
      </c>
      <c r="BM748" s="198" t="s">
        <v>1192</v>
      </c>
    </row>
    <row r="749" spans="1:65" s="2" customFormat="1" ht="16.5" customHeight="1">
      <c r="A749" s="33"/>
      <c r="B749" s="34"/>
      <c r="C749" s="223" t="s">
        <v>1193</v>
      </c>
      <c r="D749" s="223" t="s">
        <v>350</v>
      </c>
      <c r="E749" s="224" t="s">
        <v>1194</v>
      </c>
      <c r="F749" s="225" t="s">
        <v>1195</v>
      </c>
      <c r="G749" s="226" t="s">
        <v>309</v>
      </c>
      <c r="H749" s="227">
        <v>7</v>
      </c>
      <c r="I749" s="228"/>
      <c r="J749" s="229">
        <f>ROUND(I749*H749,2)</f>
        <v>0</v>
      </c>
      <c r="K749" s="230"/>
      <c r="L749" s="231"/>
      <c r="M749" s="232" t="s">
        <v>1</v>
      </c>
      <c r="N749" s="233" t="s">
        <v>38</v>
      </c>
      <c r="O749" s="70"/>
      <c r="P749" s="196">
        <f>O749*H749</f>
        <v>0</v>
      </c>
      <c r="Q749" s="196">
        <v>1.1999999999999999E-3</v>
      </c>
      <c r="R749" s="196">
        <f>Q749*H749</f>
        <v>8.3999999999999995E-3</v>
      </c>
      <c r="S749" s="196">
        <v>0</v>
      </c>
      <c r="T749" s="197">
        <f>S749*H749</f>
        <v>0</v>
      </c>
      <c r="U749" s="33"/>
      <c r="V749" s="33"/>
      <c r="W749" s="33"/>
      <c r="X749" s="33"/>
      <c r="Y749" s="33"/>
      <c r="Z749" s="33"/>
      <c r="AA749" s="33"/>
      <c r="AB749" s="33"/>
      <c r="AC749" s="33"/>
      <c r="AD749" s="33"/>
      <c r="AE749" s="33"/>
      <c r="AR749" s="198" t="s">
        <v>315</v>
      </c>
      <c r="AT749" s="198" t="s">
        <v>350</v>
      </c>
      <c r="AU749" s="198" t="s">
        <v>83</v>
      </c>
      <c r="AY749" s="16" t="s">
        <v>153</v>
      </c>
      <c r="BE749" s="199">
        <f>IF(N749="základní",J749,0)</f>
        <v>0</v>
      </c>
      <c r="BF749" s="199">
        <f>IF(N749="snížená",J749,0)</f>
        <v>0</v>
      </c>
      <c r="BG749" s="199">
        <f>IF(N749="zákl. přenesená",J749,0)</f>
        <v>0</v>
      </c>
      <c r="BH749" s="199">
        <f>IF(N749="sníž. přenesená",J749,0)</f>
        <v>0</v>
      </c>
      <c r="BI749" s="199">
        <f>IF(N749="nulová",J749,0)</f>
        <v>0</v>
      </c>
      <c r="BJ749" s="16" t="s">
        <v>81</v>
      </c>
      <c r="BK749" s="199">
        <f>ROUND(I749*H749,2)</f>
        <v>0</v>
      </c>
      <c r="BL749" s="16" t="s">
        <v>236</v>
      </c>
      <c r="BM749" s="198" t="s">
        <v>1196</v>
      </c>
    </row>
    <row r="750" spans="1:65" s="2" customFormat="1" ht="33" customHeight="1">
      <c r="A750" s="33"/>
      <c r="B750" s="34"/>
      <c r="C750" s="186" t="s">
        <v>1197</v>
      </c>
      <c r="D750" s="186" t="s">
        <v>155</v>
      </c>
      <c r="E750" s="187" t="s">
        <v>1198</v>
      </c>
      <c r="F750" s="188" t="s">
        <v>1199</v>
      </c>
      <c r="G750" s="189" t="s">
        <v>260</v>
      </c>
      <c r="H750" s="190">
        <v>17.399999999999999</v>
      </c>
      <c r="I750" s="191"/>
      <c r="J750" s="192">
        <f>ROUND(I750*H750,2)</f>
        <v>0</v>
      </c>
      <c r="K750" s="193"/>
      <c r="L750" s="38"/>
      <c r="M750" s="194" t="s">
        <v>1</v>
      </c>
      <c r="N750" s="195" t="s">
        <v>38</v>
      </c>
      <c r="O750" s="70"/>
      <c r="P750" s="196">
        <f>O750*H750</f>
        <v>0</v>
      </c>
      <c r="Q750" s="196">
        <v>2.2300000000000002E-3</v>
      </c>
      <c r="R750" s="196">
        <f>Q750*H750</f>
        <v>3.8802000000000003E-2</v>
      </c>
      <c r="S750" s="196">
        <v>0</v>
      </c>
      <c r="T750" s="197">
        <f>S750*H750</f>
        <v>0</v>
      </c>
      <c r="U750" s="33"/>
      <c r="V750" s="33"/>
      <c r="W750" s="33"/>
      <c r="X750" s="33"/>
      <c r="Y750" s="33"/>
      <c r="Z750" s="33"/>
      <c r="AA750" s="33"/>
      <c r="AB750" s="33"/>
      <c r="AC750" s="33"/>
      <c r="AD750" s="33"/>
      <c r="AE750" s="33"/>
      <c r="AR750" s="198" t="s">
        <v>236</v>
      </c>
      <c r="AT750" s="198" t="s">
        <v>155</v>
      </c>
      <c r="AU750" s="198" t="s">
        <v>83</v>
      </c>
      <c r="AY750" s="16" t="s">
        <v>153</v>
      </c>
      <c r="BE750" s="199">
        <f>IF(N750="základní",J750,0)</f>
        <v>0</v>
      </c>
      <c r="BF750" s="199">
        <f>IF(N750="snížená",J750,0)</f>
        <v>0</v>
      </c>
      <c r="BG750" s="199">
        <f>IF(N750="zákl. přenesená",J750,0)</f>
        <v>0</v>
      </c>
      <c r="BH750" s="199">
        <f>IF(N750="sníž. přenesená",J750,0)</f>
        <v>0</v>
      </c>
      <c r="BI750" s="199">
        <f>IF(N750="nulová",J750,0)</f>
        <v>0</v>
      </c>
      <c r="BJ750" s="16" t="s">
        <v>81</v>
      </c>
      <c r="BK750" s="199">
        <f>ROUND(I750*H750,2)</f>
        <v>0</v>
      </c>
      <c r="BL750" s="16" t="s">
        <v>236</v>
      </c>
      <c r="BM750" s="198" t="s">
        <v>1200</v>
      </c>
    </row>
    <row r="751" spans="1:65" s="13" customFormat="1">
      <c r="B751" s="200"/>
      <c r="C751" s="201"/>
      <c r="D751" s="202" t="s">
        <v>161</v>
      </c>
      <c r="E751" s="203" t="s">
        <v>1</v>
      </c>
      <c r="F751" s="204" t="s">
        <v>1201</v>
      </c>
      <c r="G751" s="201"/>
      <c r="H751" s="205">
        <v>17.399999999999999</v>
      </c>
      <c r="I751" s="206"/>
      <c r="J751" s="201"/>
      <c r="K751" s="201"/>
      <c r="L751" s="207"/>
      <c r="M751" s="208"/>
      <c r="N751" s="209"/>
      <c r="O751" s="209"/>
      <c r="P751" s="209"/>
      <c r="Q751" s="209"/>
      <c r="R751" s="209"/>
      <c r="S751" s="209"/>
      <c r="T751" s="210"/>
      <c r="AT751" s="211" t="s">
        <v>161</v>
      </c>
      <c r="AU751" s="211" t="s">
        <v>83</v>
      </c>
      <c r="AV751" s="13" t="s">
        <v>83</v>
      </c>
      <c r="AW751" s="13" t="s">
        <v>30</v>
      </c>
      <c r="AX751" s="13" t="s">
        <v>73</v>
      </c>
      <c r="AY751" s="211" t="s">
        <v>153</v>
      </c>
    </row>
    <row r="752" spans="1:65" s="14" customFormat="1">
      <c r="B752" s="212"/>
      <c r="C752" s="213"/>
      <c r="D752" s="202" t="s">
        <v>161</v>
      </c>
      <c r="E752" s="214" t="s">
        <v>1</v>
      </c>
      <c r="F752" s="215" t="s">
        <v>163</v>
      </c>
      <c r="G752" s="213"/>
      <c r="H752" s="216">
        <v>17.399999999999999</v>
      </c>
      <c r="I752" s="217"/>
      <c r="J752" s="213"/>
      <c r="K752" s="213"/>
      <c r="L752" s="218"/>
      <c r="M752" s="219"/>
      <c r="N752" s="220"/>
      <c r="O752" s="220"/>
      <c r="P752" s="220"/>
      <c r="Q752" s="220"/>
      <c r="R752" s="220"/>
      <c r="S752" s="220"/>
      <c r="T752" s="221"/>
      <c r="AT752" s="222" t="s">
        <v>161</v>
      </c>
      <c r="AU752" s="222" t="s">
        <v>83</v>
      </c>
      <c r="AV752" s="14" t="s">
        <v>159</v>
      </c>
      <c r="AW752" s="14" t="s">
        <v>30</v>
      </c>
      <c r="AX752" s="14" t="s">
        <v>81</v>
      </c>
      <c r="AY752" s="222" t="s">
        <v>153</v>
      </c>
    </row>
    <row r="753" spans="1:65" s="2" customFormat="1" ht="24.2" customHeight="1">
      <c r="A753" s="33"/>
      <c r="B753" s="34"/>
      <c r="C753" s="186" t="s">
        <v>1202</v>
      </c>
      <c r="D753" s="186" t="s">
        <v>155</v>
      </c>
      <c r="E753" s="187" t="s">
        <v>1203</v>
      </c>
      <c r="F753" s="188" t="s">
        <v>1204</v>
      </c>
      <c r="G753" s="189" t="s">
        <v>260</v>
      </c>
      <c r="H753" s="190">
        <v>17.7</v>
      </c>
      <c r="I753" s="191"/>
      <c r="J753" s="192">
        <f>ROUND(I753*H753,2)</f>
        <v>0</v>
      </c>
      <c r="K753" s="193"/>
      <c r="L753" s="38"/>
      <c r="M753" s="194" t="s">
        <v>1</v>
      </c>
      <c r="N753" s="195" t="s">
        <v>38</v>
      </c>
      <c r="O753" s="70"/>
      <c r="P753" s="196">
        <f>O753*H753</f>
        <v>0</v>
      </c>
      <c r="Q753" s="196">
        <v>2.1800000000000001E-3</v>
      </c>
      <c r="R753" s="196">
        <f>Q753*H753</f>
        <v>3.8586000000000002E-2</v>
      </c>
      <c r="S753" s="196">
        <v>0</v>
      </c>
      <c r="T753" s="197">
        <f>S753*H753</f>
        <v>0</v>
      </c>
      <c r="U753" s="33"/>
      <c r="V753" s="33"/>
      <c r="W753" s="33"/>
      <c r="X753" s="33"/>
      <c r="Y753" s="33"/>
      <c r="Z753" s="33"/>
      <c r="AA753" s="33"/>
      <c r="AB753" s="33"/>
      <c r="AC753" s="33"/>
      <c r="AD753" s="33"/>
      <c r="AE753" s="33"/>
      <c r="AR753" s="198" t="s">
        <v>236</v>
      </c>
      <c r="AT753" s="198" t="s">
        <v>155</v>
      </c>
      <c r="AU753" s="198" t="s">
        <v>83</v>
      </c>
      <c r="AY753" s="16" t="s">
        <v>153</v>
      </c>
      <c r="BE753" s="199">
        <f>IF(N753="základní",J753,0)</f>
        <v>0</v>
      </c>
      <c r="BF753" s="199">
        <f>IF(N753="snížená",J753,0)</f>
        <v>0</v>
      </c>
      <c r="BG753" s="199">
        <f>IF(N753="zákl. přenesená",J753,0)</f>
        <v>0</v>
      </c>
      <c r="BH753" s="199">
        <f>IF(N753="sníž. přenesená",J753,0)</f>
        <v>0</v>
      </c>
      <c r="BI753" s="199">
        <f>IF(N753="nulová",J753,0)</f>
        <v>0</v>
      </c>
      <c r="BJ753" s="16" t="s">
        <v>81</v>
      </c>
      <c r="BK753" s="199">
        <f>ROUND(I753*H753,2)</f>
        <v>0</v>
      </c>
      <c r="BL753" s="16" t="s">
        <v>236</v>
      </c>
      <c r="BM753" s="198" t="s">
        <v>1205</v>
      </c>
    </row>
    <row r="754" spans="1:65" s="13" customFormat="1">
      <c r="B754" s="200"/>
      <c r="C754" s="201"/>
      <c r="D754" s="202" t="s">
        <v>161</v>
      </c>
      <c r="E754" s="203" t="s">
        <v>1</v>
      </c>
      <c r="F754" s="204" t="s">
        <v>1206</v>
      </c>
      <c r="G754" s="201"/>
      <c r="H754" s="205">
        <v>17.7</v>
      </c>
      <c r="I754" s="206"/>
      <c r="J754" s="201"/>
      <c r="K754" s="201"/>
      <c r="L754" s="207"/>
      <c r="M754" s="208"/>
      <c r="N754" s="209"/>
      <c r="O754" s="209"/>
      <c r="P754" s="209"/>
      <c r="Q754" s="209"/>
      <c r="R754" s="209"/>
      <c r="S754" s="209"/>
      <c r="T754" s="210"/>
      <c r="AT754" s="211" t="s">
        <v>161</v>
      </c>
      <c r="AU754" s="211" t="s">
        <v>83</v>
      </c>
      <c r="AV754" s="13" t="s">
        <v>83</v>
      </c>
      <c r="AW754" s="13" t="s">
        <v>30</v>
      </c>
      <c r="AX754" s="13" t="s">
        <v>73</v>
      </c>
      <c r="AY754" s="211" t="s">
        <v>153</v>
      </c>
    </row>
    <row r="755" spans="1:65" s="14" customFormat="1">
      <c r="B755" s="212"/>
      <c r="C755" s="213"/>
      <c r="D755" s="202" t="s">
        <v>161</v>
      </c>
      <c r="E755" s="214" t="s">
        <v>1</v>
      </c>
      <c r="F755" s="215" t="s">
        <v>163</v>
      </c>
      <c r="G755" s="213"/>
      <c r="H755" s="216">
        <v>17.7</v>
      </c>
      <c r="I755" s="217"/>
      <c r="J755" s="213"/>
      <c r="K755" s="213"/>
      <c r="L755" s="218"/>
      <c r="M755" s="219"/>
      <c r="N755" s="220"/>
      <c r="O755" s="220"/>
      <c r="P755" s="220"/>
      <c r="Q755" s="220"/>
      <c r="R755" s="220"/>
      <c r="S755" s="220"/>
      <c r="T755" s="221"/>
      <c r="AT755" s="222" t="s">
        <v>161</v>
      </c>
      <c r="AU755" s="222" t="s">
        <v>83</v>
      </c>
      <c r="AV755" s="14" t="s">
        <v>159</v>
      </c>
      <c r="AW755" s="14" t="s">
        <v>30</v>
      </c>
      <c r="AX755" s="14" t="s">
        <v>81</v>
      </c>
      <c r="AY755" s="222" t="s">
        <v>153</v>
      </c>
    </row>
    <row r="756" spans="1:65" s="2" customFormat="1" ht="24.2" customHeight="1">
      <c r="A756" s="33"/>
      <c r="B756" s="34"/>
      <c r="C756" s="186" t="s">
        <v>1207</v>
      </c>
      <c r="D756" s="186" t="s">
        <v>155</v>
      </c>
      <c r="E756" s="187" t="s">
        <v>1208</v>
      </c>
      <c r="F756" s="188" t="s">
        <v>1209</v>
      </c>
      <c r="G756" s="189" t="s">
        <v>260</v>
      </c>
      <c r="H756" s="190">
        <v>49.2</v>
      </c>
      <c r="I756" s="191"/>
      <c r="J756" s="192">
        <f>ROUND(I756*H756,2)</f>
        <v>0</v>
      </c>
      <c r="K756" s="193"/>
      <c r="L756" s="38"/>
      <c r="M756" s="194" t="s">
        <v>1</v>
      </c>
      <c r="N756" s="195" t="s">
        <v>38</v>
      </c>
      <c r="O756" s="70"/>
      <c r="P756" s="196">
        <f>O756*H756</f>
        <v>0</v>
      </c>
      <c r="Q756" s="196">
        <v>1.8500000000000001E-3</v>
      </c>
      <c r="R756" s="196">
        <f>Q756*H756</f>
        <v>9.1020000000000004E-2</v>
      </c>
      <c r="S756" s="196">
        <v>0</v>
      </c>
      <c r="T756" s="197">
        <f>S756*H756</f>
        <v>0</v>
      </c>
      <c r="U756" s="33"/>
      <c r="V756" s="33"/>
      <c r="W756" s="33"/>
      <c r="X756" s="33"/>
      <c r="Y756" s="33"/>
      <c r="Z756" s="33"/>
      <c r="AA756" s="33"/>
      <c r="AB756" s="33"/>
      <c r="AC756" s="33"/>
      <c r="AD756" s="33"/>
      <c r="AE756" s="33"/>
      <c r="AR756" s="198" t="s">
        <v>236</v>
      </c>
      <c r="AT756" s="198" t="s">
        <v>155</v>
      </c>
      <c r="AU756" s="198" t="s">
        <v>83</v>
      </c>
      <c r="AY756" s="16" t="s">
        <v>153</v>
      </c>
      <c r="BE756" s="199">
        <f>IF(N756="základní",J756,0)</f>
        <v>0</v>
      </c>
      <c r="BF756" s="199">
        <f>IF(N756="snížená",J756,0)</f>
        <v>0</v>
      </c>
      <c r="BG756" s="199">
        <f>IF(N756="zákl. přenesená",J756,0)</f>
        <v>0</v>
      </c>
      <c r="BH756" s="199">
        <f>IF(N756="sníž. přenesená",J756,0)</f>
        <v>0</v>
      </c>
      <c r="BI756" s="199">
        <f>IF(N756="nulová",J756,0)</f>
        <v>0</v>
      </c>
      <c r="BJ756" s="16" t="s">
        <v>81</v>
      </c>
      <c r="BK756" s="199">
        <f>ROUND(I756*H756,2)</f>
        <v>0</v>
      </c>
      <c r="BL756" s="16" t="s">
        <v>236</v>
      </c>
      <c r="BM756" s="198" t="s">
        <v>1210</v>
      </c>
    </row>
    <row r="757" spans="1:65" s="13" customFormat="1">
      <c r="B757" s="200"/>
      <c r="C757" s="201"/>
      <c r="D757" s="202" t="s">
        <v>161</v>
      </c>
      <c r="E757" s="203" t="s">
        <v>1</v>
      </c>
      <c r="F757" s="204" t="s">
        <v>1211</v>
      </c>
      <c r="G757" s="201"/>
      <c r="H757" s="205">
        <v>49.2</v>
      </c>
      <c r="I757" s="206"/>
      <c r="J757" s="201"/>
      <c r="K757" s="201"/>
      <c r="L757" s="207"/>
      <c r="M757" s="208"/>
      <c r="N757" s="209"/>
      <c r="O757" s="209"/>
      <c r="P757" s="209"/>
      <c r="Q757" s="209"/>
      <c r="R757" s="209"/>
      <c r="S757" s="209"/>
      <c r="T757" s="210"/>
      <c r="AT757" s="211" t="s">
        <v>161</v>
      </c>
      <c r="AU757" s="211" t="s">
        <v>83</v>
      </c>
      <c r="AV757" s="13" t="s">
        <v>83</v>
      </c>
      <c r="AW757" s="13" t="s">
        <v>30</v>
      </c>
      <c r="AX757" s="13" t="s">
        <v>73</v>
      </c>
      <c r="AY757" s="211" t="s">
        <v>153</v>
      </c>
    </row>
    <row r="758" spans="1:65" s="14" customFormat="1">
      <c r="B758" s="212"/>
      <c r="C758" s="213"/>
      <c r="D758" s="202" t="s">
        <v>161</v>
      </c>
      <c r="E758" s="214" t="s">
        <v>1</v>
      </c>
      <c r="F758" s="215" t="s">
        <v>163</v>
      </c>
      <c r="G758" s="213"/>
      <c r="H758" s="216">
        <v>49.2</v>
      </c>
      <c r="I758" s="217"/>
      <c r="J758" s="213"/>
      <c r="K758" s="213"/>
      <c r="L758" s="218"/>
      <c r="M758" s="219"/>
      <c r="N758" s="220"/>
      <c r="O758" s="220"/>
      <c r="P758" s="220"/>
      <c r="Q758" s="220"/>
      <c r="R758" s="220"/>
      <c r="S758" s="220"/>
      <c r="T758" s="221"/>
      <c r="AT758" s="222" t="s">
        <v>161</v>
      </c>
      <c r="AU758" s="222" t="s">
        <v>83</v>
      </c>
      <c r="AV758" s="14" t="s">
        <v>159</v>
      </c>
      <c r="AW758" s="14" t="s">
        <v>30</v>
      </c>
      <c r="AX758" s="14" t="s">
        <v>81</v>
      </c>
      <c r="AY758" s="222" t="s">
        <v>153</v>
      </c>
    </row>
    <row r="759" spans="1:65" s="2" customFormat="1" ht="24.2" customHeight="1">
      <c r="A759" s="33"/>
      <c r="B759" s="34"/>
      <c r="C759" s="186" t="s">
        <v>1212</v>
      </c>
      <c r="D759" s="186" t="s">
        <v>155</v>
      </c>
      <c r="E759" s="187" t="s">
        <v>1213</v>
      </c>
      <c r="F759" s="188" t="s">
        <v>1214</v>
      </c>
      <c r="G759" s="189" t="s">
        <v>260</v>
      </c>
      <c r="H759" s="190">
        <v>49.2</v>
      </c>
      <c r="I759" s="191"/>
      <c r="J759" s="192">
        <f>ROUND(I759*H759,2)</f>
        <v>0</v>
      </c>
      <c r="K759" s="193"/>
      <c r="L759" s="38"/>
      <c r="M759" s="194" t="s">
        <v>1</v>
      </c>
      <c r="N759" s="195" t="s">
        <v>38</v>
      </c>
      <c r="O759" s="70"/>
      <c r="P759" s="196">
        <f>O759*H759</f>
        <v>0</v>
      </c>
      <c r="Q759" s="196">
        <v>2.8300000000000001E-3</v>
      </c>
      <c r="R759" s="196">
        <f>Q759*H759</f>
        <v>0.139236</v>
      </c>
      <c r="S759" s="196">
        <v>0</v>
      </c>
      <c r="T759" s="197">
        <f>S759*H759</f>
        <v>0</v>
      </c>
      <c r="U759" s="33"/>
      <c r="V759" s="33"/>
      <c r="W759" s="33"/>
      <c r="X759" s="33"/>
      <c r="Y759" s="33"/>
      <c r="Z759" s="33"/>
      <c r="AA759" s="33"/>
      <c r="AB759" s="33"/>
      <c r="AC759" s="33"/>
      <c r="AD759" s="33"/>
      <c r="AE759" s="33"/>
      <c r="AR759" s="198" t="s">
        <v>236</v>
      </c>
      <c r="AT759" s="198" t="s">
        <v>155</v>
      </c>
      <c r="AU759" s="198" t="s">
        <v>83</v>
      </c>
      <c r="AY759" s="16" t="s">
        <v>153</v>
      </c>
      <c r="BE759" s="199">
        <f>IF(N759="základní",J759,0)</f>
        <v>0</v>
      </c>
      <c r="BF759" s="199">
        <f>IF(N759="snížená",J759,0)</f>
        <v>0</v>
      </c>
      <c r="BG759" s="199">
        <f>IF(N759="zákl. přenesená",J759,0)</f>
        <v>0</v>
      </c>
      <c r="BH759" s="199">
        <f>IF(N759="sníž. přenesená",J759,0)</f>
        <v>0</v>
      </c>
      <c r="BI759" s="199">
        <f>IF(N759="nulová",J759,0)</f>
        <v>0</v>
      </c>
      <c r="BJ759" s="16" t="s">
        <v>81</v>
      </c>
      <c r="BK759" s="199">
        <f>ROUND(I759*H759,2)</f>
        <v>0</v>
      </c>
      <c r="BL759" s="16" t="s">
        <v>236</v>
      </c>
      <c r="BM759" s="198" t="s">
        <v>1215</v>
      </c>
    </row>
    <row r="760" spans="1:65" s="13" customFormat="1">
      <c r="B760" s="200"/>
      <c r="C760" s="201"/>
      <c r="D760" s="202" t="s">
        <v>161</v>
      </c>
      <c r="E760" s="203" t="s">
        <v>1</v>
      </c>
      <c r="F760" s="204" t="s">
        <v>1211</v>
      </c>
      <c r="G760" s="201"/>
      <c r="H760" s="205">
        <v>49.2</v>
      </c>
      <c r="I760" s="206"/>
      <c r="J760" s="201"/>
      <c r="K760" s="201"/>
      <c r="L760" s="207"/>
      <c r="M760" s="208"/>
      <c r="N760" s="209"/>
      <c r="O760" s="209"/>
      <c r="P760" s="209"/>
      <c r="Q760" s="209"/>
      <c r="R760" s="209"/>
      <c r="S760" s="209"/>
      <c r="T760" s="210"/>
      <c r="AT760" s="211" t="s">
        <v>161</v>
      </c>
      <c r="AU760" s="211" t="s">
        <v>83</v>
      </c>
      <c r="AV760" s="13" t="s">
        <v>83</v>
      </c>
      <c r="AW760" s="13" t="s">
        <v>30</v>
      </c>
      <c r="AX760" s="13" t="s">
        <v>73</v>
      </c>
      <c r="AY760" s="211" t="s">
        <v>153</v>
      </c>
    </row>
    <row r="761" spans="1:65" s="14" customFormat="1">
      <c r="B761" s="212"/>
      <c r="C761" s="213"/>
      <c r="D761" s="202" t="s">
        <v>161</v>
      </c>
      <c r="E761" s="214" t="s">
        <v>1</v>
      </c>
      <c r="F761" s="215" t="s">
        <v>163</v>
      </c>
      <c r="G761" s="213"/>
      <c r="H761" s="216">
        <v>49.2</v>
      </c>
      <c r="I761" s="217"/>
      <c r="J761" s="213"/>
      <c r="K761" s="213"/>
      <c r="L761" s="218"/>
      <c r="M761" s="219"/>
      <c r="N761" s="220"/>
      <c r="O761" s="220"/>
      <c r="P761" s="220"/>
      <c r="Q761" s="220"/>
      <c r="R761" s="220"/>
      <c r="S761" s="220"/>
      <c r="T761" s="221"/>
      <c r="AT761" s="222" t="s">
        <v>161</v>
      </c>
      <c r="AU761" s="222" t="s">
        <v>83</v>
      </c>
      <c r="AV761" s="14" t="s">
        <v>159</v>
      </c>
      <c r="AW761" s="14" t="s">
        <v>30</v>
      </c>
      <c r="AX761" s="14" t="s">
        <v>81</v>
      </c>
      <c r="AY761" s="222" t="s">
        <v>153</v>
      </c>
    </row>
    <row r="762" spans="1:65" s="2" customFormat="1" ht="24.2" customHeight="1">
      <c r="A762" s="33"/>
      <c r="B762" s="34"/>
      <c r="C762" s="186" t="s">
        <v>709</v>
      </c>
      <c r="D762" s="186" t="s">
        <v>155</v>
      </c>
      <c r="E762" s="187" t="s">
        <v>1216</v>
      </c>
      <c r="F762" s="188" t="s">
        <v>1217</v>
      </c>
      <c r="G762" s="189" t="s">
        <v>309</v>
      </c>
      <c r="H762" s="190">
        <v>1</v>
      </c>
      <c r="I762" s="191"/>
      <c r="J762" s="192">
        <f>ROUND(I762*H762,2)</f>
        <v>0</v>
      </c>
      <c r="K762" s="193"/>
      <c r="L762" s="38"/>
      <c r="M762" s="194" t="s">
        <v>1</v>
      </c>
      <c r="N762" s="195" t="s">
        <v>38</v>
      </c>
      <c r="O762" s="70"/>
      <c r="P762" s="196">
        <f>O762*H762</f>
        <v>0</v>
      </c>
      <c r="Q762" s="196">
        <v>3.6600000000000001E-3</v>
      </c>
      <c r="R762" s="196">
        <f>Q762*H762</f>
        <v>3.6600000000000001E-3</v>
      </c>
      <c r="S762" s="196">
        <v>0</v>
      </c>
      <c r="T762" s="197">
        <f>S762*H762</f>
        <v>0</v>
      </c>
      <c r="U762" s="33"/>
      <c r="V762" s="33"/>
      <c r="W762" s="33"/>
      <c r="X762" s="33"/>
      <c r="Y762" s="33"/>
      <c r="Z762" s="33"/>
      <c r="AA762" s="33"/>
      <c r="AB762" s="33"/>
      <c r="AC762" s="33"/>
      <c r="AD762" s="33"/>
      <c r="AE762" s="33"/>
      <c r="AR762" s="198" t="s">
        <v>236</v>
      </c>
      <c r="AT762" s="198" t="s">
        <v>155</v>
      </c>
      <c r="AU762" s="198" t="s">
        <v>83</v>
      </c>
      <c r="AY762" s="16" t="s">
        <v>153</v>
      </c>
      <c r="BE762" s="199">
        <f>IF(N762="základní",J762,0)</f>
        <v>0</v>
      </c>
      <c r="BF762" s="199">
        <f>IF(N762="snížená",J762,0)</f>
        <v>0</v>
      </c>
      <c r="BG762" s="199">
        <f>IF(N762="zákl. přenesená",J762,0)</f>
        <v>0</v>
      </c>
      <c r="BH762" s="199">
        <f>IF(N762="sníž. přenesená",J762,0)</f>
        <v>0</v>
      </c>
      <c r="BI762" s="199">
        <f>IF(N762="nulová",J762,0)</f>
        <v>0</v>
      </c>
      <c r="BJ762" s="16" t="s">
        <v>81</v>
      </c>
      <c r="BK762" s="199">
        <f>ROUND(I762*H762,2)</f>
        <v>0</v>
      </c>
      <c r="BL762" s="16" t="s">
        <v>236</v>
      </c>
      <c r="BM762" s="198" t="s">
        <v>1218</v>
      </c>
    </row>
    <row r="763" spans="1:65" s="2" customFormat="1" ht="24.2" customHeight="1">
      <c r="A763" s="33"/>
      <c r="B763" s="34"/>
      <c r="C763" s="186" t="s">
        <v>1219</v>
      </c>
      <c r="D763" s="186" t="s">
        <v>155</v>
      </c>
      <c r="E763" s="187" t="s">
        <v>1220</v>
      </c>
      <c r="F763" s="188" t="s">
        <v>1221</v>
      </c>
      <c r="G763" s="189" t="s">
        <v>260</v>
      </c>
      <c r="H763" s="190">
        <v>40.200000000000003</v>
      </c>
      <c r="I763" s="191"/>
      <c r="J763" s="192">
        <f>ROUND(I763*H763,2)</f>
        <v>0</v>
      </c>
      <c r="K763" s="193"/>
      <c r="L763" s="38"/>
      <c r="M763" s="194" t="s">
        <v>1</v>
      </c>
      <c r="N763" s="195" t="s">
        <v>38</v>
      </c>
      <c r="O763" s="70"/>
      <c r="P763" s="196">
        <f>O763*H763</f>
        <v>0</v>
      </c>
      <c r="Q763" s="196">
        <v>2.9099999999999998E-3</v>
      </c>
      <c r="R763" s="196">
        <f>Q763*H763</f>
        <v>0.116982</v>
      </c>
      <c r="S763" s="196">
        <v>0</v>
      </c>
      <c r="T763" s="197">
        <f>S763*H763</f>
        <v>0</v>
      </c>
      <c r="U763" s="33"/>
      <c r="V763" s="33"/>
      <c r="W763" s="33"/>
      <c r="X763" s="33"/>
      <c r="Y763" s="33"/>
      <c r="Z763" s="33"/>
      <c r="AA763" s="33"/>
      <c r="AB763" s="33"/>
      <c r="AC763" s="33"/>
      <c r="AD763" s="33"/>
      <c r="AE763" s="33"/>
      <c r="AR763" s="198" t="s">
        <v>236</v>
      </c>
      <c r="AT763" s="198" t="s">
        <v>155</v>
      </c>
      <c r="AU763" s="198" t="s">
        <v>83</v>
      </c>
      <c r="AY763" s="16" t="s">
        <v>153</v>
      </c>
      <c r="BE763" s="199">
        <f>IF(N763="základní",J763,0)</f>
        <v>0</v>
      </c>
      <c r="BF763" s="199">
        <f>IF(N763="snížená",J763,0)</f>
        <v>0</v>
      </c>
      <c r="BG763" s="199">
        <f>IF(N763="zákl. přenesená",J763,0)</f>
        <v>0</v>
      </c>
      <c r="BH763" s="199">
        <f>IF(N763="sníž. přenesená",J763,0)</f>
        <v>0</v>
      </c>
      <c r="BI763" s="199">
        <f>IF(N763="nulová",J763,0)</f>
        <v>0</v>
      </c>
      <c r="BJ763" s="16" t="s">
        <v>81</v>
      </c>
      <c r="BK763" s="199">
        <f>ROUND(I763*H763,2)</f>
        <v>0</v>
      </c>
      <c r="BL763" s="16" t="s">
        <v>236</v>
      </c>
      <c r="BM763" s="198" t="s">
        <v>1222</v>
      </c>
    </row>
    <row r="764" spans="1:65" s="13" customFormat="1">
      <c r="B764" s="200"/>
      <c r="C764" s="201"/>
      <c r="D764" s="202" t="s">
        <v>161</v>
      </c>
      <c r="E764" s="203" t="s">
        <v>1</v>
      </c>
      <c r="F764" s="204" t="s">
        <v>1223</v>
      </c>
      <c r="G764" s="201"/>
      <c r="H764" s="205">
        <v>40.200000000000003</v>
      </c>
      <c r="I764" s="206"/>
      <c r="J764" s="201"/>
      <c r="K764" s="201"/>
      <c r="L764" s="207"/>
      <c r="M764" s="208"/>
      <c r="N764" s="209"/>
      <c r="O764" s="209"/>
      <c r="P764" s="209"/>
      <c r="Q764" s="209"/>
      <c r="R764" s="209"/>
      <c r="S764" s="209"/>
      <c r="T764" s="210"/>
      <c r="AT764" s="211" t="s">
        <v>161</v>
      </c>
      <c r="AU764" s="211" t="s">
        <v>83</v>
      </c>
      <c r="AV764" s="13" t="s">
        <v>83</v>
      </c>
      <c r="AW764" s="13" t="s">
        <v>30</v>
      </c>
      <c r="AX764" s="13" t="s">
        <v>73</v>
      </c>
      <c r="AY764" s="211" t="s">
        <v>153</v>
      </c>
    </row>
    <row r="765" spans="1:65" s="14" customFormat="1">
      <c r="B765" s="212"/>
      <c r="C765" s="213"/>
      <c r="D765" s="202" t="s">
        <v>161</v>
      </c>
      <c r="E765" s="214" t="s">
        <v>1</v>
      </c>
      <c r="F765" s="215" t="s">
        <v>163</v>
      </c>
      <c r="G765" s="213"/>
      <c r="H765" s="216">
        <v>40.200000000000003</v>
      </c>
      <c r="I765" s="217"/>
      <c r="J765" s="213"/>
      <c r="K765" s="213"/>
      <c r="L765" s="218"/>
      <c r="M765" s="219"/>
      <c r="N765" s="220"/>
      <c r="O765" s="220"/>
      <c r="P765" s="220"/>
      <c r="Q765" s="220"/>
      <c r="R765" s="220"/>
      <c r="S765" s="220"/>
      <c r="T765" s="221"/>
      <c r="AT765" s="222" t="s">
        <v>161</v>
      </c>
      <c r="AU765" s="222" t="s">
        <v>83</v>
      </c>
      <c r="AV765" s="14" t="s">
        <v>159</v>
      </c>
      <c r="AW765" s="14" t="s">
        <v>30</v>
      </c>
      <c r="AX765" s="14" t="s">
        <v>81</v>
      </c>
      <c r="AY765" s="222" t="s">
        <v>153</v>
      </c>
    </row>
    <row r="766" spans="1:65" s="2" customFormat="1" ht="24.2" customHeight="1">
      <c r="A766" s="33"/>
      <c r="B766" s="34"/>
      <c r="C766" s="186" t="s">
        <v>714</v>
      </c>
      <c r="D766" s="186" t="s">
        <v>155</v>
      </c>
      <c r="E766" s="187" t="s">
        <v>1224</v>
      </c>
      <c r="F766" s="188" t="s">
        <v>1225</v>
      </c>
      <c r="G766" s="189" t="s">
        <v>260</v>
      </c>
      <c r="H766" s="190">
        <v>49.2</v>
      </c>
      <c r="I766" s="191"/>
      <c r="J766" s="192">
        <f>ROUND(I766*H766,2)</f>
        <v>0</v>
      </c>
      <c r="K766" s="193"/>
      <c r="L766" s="38"/>
      <c r="M766" s="194" t="s">
        <v>1</v>
      </c>
      <c r="N766" s="195" t="s">
        <v>38</v>
      </c>
      <c r="O766" s="70"/>
      <c r="P766" s="196">
        <f>O766*H766</f>
        <v>0</v>
      </c>
      <c r="Q766" s="196">
        <v>1.6900000000000001E-3</v>
      </c>
      <c r="R766" s="196">
        <f>Q766*H766</f>
        <v>8.3148000000000014E-2</v>
      </c>
      <c r="S766" s="196">
        <v>0</v>
      </c>
      <c r="T766" s="197">
        <f>S766*H766</f>
        <v>0</v>
      </c>
      <c r="U766" s="33"/>
      <c r="V766" s="33"/>
      <c r="W766" s="33"/>
      <c r="X766" s="33"/>
      <c r="Y766" s="33"/>
      <c r="Z766" s="33"/>
      <c r="AA766" s="33"/>
      <c r="AB766" s="33"/>
      <c r="AC766" s="33"/>
      <c r="AD766" s="33"/>
      <c r="AE766" s="33"/>
      <c r="AR766" s="198" t="s">
        <v>236</v>
      </c>
      <c r="AT766" s="198" t="s">
        <v>155</v>
      </c>
      <c r="AU766" s="198" t="s">
        <v>83</v>
      </c>
      <c r="AY766" s="16" t="s">
        <v>153</v>
      </c>
      <c r="BE766" s="199">
        <f>IF(N766="základní",J766,0)</f>
        <v>0</v>
      </c>
      <c r="BF766" s="199">
        <f>IF(N766="snížená",J766,0)</f>
        <v>0</v>
      </c>
      <c r="BG766" s="199">
        <f>IF(N766="zákl. přenesená",J766,0)</f>
        <v>0</v>
      </c>
      <c r="BH766" s="199">
        <f>IF(N766="sníž. přenesená",J766,0)</f>
        <v>0</v>
      </c>
      <c r="BI766" s="199">
        <f>IF(N766="nulová",J766,0)</f>
        <v>0</v>
      </c>
      <c r="BJ766" s="16" t="s">
        <v>81</v>
      </c>
      <c r="BK766" s="199">
        <f>ROUND(I766*H766,2)</f>
        <v>0</v>
      </c>
      <c r="BL766" s="16" t="s">
        <v>236</v>
      </c>
      <c r="BM766" s="198" t="s">
        <v>1226</v>
      </c>
    </row>
    <row r="767" spans="1:65" s="13" customFormat="1">
      <c r="B767" s="200"/>
      <c r="C767" s="201"/>
      <c r="D767" s="202" t="s">
        <v>161</v>
      </c>
      <c r="E767" s="203" t="s">
        <v>1</v>
      </c>
      <c r="F767" s="204" t="s">
        <v>1227</v>
      </c>
      <c r="G767" s="201"/>
      <c r="H767" s="205">
        <v>49.2</v>
      </c>
      <c r="I767" s="206"/>
      <c r="J767" s="201"/>
      <c r="K767" s="201"/>
      <c r="L767" s="207"/>
      <c r="M767" s="208"/>
      <c r="N767" s="209"/>
      <c r="O767" s="209"/>
      <c r="P767" s="209"/>
      <c r="Q767" s="209"/>
      <c r="R767" s="209"/>
      <c r="S767" s="209"/>
      <c r="T767" s="210"/>
      <c r="AT767" s="211" t="s">
        <v>161</v>
      </c>
      <c r="AU767" s="211" t="s">
        <v>83</v>
      </c>
      <c r="AV767" s="13" t="s">
        <v>83</v>
      </c>
      <c r="AW767" s="13" t="s">
        <v>30</v>
      </c>
      <c r="AX767" s="13" t="s">
        <v>73</v>
      </c>
      <c r="AY767" s="211" t="s">
        <v>153</v>
      </c>
    </row>
    <row r="768" spans="1:65" s="14" customFormat="1">
      <c r="B768" s="212"/>
      <c r="C768" s="213"/>
      <c r="D768" s="202" t="s">
        <v>161</v>
      </c>
      <c r="E768" s="214" t="s">
        <v>1</v>
      </c>
      <c r="F768" s="215" t="s">
        <v>163</v>
      </c>
      <c r="G768" s="213"/>
      <c r="H768" s="216">
        <v>49.2</v>
      </c>
      <c r="I768" s="217"/>
      <c r="J768" s="213"/>
      <c r="K768" s="213"/>
      <c r="L768" s="218"/>
      <c r="M768" s="219"/>
      <c r="N768" s="220"/>
      <c r="O768" s="220"/>
      <c r="P768" s="220"/>
      <c r="Q768" s="220"/>
      <c r="R768" s="220"/>
      <c r="S768" s="220"/>
      <c r="T768" s="221"/>
      <c r="AT768" s="222" t="s">
        <v>161</v>
      </c>
      <c r="AU768" s="222" t="s">
        <v>83</v>
      </c>
      <c r="AV768" s="14" t="s">
        <v>159</v>
      </c>
      <c r="AW768" s="14" t="s">
        <v>30</v>
      </c>
      <c r="AX768" s="14" t="s">
        <v>81</v>
      </c>
      <c r="AY768" s="222" t="s">
        <v>153</v>
      </c>
    </row>
    <row r="769" spans="1:65" s="2" customFormat="1" ht="24.2" customHeight="1">
      <c r="A769" s="33"/>
      <c r="B769" s="34"/>
      <c r="C769" s="186" t="s">
        <v>1228</v>
      </c>
      <c r="D769" s="186" t="s">
        <v>155</v>
      </c>
      <c r="E769" s="187" t="s">
        <v>1229</v>
      </c>
      <c r="F769" s="188" t="s">
        <v>1230</v>
      </c>
      <c r="G769" s="189" t="s">
        <v>309</v>
      </c>
      <c r="H769" s="190">
        <v>4</v>
      </c>
      <c r="I769" s="191"/>
      <c r="J769" s="192">
        <f>ROUND(I769*H769,2)</f>
        <v>0</v>
      </c>
      <c r="K769" s="193"/>
      <c r="L769" s="38"/>
      <c r="M769" s="194" t="s">
        <v>1</v>
      </c>
      <c r="N769" s="195" t="s">
        <v>38</v>
      </c>
      <c r="O769" s="70"/>
      <c r="P769" s="196">
        <f>O769*H769</f>
        <v>0</v>
      </c>
      <c r="Q769" s="196">
        <v>3.6000000000000002E-4</v>
      </c>
      <c r="R769" s="196">
        <f>Q769*H769</f>
        <v>1.4400000000000001E-3</v>
      </c>
      <c r="S769" s="196">
        <v>0</v>
      </c>
      <c r="T769" s="197">
        <f>S769*H769</f>
        <v>0</v>
      </c>
      <c r="U769" s="33"/>
      <c r="V769" s="33"/>
      <c r="W769" s="33"/>
      <c r="X769" s="33"/>
      <c r="Y769" s="33"/>
      <c r="Z769" s="33"/>
      <c r="AA769" s="33"/>
      <c r="AB769" s="33"/>
      <c r="AC769" s="33"/>
      <c r="AD769" s="33"/>
      <c r="AE769" s="33"/>
      <c r="AR769" s="198" t="s">
        <v>236</v>
      </c>
      <c r="AT769" s="198" t="s">
        <v>155</v>
      </c>
      <c r="AU769" s="198" t="s">
        <v>83</v>
      </c>
      <c r="AY769" s="16" t="s">
        <v>153</v>
      </c>
      <c r="BE769" s="199">
        <f>IF(N769="základní",J769,0)</f>
        <v>0</v>
      </c>
      <c r="BF769" s="199">
        <f>IF(N769="snížená",J769,0)</f>
        <v>0</v>
      </c>
      <c r="BG769" s="199">
        <f>IF(N769="zákl. přenesená",J769,0)</f>
        <v>0</v>
      </c>
      <c r="BH769" s="199">
        <f>IF(N769="sníž. přenesená",J769,0)</f>
        <v>0</v>
      </c>
      <c r="BI769" s="199">
        <f>IF(N769="nulová",J769,0)</f>
        <v>0</v>
      </c>
      <c r="BJ769" s="16" t="s">
        <v>81</v>
      </c>
      <c r="BK769" s="199">
        <f>ROUND(I769*H769,2)</f>
        <v>0</v>
      </c>
      <c r="BL769" s="16" t="s">
        <v>236</v>
      </c>
      <c r="BM769" s="198" t="s">
        <v>1231</v>
      </c>
    </row>
    <row r="770" spans="1:65" s="13" customFormat="1">
      <c r="B770" s="200"/>
      <c r="C770" s="201"/>
      <c r="D770" s="202" t="s">
        <v>161</v>
      </c>
      <c r="E770" s="203" t="s">
        <v>1</v>
      </c>
      <c r="F770" s="204" t="s">
        <v>502</v>
      </c>
      <c r="G770" s="201"/>
      <c r="H770" s="205">
        <v>4</v>
      </c>
      <c r="I770" s="206"/>
      <c r="J770" s="201"/>
      <c r="K770" s="201"/>
      <c r="L770" s="207"/>
      <c r="M770" s="208"/>
      <c r="N770" s="209"/>
      <c r="O770" s="209"/>
      <c r="P770" s="209"/>
      <c r="Q770" s="209"/>
      <c r="R770" s="209"/>
      <c r="S770" s="209"/>
      <c r="T770" s="210"/>
      <c r="AT770" s="211" t="s">
        <v>161</v>
      </c>
      <c r="AU770" s="211" t="s">
        <v>83</v>
      </c>
      <c r="AV770" s="13" t="s">
        <v>83</v>
      </c>
      <c r="AW770" s="13" t="s">
        <v>30</v>
      </c>
      <c r="AX770" s="13" t="s">
        <v>73</v>
      </c>
      <c r="AY770" s="211" t="s">
        <v>153</v>
      </c>
    </row>
    <row r="771" spans="1:65" s="14" customFormat="1">
      <c r="B771" s="212"/>
      <c r="C771" s="213"/>
      <c r="D771" s="202" t="s">
        <v>161</v>
      </c>
      <c r="E771" s="214" t="s">
        <v>1</v>
      </c>
      <c r="F771" s="215" t="s">
        <v>163</v>
      </c>
      <c r="G771" s="213"/>
      <c r="H771" s="216">
        <v>4</v>
      </c>
      <c r="I771" s="217"/>
      <c r="J771" s="213"/>
      <c r="K771" s="213"/>
      <c r="L771" s="218"/>
      <c r="M771" s="219"/>
      <c r="N771" s="220"/>
      <c r="O771" s="220"/>
      <c r="P771" s="220"/>
      <c r="Q771" s="220"/>
      <c r="R771" s="220"/>
      <c r="S771" s="220"/>
      <c r="T771" s="221"/>
      <c r="AT771" s="222" t="s">
        <v>161</v>
      </c>
      <c r="AU771" s="222" t="s">
        <v>83</v>
      </c>
      <c r="AV771" s="14" t="s">
        <v>159</v>
      </c>
      <c r="AW771" s="14" t="s">
        <v>30</v>
      </c>
      <c r="AX771" s="14" t="s">
        <v>81</v>
      </c>
      <c r="AY771" s="222" t="s">
        <v>153</v>
      </c>
    </row>
    <row r="772" spans="1:65" s="2" customFormat="1" ht="24.2" customHeight="1">
      <c r="A772" s="33"/>
      <c r="B772" s="34"/>
      <c r="C772" s="186" t="s">
        <v>719</v>
      </c>
      <c r="D772" s="186" t="s">
        <v>155</v>
      </c>
      <c r="E772" s="187" t="s">
        <v>1232</v>
      </c>
      <c r="F772" s="188" t="s">
        <v>1233</v>
      </c>
      <c r="G772" s="189" t="s">
        <v>260</v>
      </c>
      <c r="H772" s="190">
        <v>24.9</v>
      </c>
      <c r="I772" s="191"/>
      <c r="J772" s="192">
        <f>ROUND(I772*H772,2)</f>
        <v>0</v>
      </c>
      <c r="K772" s="193"/>
      <c r="L772" s="38"/>
      <c r="M772" s="194" t="s">
        <v>1</v>
      </c>
      <c r="N772" s="195" t="s">
        <v>38</v>
      </c>
      <c r="O772" s="70"/>
      <c r="P772" s="196">
        <f>O772*H772</f>
        <v>0</v>
      </c>
      <c r="Q772" s="196">
        <v>2.1700000000000001E-3</v>
      </c>
      <c r="R772" s="196">
        <f>Q772*H772</f>
        <v>5.4032999999999998E-2</v>
      </c>
      <c r="S772" s="196">
        <v>0</v>
      </c>
      <c r="T772" s="197">
        <f>S772*H772</f>
        <v>0</v>
      </c>
      <c r="U772" s="33"/>
      <c r="V772" s="33"/>
      <c r="W772" s="33"/>
      <c r="X772" s="33"/>
      <c r="Y772" s="33"/>
      <c r="Z772" s="33"/>
      <c r="AA772" s="33"/>
      <c r="AB772" s="33"/>
      <c r="AC772" s="33"/>
      <c r="AD772" s="33"/>
      <c r="AE772" s="33"/>
      <c r="AR772" s="198" t="s">
        <v>236</v>
      </c>
      <c r="AT772" s="198" t="s">
        <v>155</v>
      </c>
      <c r="AU772" s="198" t="s">
        <v>83</v>
      </c>
      <c r="AY772" s="16" t="s">
        <v>153</v>
      </c>
      <c r="BE772" s="199">
        <f>IF(N772="základní",J772,0)</f>
        <v>0</v>
      </c>
      <c r="BF772" s="199">
        <f>IF(N772="snížená",J772,0)</f>
        <v>0</v>
      </c>
      <c r="BG772" s="199">
        <f>IF(N772="zákl. přenesená",J772,0)</f>
        <v>0</v>
      </c>
      <c r="BH772" s="199">
        <f>IF(N772="sníž. přenesená",J772,0)</f>
        <v>0</v>
      </c>
      <c r="BI772" s="199">
        <f>IF(N772="nulová",J772,0)</f>
        <v>0</v>
      </c>
      <c r="BJ772" s="16" t="s">
        <v>81</v>
      </c>
      <c r="BK772" s="199">
        <f>ROUND(I772*H772,2)</f>
        <v>0</v>
      </c>
      <c r="BL772" s="16" t="s">
        <v>236</v>
      </c>
      <c r="BM772" s="198" t="s">
        <v>1234</v>
      </c>
    </row>
    <row r="773" spans="1:65" s="13" customFormat="1">
      <c r="B773" s="200"/>
      <c r="C773" s="201"/>
      <c r="D773" s="202" t="s">
        <v>161</v>
      </c>
      <c r="E773" s="203" t="s">
        <v>1</v>
      </c>
      <c r="F773" s="204" t="s">
        <v>1235</v>
      </c>
      <c r="G773" s="201"/>
      <c r="H773" s="205">
        <v>24.9</v>
      </c>
      <c r="I773" s="206"/>
      <c r="J773" s="201"/>
      <c r="K773" s="201"/>
      <c r="L773" s="207"/>
      <c r="M773" s="208"/>
      <c r="N773" s="209"/>
      <c r="O773" s="209"/>
      <c r="P773" s="209"/>
      <c r="Q773" s="209"/>
      <c r="R773" s="209"/>
      <c r="S773" s="209"/>
      <c r="T773" s="210"/>
      <c r="AT773" s="211" t="s">
        <v>161</v>
      </c>
      <c r="AU773" s="211" t="s">
        <v>83</v>
      </c>
      <c r="AV773" s="13" t="s">
        <v>83</v>
      </c>
      <c r="AW773" s="13" t="s">
        <v>30</v>
      </c>
      <c r="AX773" s="13" t="s">
        <v>73</v>
      </c>
      <c r="AY773" s="211" t="s">
        <v>153</v>
      </c>
    </row>
    <row r="774" spans="1:65" s="14" customFormat="1">
      <c r="B774" s="212"/>
      <c r="C774" s="213"/>
      <c r="D774" s="202" t="s">
        <v>161</v>
      </c>
      <c r="E774" s="214" t="s">
        <v>1</v>
      </c>
      <c r="F774" s="215" t="s">
        <v>163</v>
      </c>
      <c r="G774" s="213"/>
      <c r="H774" s="216">
        <v>24.9</v>
      </c>
      <c r="I774" s="217"/>
      <c r="J774" s="213"/>
      <c r="K774" s="213"/>
      <c r="L774" s="218"/>
      <c r="M774" s="219"/>
      <c r="N774" s="220"/>
      <c r="O774" s="220"/>
      <c r="P774" s="220"/>
      <c r="Q774" s="220"/>
      <c r="R774" s="220"/>
      <c r="S774" s="220"/>
      <c r="T774" s="221"/>
      <c r="AT774" s="222" t="s">
        <v>161</v>
      </c>
      <c r="AU774" s="222" t="s">
        <v>83</v>
      </c>
      <c r="AV774" s="14" t="s">
        <v>159</v>
      </c>
      <c r="AW774" s="14" t="s">
        <v>30</v>
      </c>
      <c r="AX774" s="14" t="s">
        <v>81</v>
      </c>
      <c r="AY774" s="222" t="s">
        <v>153</v>
      </c>
    </row>
    <row r="775" spans="1:65" s="2" customFormat="1" ht="24.2" customHeight="1">
      <c r="A775" s="33"/>
      <c r="B775" s="34"/>
      <c r="C775" s="186" t="s">
        <v>1236</v>
      </c>
      <c r="D775" s="186" t="s">
        <v>155</v>
      </c>
      <c r="E775" s="187" t="s">
        <v>1237</v>
      </c>
      <c r="F775" s="188" t="s">
        <v>1238</v>
      </c>
      <c r="G775" s="189" t="s">
        <v>206</v>
      </c>
      <c r="H775" s="190">
        <v>0.33200000000000002</v>
      </c>
      <c r="I775" s="191"/>
      <c r="J775" s="192">
        <f>ROUND(I775*H775,2)</f>
        <v>0</v>
      </c>
      <c r="K775" s="193"/>
      <c r="L775" s="38"/>
      <c r="M775" s="194" t="s">
        <v>1</v>
      </c>
      <c r="N775" s="195" t="s">
        <v>38</v>
      </c>
      <c r="O775" s="70"/>
      <c r="P775" s="196">
        <f>O775*H775</f>
        <v>0</v>
      </c>
      <c r="Q775" s="196">
        <v>0</v>
      </c>
      <c r="R775" s="196">
        <f>Q775*H775</f>
        <v>0</v>
      </c>
      <c r="S775" s="196">
        <v>0</v>
      </c>
      <c r="T775" s="197">
        <f>S775*H775</f>
        <v>0</v>
      </c>
      <c r="U775" s="33"/>
      <c r="V775" s="33"/>
      <c r="W775" s="33"/>
      <c r="X775" s="33"/>
      <c r="Y775" s="33"/>
      <c r="Z775" s="33"/>
      <c r="AA775" s="33"/>
      <c r="AB775" s="33"/>
      <c r="AC775" s="33"/>
      <c r="AD775" s="33"/>
      <c r="AE775" s="33"/>
      <c r="AR775" s="198" t="s">
        <v>236</v>
      </c>
      <c r="AT775" s="198" t="s">
        <v>155</v>
      </c>
      <c r="AU775" s="198" t="s">
        <v>83</v>
      </c>
      <c r="AY775" s="16" t="s">
        <v>153</v>
      </c>
      <c r="BE775" s="199">
        <f>IF(N775="základní",J775,0)</f>
        <v>0</v>
      </c>
      <c r="BF775" s="199">
        <f>IF(N775="snížená",J775,0)</f>
        <v>0</v>
      </c>
      <c r="BG775" s="199">
        <f>IF(N775="zákl. přenesená",J775,0)</f>
        <v>0</v>
      </c>
      <c r="BH775" s="199">
        <f>IF(N775="sníž. přenesená",J775,0)</f>
        <v>0</v>
      </c>
      <c r="BI775" s="199">
        <f>IF(N775="nulová",J775,0)</f>
        <v>0</v>
      </c>
      <c r="BJ775" s="16" t="s">
        <v>81</v>
      </c>
      <c r="BK775" s="199">
        <f>ROUND(I775*H775,2)</f>
        <v>0</v>
      </c>
      <c r="BL775" s="16" t="s">
        <v>236</v>
      </c>
      <c r="BM775" s="198" t="s">
        <v>1239</v>
      </c>
    </row>
    <row r="776" spans="1:65" s="12" customFormat="1" ht="22.9" customHeight="1">
      <c r="B776" s="170"/>
      <c r="C776" s="171"/>
      <c r="D776" s="172" t="s">
        <v>72</v>
      </c>
      <c r="E776" s="184" t="s">
        <v>1240</v>
      </c>
      <c r="F776" s="184" t="s">
        <v>1241</v>
      </c>
      <c r="G776" s="171"/>
      <c r="H776" s="171"/>
      <c r="I776" s="174"/>
      <c r="J776" s="185">
        <f>BK776</f>
        <v>0</v>
      </c>
      <c r="K776" s="171"/>
      <c r="L776" s="176"/>
      <c r="M776" s="177"/>
      <c r="N776" s="178"/>
      <c r="O776" s="178"/>
      <c r="P776" s="179">
        <f>SUM(P777:P790)</f>
        <v>0</v>
      </c>
      <c r="Q776" s="178"/>
      <c r="R776" s="179">
        <f>SUM(R777:R790)</f>
        <v>4.2640099999999993E-2</v>
      </c>
      <c r="S776" s="178"/>
      <c r="T776" s="180">
        <f>SUM(T777:T790)</f>
        <v>0</v>
      </c>
      <c r="AR776" s="181" t="s">
        <v>83</v>
      </c>
      <c r="AT776" s="182" t="s">
        <v>72</v>
      </c>
      <c r="AU776" s="182" t="s">
        <v>81</v>
      </c>
      <c r="AY776" s="181" t="s">
        <v>153</v>
      </c>
      <c r="BK776" s="183">
        <f>SUM(BK777:BK790)</f>
        <v>0</v>
      </c>
    </row>
    <row r="777" spans="1:65" s="2" customFormat="1" ht="24.2" customHeight="1">
      <c r="A777" s="33"/>
      <c r="B777" s="34"/>
      <c r="C777" s="186" t="s">
        <v>723</v>
      </c>
      <c r="D777" s="186" t="s">
        <v>155</v>
      </c>
      <c r="E777" s="187" t="s">
        <v>1242</v>
      </c>
      <c r="F777" s="188" t="s">
        <v>1243</v>
      </c>
      <c r="G777" s="189" t="s">
        <v>212</v>
      </c>
      <c r="H777" s="190">
        <v>268.3</v>
      </c>
      <c r="I777" s="191"/>
      <c r="J777" s="192">
        <f>ROUND(I777*H777,2)</f>
        <v>0</v>
      </c>
      <c r="K777" s="193"/>
      <c r="L777" s="38"/>
      <c r="M777" s="194" t="s">
        <v>1</v>
      </c>
      <c r="N777" s="195" t="s">
        <v>38</v>
      </c>
      <c r="O777" s="70"/>
      <c r="P777" s="196">
        <f>O777*H777</f>
        <v>0</v>
      </c>
      <c r="Q777" s="196">
        <v>0</v>
      </c>
      <c r="R777" s="196">
        <f>Q777*H777</f>
        <v>0</v>
      </c>
      <c r="S777" s="196">
        <v>0</v>
      </c>
      <c r="T777" s="197">
        <f>S777*H777</f>
        <v>0</v>
      </c>
      <c r="U777" s="33"/>
      <c r="V777" s="33"/>
      <c r="W777" s="33"/>
      <c r="X777" s="33"/>
      <c r="Y777" s="33"/>
      <c r="Z777" s="33"/>
      <c r="AA777" s="33"/>
      <c r="AB777" s="33"/>
      <c r="AC777" s="33"/>
      <c r="AD777" s="33"/>
      <c r="AE777" s="33"/>
      <c r="AR777" s="198" t="s">
        <v>236</v>
      </c>
      <c r="AT777" s="198" t="s">
        <v>155</v>
      </c>
      <c r="AU777" s="198" t="s">
        <v>83</v>
      </c>
      <c r="AY777" s="16" t="s">
        <v>153</v>
      </c>
      <c r="BE777" s="199">
        <f>IF(N777="základní",J777,0)</f>
        <v>0</v>
      </c>
      <c r="BF777" s="199">
        <f>IF(N777="snížená",J777,0)</f>
        <v>0</v>
      </c>
      <c r="BG777" s="199">
        <f>IF(N777="zákl. přenesená",J777,0)</f>
        <v>0</v>
      </c>
      <c r="BH777" s="199">
        <f>IF(N777="sníž. přenesená",J777,0)</f>
        <v>0</v>
      </c>
      <c r="BI777" s="199">
        <f>IF(N777="nulová",J777,0)</f>
        <v>0</v>
      </c>
      <c r="BJ777" s="16" t="s">
        <v>81</v>
      </c>
      <c r="BK777" s="199">
        <f>ROUND(I777*H777,2)</f>
        <v>0</v>
      </c>
      <c r="BL777" s="16" t="s">
        <v>236</v>
      </c>
      <c r="BM777" s="198" t="s">
        <v>1244</v>
      </c>
    </row>
    <row r="778" spans="1:65" s="13" customFormat="1">
      <c r="B778" s="200"/>
      <c r="C778" s="201"/>
      <c r="D778" s="202" t="s">
        <v>161</v>
      </c>
      <c r="E778" s="203" t="s">
        <v>1</v>
      </c>
      <c r="F778" s="204" t="s">
        <v>1091</v>
      </c>
      <c r="G778" s="201"/>
      <c r="H778" s="205">
        <v>268.3</v>
      </c>
      <c r="I778" s="206"/>
      <c r="J778" s="201"/>
      <c r="K778" s="201"/>
      <c r="L778" s="207"/>
      <c r="M778" s="208"/>
      <c r="N778" s="209"/>
      <c r="O778" s="209"/>
      <c r="P778" s="209"/>
      <c r="Q778" s="209"/>
      <c r="R778" s="209"/>
      <c r="S778" s="209"/>
      <c r="T778" s="210"/>
      <c r="AT778" s="211" t="s">
        <v>161</v>
      </c>
      <c r="AU778" s="211" t="s">
        <v>83</v>
      </c>
      <c r="AV778" s="13" t="s">
        <v>83</v>
      </c>
      <c r="AW778" s="13" t="s">
        <v>30</v>
      </c>
      <c r="AX778" s="13" t="s">
        <v>73</v>
      </c>
      <c r="AY778" s="211" t="s">
        <v>153</v>
      </c>
    </row>
    <row r="779" spans="1:65" s="14" customFormat="1">
      <c r="B779" s="212"/>
      <c r="C779" s="213"/>
      <c r="D779" s="202" t="s">
        <v>161</v>
      </c>
      <c r="E779" s="214" t="s">
        <v>1</v>
      </c>
      <c r="F779" s="215" t="s">
        <v>163</v>
      </c>
      <c r="G779" s="213"/>
      <c r="H779" s="216">
        <v>268.3</v>
      </c>
      <c r="I779" s="217"/>
      <c r="J779" s="213"/>
      <c r="K779" s="213"/>
      <c r="L779" s="218"/>
      <c r="M779" s="219"/>
      <c r="N779" s="220"/>
      <c r="O779" s="220"/>
      <c r="P779" s="220"/>
      <c r="Q779" s="220"/>
      <c r="R779" s="220"/>
      <c r="S779" s="220"/>
      <c r="T779" s="221"/>
      <c r="AT779" s="222" t="s">
        <v>161</v>
      </c>
      <c r="AU779" s="222" t="s">
        <v>83</v>
      </c>
      <c r="AV779" s="14" t="s">
        <v>159</v>
      </c>
      <c r="AW779" s="14" t="s">
        <v>30</v>
      </c>
      <c r="AX779" s="14" t="s">
        <v>81</v>
      </c>
      <c r="AY779" s="222" t="s">
        <v>153</v>
      </c>
    </row>
    <row r="780" spans="1:65" s="2" customFormat="1" ht="44.25" customHeight="1">
      <c r="A780" s="33"/>
      <c r="B780" s="34"/>
      <c r="C780" s="223" t="s">
        <v>1245</v>
      </c>
      <c r="D780" s="223" t="s">
        <v>350</v>
      </c>
      <c r="E780" s="224" t="s">
        <v>1246</v>
      </c>
      <c r="F780" s="225" t="s">
        <v>1247</v>
      </c>
      <c r="G780" s="226" t="s">
        <v>212</v>
      </c>
      <c r="H780" s="227">
        <v>281.71499999999997</v>
      </c>
      <c r="I780" s="228"/>
      <c r="J780" s="229">
        <f>ROUND(I780*H780,2)</f>
        <v>0</v>
      </c>
      <c r="K780" s="230"/>
      <c r="L780" s="231"/>
      <c r="M780" s="232" t="s">
        <v>1</v>
      </c>
      <c r="N780" s="233" t="s">
        <v>38</v>
      </c>
      <c r="O780" s="70"/>
      <c r="P780" s="196">
        <f>O780*H780</f>
        <v>0</v>
      </c>
      <c r="Q780" s="196">
        <v>1.3999999999999999E-4</v>
      </c>
      <c r="R780" s="196">
        <f>Q780*H780</f>
        <v>3.9440099999999992E-2</v>
      </c>
      <c r="S780" s="196">
        <v>0</v>
      </c>
      <c r="T780" s="197">
        <f>S780*H780</f>
        <v>0</v>
      </c>
      <c r="U780" s="33"/>
      <c r="V780" s="33"/>
      <c r="W780" s="33"/>
      <c r="X780" s="33"/>
      <c r="Y780" s="33"/>
      <c r="Z780" s="33"/>
      <c r="AA780" s="33"/>
      <c r="AB780" s="33"/>
      <c r="AC780" s="33"/>
      <c r="AD780" s="33"/>
      <c r="AE780" s="33"/>
      <c r="AR780" s="198" t="s">
        <v>194</v>
      </c>
      <c r="AT780" s="198" t="s">
        <v>350</v>
      </c>
      <c r="AU780" s="198" t="s">
        <v>83</v>
      </c>
      <c r="AY780" s="16" t="s">
        <v>153</v>
      </c>
      <c r="BE780" s="199">
        <f>IF(N780="základní",J780,0)</f>
        <v>0</v>
      </c>
      <c r="BF780" s="199">
        <f>IF(N780="snížená",J780,0)</f>
        <v>0</v>
      </c>
      <c r="BG780" s="199">
        <f>IF(N780="zákl. přenesená",J780,0)</f>
        <v>0</v>
      </c>
      <c r="BH780" s="199">
        <f>IF(N780="sníž. přenesená",J780,0)</f>
        <v>0</v>
      </c>
      <c r="BI780" s="199">
        <f>IF(N780="nulová",J780,0)</f>
        <v>0</v>
      </c>
      <c r="BJ780" s="16" t="s">
        <v>81</v>
      </c>
      <c r="BK780" s="199">
        <f>ROUND(I780*H780,2)</f>
        <v>0</v>
      </c>
      <c r="BL780" s="16" t="s">
        <v>159</v>
      </c>
      <c r="BM780" s="198" t="s">
        <v>1248</v>
      </c>
    </row>
    <row r="781" spans="1:65" s="13" customFormat="1">
      <c r="B781" s="200"/>
      <c r="C781" s="201"/>
      <c r="D781" s="202" t="s">
        <v>161</v>
      </c>
      <c r="E781" s="203" t="s">
        <v>1</v>
      </c>
      <c r="F781" s="204" t="s">
        <v>1249</v>
      </c>
      <c r="G781" s="201"/>
      <c r="H781" s="205">
        <v>281.71499999999997</v>
      </c>
      <c r="I781" s="206"/>
      <c r="J781" s="201"/>
      <c r="K781" s="201"/>
      <c r="L781" s="207"/>
      <c r="M781" s="208"/>
      <c r="N781" s="209"/>
      <c r="O781" s="209"/>
      <c r="P781" s="209"/>
      <c r="Q781" s="209"/>
      <c r="R781" s="209"/>
      <c r="S781" s="209"/>
      <c r="T781" s="210"/>
      <c r="AT781" s="211" t="s">
        <v>161</v>
      </c>
      <c r="AU781" s="211" t="s">
        <v>83</v>
      </c>
      <c r="AV781" s="13" t="s">
        <v>83</v>
      </c>
      <c r="AW781" s="13" t="s">
        <v>30</v>
      </c>
      <c r="AX781" s="13" t="s">
        <v>73</v>
      </c>
      <c r="AY781" s="211" t="s">
        <v>153</v>
      </c>
    </row>
    <row r="782" spans="1:65" s="14" customFormat="1">
      <c r="B782" s="212"/>
      <c r="C782" s="213"/>
      <c r="D782" s="202" t="s">
        <v>161</v>
      </c>
      <c r="E782" s="214" t="s">
        <v>1</v>
      </c>
      <c r="F782" s="215" t="s">
        <v>163</v>
      </c>
      <c r="G782" s="213"/>
      <c r="H782" s="216">
        <v>281.71499999999997</v>
      </c>
      <c r="I782" s="217"/>
      <c r="J782" s="213"/>
      <c r="K782" s="213"/>
      <c r="L782" s="218"/>
      <c r="M782" s="219"/>
      <c r="N782" s="220"/>
      <c r="O782" s="220"/>
      <c r="P782" s="220"/>
      <c r="Q782" s="220"/>
      <c r="R782" s="220"/>
      <c r="S782" s="220"/>
      <c r="T782" s="221"/>
      <c r="AT782" s="222" t="s">
        <v>161</v>
      </c>
      <c r="AU782" s="222" t="s">
        <v>83</v>
      </c>
      <c r="AV782" s="14" t="s">
        <v>159</v>
      </c>
      <c r="AW782" s="14" t="s">
        <v>30</v>
      </c>
      <c r="AX782" s="14" t="s">
        <v>81</v>
      </c>
      <c r="AY782" s="222" t="s">
        <v>153</v>
      </c>
    </row>
    <row r="783" spans="1:65" s="2" customFormat="1" ht="16.5" customHeight="1">
      <c r="A783" s="33"/>
      <c r="B783" s="34"/>
      <c r="C783" s="186" t="s">
        <v>728</v>
      </c>
      <c r="D783" s="186" t="s">
        <v>155</v>
      </c>
      <c r="E783" s="187" t="s">
        <v>1250</v>
      </c>
      <c r="F783" s="188" t="s">
        <v>1251</v>
      </c>
      <c r="G783" s="189" t="s">
        <v>260</v>
      </c>
      <c r="H783" s="190">
        <v>49.2</v>
      </c>
      <c r="I783" s="191"/>
      <c r="J783" s="192">
        <f>ROUND(I783*H783,2)</f>
        <v>0</v>
      </c>
      <c r="K783" s="193"/>
      <c r="L783" s="38"/>
      <c r="M783" s="194" t="s">
        <v>1</v>
      </c>
      <c r="N783" s="195" t="s">
        <v>38</v>
      </c>
      <c r="O783" s="70"/>
      <c r="P783" s="196">
        <f>O783*H783</f>
        <v>0</v>
      </c>
      <c r="Q783" s="196">
        <v>0</v>
      </c>
      <c r="R783" s="196">
        <f>Q783*H783</f>
        <v>0</v>
      </c>
      <c r="S783" s="196">
        <v>0</v>
      </c>
      <c r="T783" s="197">
        <f>S783*H783</f>
        <v>0</v>
      </c>
      <c r="U783" s="33"/>
      <c r="V783" s="33"/>
      <c r="W783" s="33"/>
      <c r="X783" s="33"/>
      <c r="Y783" s="33"/>
      <c r="Z783" s="33"/>
      <c r="AA783" s="33"/>
      <c r="AB783" s="33"/>
      <c r="AC783" s="33"/>
      <c r="AD783" s="33"/>
      <c r="AE783" s="33"/>
      <c r="AR783" s="198" t="s">
        <v>236</v>
      </c>
      <c r="AT783" s="198" t="s">
        <v>155</v>
      </c>
      <c r="AU783" s="198" t="s">
        <v>83</v>
      </c>
      <c r="AY783" s="16" t="s">
        <v>153</v>
      </c>
      <c r="BE783" s="199">
        <f>IF(N783="základní",J783,0)</f>
        <v>0</v>
      </c>
      <c r="BF783" s="199">
        <f>IF(N783="snížená",J783,0)</f>
        <v>0</v>
      </c>
      <c r="BG783" s="199">
        <f>IF(N783="zákl. přenesená",J783,0)</f>
        <v>0</v>
      </c>
      <c r="BH783" s="199">
        <f>IF(N783="sníž. přenesená",J783,0)</f>
        <v>0</v>
      </c>
      <c r="BI783" s="199">
        <f>IF(N783="nulová",J783,0)</f>
        <v>0</v>
      </c>
      <c r="BJ783" s="16" t="s">
        <v>81</v>
      </c>
      <c r="BK783" s="199">
        <f>ROUND(I783*H783,2)</f>
        <v>0</v>
      </c>
      <c r="BL783" s="16" t="s">
        <v>236</v>
      </c>
      <c r="BM783" s="198" t="s">
        <v>1252</v>
      </c>
    </row>
    <row r="784" spans="1:65" s="13" customFormat="1">
      <c r="B784" s="200"/>
      <c r="C784" s="201"/>
      <c r="D784" s="202" t="s">
        <v>161</v>
      </c>
      <c r="E784" s="203" t="s">
        <v>1</v>
      </c>
      <c r="F784" s="204" t="s">
        <v>1227</v>
      </c>
      <c r="G784" s="201"/>
      <c r="H784" s="205">
        <v>49.2</v>
      </c>
      <c r="I784" s="206"/>
      <c r="J784" s="201"/>
      <c r="K784" s="201"/>
      <c r="L784" s="207"/>
      <c r="M784" s="208"/>
      <c r="N784" s="209"/>
      <c r="O784" s="209"/>
      <c r="P784" s="209"/>
      <c r="Q784" s="209"/>
      <c r="R784" s="209"/>
      <c r="S784" s="209"/>
      <c r="T784" s="210"/>
      <c r="AT784" s="211" t="s">
        <v>161</v>
      </c>
      <c r="AU784" s="211" t="s">
        <v>83</v>
      </c>
      <c r="AV784" s="13" t="s">
        <v>83</v>
      </c>
      <c r="AW784" s="13" t="s">
        <v>30</v>
      </c>
      <c r="AX784" s="13" t="s">
        <v>73</v>
      </c>
      <c r="AY784" s="211" t="s">
        <v>153</v>
      </c>
    </row>
    <row r="785" spans="1:65" s="14" customFormat="1">
      <c r="B785" s="212"/>
      <c r="C785" s="213"/>
      <c r="D785" s="202" t="s">
        <v>161</v>
      </c>
      <c r="E785" s="214" t="s">
        <v>1</v>
      </c>
      <c r="F785" s="215" t="s">
        <v>163</v>
      </c>
      <c r="G785" s="213"/>
      <c r="H785" s="216">
        <v>49.2</v>
      </c>
      <c r="I785" s="217"/>
      <c r="J785" s="213"/>
      <c r="K785" s="213"/>
      <c r="L785" s="218"/>
      <c r="M785" s="219"/>
      <c r="N785" s="220"/>
      <c r="O785" s="220"/>
      <c r="P785" s="220"/>
      <c r="Q785" s="220"/>
      <c r="R785" s="220"/>
      <c r="S785" s="220"/>
      <c r="T785" s="221"/>
      <c r="AT785" s="222" t="s">
        <v>161</v>
      </c>
      <c r="AU785" s="222" t="s">
        <v>83</v>
      </c>
      <c r="AV785" s="14" t="s">
        <v>159</v>
      </c>
      <c r="AW785" s="14" t="s">
        <v>30</v>
      </c>
      <c r="AX785" s="14" t="s">
        <v>81</v>
      </c>
      <c r="AY785" s="222" t="s">
        <v>153</v>
      </c>
    </row>
    <row r="786" spans="1:65" s="2" customFormat="1" ht="21.75" customHeight="1">
      <c r="A786" s="33"/>
      <c r="B786" s="34"/>
      <c r="C786" s="186" t="s">
        <v>1253</v>
      </c>
      <c r="D786" s="186" t="s">
        <v>155</v>
      </c>
      <c r="E786" s="187" t="s">
        <v>1254</v>
      </c>
      <c r="F786" s="188" t="s">
        <v>1255</v>
      </c>
      <c r="G786" s="189" t="s">
        <v>309</v>
      </c>
      <c r="H786" s="190">
        <v>1</v>
      </c>
      <c r="I786" s="191"/>
      <c r="J786" s="192">
        <f>ROUND(I786*H786,2)</f>
        <v>0</v>
      </c>
      <c r="K786" s="193"/>
      <c r="L786" s="38"/>
      <c r="M786" s="194" t="s">
        <v>1</v>
      </c>
      <c r="N786" s="195" t="s">
        <v>38</v>
      </c>
      <c r="O786" s="70"/>
      <c r="P786" s="196">
        <f>O786*H786</f>
        <v>0</v>
      </c>
      <c r="Q786" s="196">
        <v>0</v>
      </c>
      <c r="R786" s="196">
        <f>Q786*H786</f>
        <v>0</v>
      </c>
      <c r="S786" s="196">
        <v>0</v>
      </c>
      <c r="T786" s="197">
        <f>S786*H786</f>
        <v>0</v>
      </c>
      <c r="U786" s="33"/>
      <c r="V786" s="33"/>
      <c r="W786" s="33"/>
      <c r="X786" s="33"/>
      <c r="Y786" s="33"/>
      <c r="Z786" s="33"/>
      <c r="AA786" s="33"/>
      <c r="AB786" s="33"/>
      <c r="AC786" s="33"/>
      <c r="AD786" s="33"/>
      <c r="AE786" s="33"/>
      <c r="AR786" s="198" t="s">
        <v>236</v>
      </c>
      <c r="AT786" s="198" t="s">
        <v>155</v>
      </c>
      <c r="AU786" s="198" t="s">
        <v>83</v>
      </c>
      <c r="AY786" s="16" t="s">
        <v>153</v>
      </c>
      <c r="BE786" s="199">
        <f>IF(N786="základní",J786,0)</f>
        <v>0</v>
      </c>
      <c r="BF786" s="199">
        <f>IF(N786="snížená",J786,0)</f>
        <v>0</v>
      </c>
      <c r="BG786" s="199">
        <f>IF(N786="zákl. přenesená",J786,0)</f>
        <v>0</v>
      </c>
      <c r="BH786" s="199">
        <f>IF(N786="sníž. přenesená",J786,0)</f>
        <v>0</v>
      </c>
      <c r="BI786" s="199">
        <f>IF(N786="nulová",J786,0)</f>
        <v>0</v>
      </c>
      <c r="BJ786" s="16" t="s">
        <v>81</v>
      </c>
      <c r="BK786" s="199">
        <f>ROUND(I786*H786,2)</f>
        <v>0</v>
      </c>
      <c r="BL786" s="16" t="s">
        <v>236</v>
      </c>
      <c r="BM786" s="198" t="s">
        <v>1256</v>
      </c>
    </row>
    <row r="787" spans="1:65" s="2" customFormat="1" ht="16.5" customHeight="1">
      <c r="A787" s="33"/>
      <c r="B787" s="34"/>
      <c r="C787" s="223" t="s">
        <v>735</v>
      </c>
      <c r="D787" s="223" t="s">
        <v>350</v>
      </c>
      <c r="E787" s="224" t="s">
        <v>1257</v>
      </c>
      <c r="F787" s="225" t="s">
        <v>1258</v>
      </c>
      <c r="G787" s="226" t="s">
        <v>309</v>
      </c>
      <c r="H787" s="227">
        <v>1</v>
      </c>
      <c r="I787" s="228"/>
      <c r="J787" s="229">
        <f>ROUND(I787*H787,2)</f>
        <v>0</v>
      </c>
      <c r="K787" s="230"/>
      <c r="L787" s="231"/>
      <c r="M787" s="232" t="s">
        <v>1</v>
      </c>
      <c r="N787" s="233" t="s">
        <v>38</v>
      </c>
      <c r="O787" s="70"/>
      <c r="P787" s="196">
        <f>O787*H787</f>
        <v>0</v>
      </c>
      <c r="Q787" s="196">
        <v>3.2000000000000002E-3</v>
      </c>
      <c r="R787" s="196">
        <f>Q787*H787</f>
        <v>3.2000000000000002E-3</v>
      </c>
      <c r="S787" s="196">
        <v>0</v>
      </c>
      <c r="T787" s="197">
        <f>S787*H787</f>
        <v>0</v>
      </c>
      <c r="U787" s="33"/>
      <c r="V787" s="33"/>
      <c r="W787" s="33"/>
      <c r="X787" s="33"/>
      <c r="Y787" s="33"/>
      <c r="Z787" s="33"/>
      <c r="AA787" s="33"/>
      <c r="AB787" s="33"/>
      <c r="AC787" s="33"/>
      <c r="AD787" s="33"/>
      <c r="AE787" s="33"/>
      <c r="AR787" s="198" t="s">
        <v>315</v>
      </c>
      <c r="AT787" s="198" t="s">
        <v>350</v>
      </c>
      <c r="AU787" s="198" t="s">
        <v>83</v>
      </c>
      <c r="AY787" s="16" t="s">
        <v>153</v>
      </c>
      <c r="BE787" s="199">
        <f>IF(N787="základní",J787,0)</f>
        <v>0</v>
      </c>
      <c r="BF787" s="199">
        <f>IF(N787="snížená",J787,0)</f>
        <v>0</v>
      </c>
      <c r="BG787" s="199">
        <f>IF(N787="zákl. přenesená",J787,0)</f>
        <v>0</v>
      </c>
      <c r="BH787" s="199">
        <f>IF(N787="sníž. přenesená",J787,0)</f>
        <v>0</v>
      </c>
      <c r="BI787" s="199">
        <f>IF(N787="nulová",J787,0)</f>
        <v>0</v>
      </c>
      <c r="BJ787" s="16" t="s">
        <v>81</v>
      </c>
      <c r="BK787" s="199">
        <f>ROUND(I787*H787,2)</f>
        <v>0</v>
      </c>
      <c r="BL787" s="16" t="s">
        <v>236</v>
      </c>
      <c r="BM787" s="198" t="s">
        <v>1259</v>
      </c>
    </row>
    <row r="788" spans="1:65" s="2" customFormat="1" ht="24.2" customHeight="1">
      <c r="A788" s="33"/>
      <c r="B788" s="34"/>
      <c r="C788" s="186" t="s">
        <v>1260</v>
      </c>
      <c r="D788" s="186" t="s">
        <v>155</v>
      </c>
      <c r="E788" s="187" t="s">
        <v>1261</v>
      </c>
      <c r="F788" s="188" t="s">
        <v>1262</v>
      </c>
      <c r="G788" s="189" t="s">
        <v>963</v>
      </c>
      <c r="H788" s="190">
        <v>1</v>
      </c>
      <c r="I788" s="191"/>
      <c r="J788" s="192">
        <f>ROUND(I788*H788,2)</f>
        <v>0</v>
      </c>
      <c r="K788" s="193"/>
      <c r="L788" s="38"/>
      <c r="M788" s="194" t="s">
        <v>1</v>
      </c>
      <c r="N788" s="195" t="s">
        <v>38</v>
      </c>
      <c r="O788" s="70"/>
      <c r="P788" s="196">
        <f>O788*H788</f>
        <v>0</v>
      </c>
      <c r="Q788" s="196">
        <v>0</v>
      </c>
      <c r="R788" s="196">
        <f>Q788*H788</f>
        <v>0</v>
      </c>
      <c r="S788" s="196">
        <v>0</v>
      </c>
      <c r="T788" s="197">
        <f>S788*H788</f>
        <v>0</v>
      </c>
      <c r="U788" s="33"/>
      <c r="V788" s="33"/>
      <c r="W788" s="33"/>
      <c r="X788" s="33"/>
      <c r="Y788" s="33"/>
      <c r="Z788" s="33"/>
      <c r="AA788" s="33"/>
      <c r="AB788" s="33"/>
      <c r="AC788" s="33"/>
      <c r="AD788" s="33"/>
      <c r="AE788" s="33"/>
      <c r="AR788" s="198" t="s">
        <v>236</v>
      </c>
      <c r="AT788" s="198" t="s">
        <v>155</v>
      </c>
      <c r="AU788" s="198" t="s">
        <v>83</v>
      </c>
      <c r="AY788" s="16" t="s">
        <v>153</v>
      </c>
      <c r="BE788" s="199">
        <f>IF(N788="základní",J788,0)</f>
        <v>0</v>
      </c>
      <c r="BF788" s="199">
        <f>IF(N788="snížená",J788,0)</f>
        <v>0</v>
      </c>
      <c r="BG788" s="199">
        <f>IF(N788="zákl. přenesená",J788,0)</f>
        <v>0</v>
      </c>
      <c r="BH788" s="199">
        <f>IF(N788="sníž. přenesená",J788,0)</f>
        <v>0</v>
      </c>
      <c r="BI788" s="199">
        <f>IF(N788="nulová",J788,0)</f>
        <v>0</v>
      </c>
      <c r="BJ788" s="16" t="s">
        <v>81</v>
      </c>
      <c r="BK788" s="199">
        <f>ROUND(I788*H788,2)</f>
        <v>0</v>
      </c>
      <c r="BL788" s="16" t="s">
        <v>236</v>
      </c>
      <c r="BM788" s="198" t="s">
        <v>1263</v>
      </c>
    </row>
    <row r="789" spans="1:65" s="2" customFormat="1" ht="24.2" customHeight="1">
      <c r="A789" s="33"/>
      <c r="B789" s="34"/>
      <c r="C789" s="186" t="s">
        <v>742</v>
      </c>
      <c r="D789" s="186" t="s">
        <v>155</v>
      </c>
      <c r="E789" s="187" t="s">
        <v>1264</v>
      </c>
      <c r="F789" s="188" t="s">
        <v>1265</v>
      </c>
      <c r="G789" s="189" t="s">
        <v>963</v>
      </c>
      <c r="H789" s="190">
        <v>1</v>
      </c>
      <c r="I789" s="191"/>
      <c r="J789" s="192">
        <f>ROUND(I789*H789,2)</f>
        <v>0</v>
      </c>
      <c r="K789" s="193"/>
      <c r="L789" s="38"/>
      <c r="M789" s="194" t="s">
        <v>1</v>
      </c>
      <c r="N789" s="195" t="s">
        <v>38</v>
      </c>
      <c r="O789" s="70"/>
      <c r="P789" s="196">
        <f>O789*H789</f>
        <v>0</v>
      </c>
      <c r="Q789" s="196">
        <v>0</v>
      </c>
      <c r="R789" s="196">
        <f>Q789*H789</f>
        <v>0</v>
      </c>
      <c r="S789" s="196">
        <v>0</v>
      </c>
      <c r="T789" s="197">
        <f>S789*H789</f>
        <v>0</v>
      </c>
      <c r="U789" s="33"/>
      <c r="V789" s="33"/>
      <c r="W789" s="33"/>
      <c r="X789" s="33"/>
      <c r="Y789" s="33"/>
      <c r="Z789" s="33"/>
      <c r="AA789" s="33"/>
      <c r="AB789" s="33"/>
      <c r="AC789" s="33"/>
      <c r="AD789" s="33"/>
      <c r="AE789" s="33"/>
      <c r="AR789" s="198" t="s">
        <v>236</v>
      </c>
      <c r="AT789" s="198" t="s">
        <v>155</v>
      </c>
      <c r="AU789" s="198" t="s">
        <v>83</v>
      </c>
      <c r="AY789" s="16" t="s">
        <v>153</v>
      </c>
      <c r="BE789" s="199">
        <f>IF(N789="základní",J789,0)</f>
        <v>0</v>
      </c>
      <c r="BF789" s="199">
        <f>IF(N789="snížená",J789,0)</f>
        <v>0</v>
      </c>
      <c r="BG789" s="199">
        <f>IF(N789="zákl. přenesená",J789,0)</f>
        <v>0</v>
      </c>
      <c r="BH789" s="199">
        <f>IF(N789="sníž. přenesená",J789,0)</f>
        <v>0</v>
      </c>
      <c r="BI789" s="199">
        <f>IF(N789="nulová",J789,0)</f>
        <v>0</v>
      </c>
      <c r="BJ789" s="16" t="s">
        <v>81</v>
      </c>
      <c r="BK789" s="199">
        <f>ROUND(I789*H789,2)</f>
        <v>0</v>
      </c>
      <c r="BL789" s="16" t="s">
        <v>236</v>
      </c>
      <c r="BM789" s="198" t="s">
        <v>1266</v>
      </c>
    </row>
    <row r="790" spans="1:65" s="2" customFormat="1" ht="24.2" customHeight="1">
      <c r="A790" s="33"/>
      <c r="B790" s="34"/>
      <c r="C790" s="186" t="s">
        <v>1267</v>
      </c>
      <c r="D790" s="186" t="s">
        <v>155</v>
      </c>
      <c r="E790" s="187" t="s">
        <v>1268</v>
      </c>
      <c r="F790" s="188" t="s">
        <v>1269</v>
      </c>
      <c r="G790" s="189" t="s">
        <v>206</v>
      </c>
      <c r="H790" s="190">
        <v>4.9000000000000002E-2</v>
      </c>
      <c r="I790" s="191"/>
      <c r="J790" s="192">
        <f>ROUND(I790*H790,2)</f>
        <v>0</v>
      </c>
      <c r="K790" s="193"/>
      <c r="L790" s="38"/>
      <c r="M790" s="194" t="s">
        <v>1</v>
      </c>
      <c r="N790" s="195" t="s">
        <v>38</v>
      </c>
      <c r="O790" s="70"/>
      <c r="P790" s="196">
        <f>O790*H790</f>
        <v>0</v>
      </c>
      <c r="Q790" s="196">
        <v>0</v>
      </c>
      <c r="R790" s="196">
        <f>Q790*H790</f>
        <v>0</v>
      </c>
      <c r="S790" s="196">
        <v>0</v>
      </c>
      <c r="T790" s="197">
        <f>S790*H790</f>
        <v>0</v>
      </c>
      <c r="U790" s="33"/>
      <c r="V790" s="33"/>
      <c r="W790" s="33"/>
      <c r="X790" s="33"/>
      <c r="Y790" s="33"/>
      <c r="Z790" s="33"/>
      <c r="AA790" s="33"/>
      <c r="AB790" s="33"/>
      <c r="AC790" s="33"/>
      <c r="AD790" s="33"/>
      <c r="AE790" s="33"/>
      <c r="AR790" s="198" t="s">
        <v>236</v>
      </c>
      <c r="AT790" s="198" t="s">
        <v>155</v>
      </c>
      <c r="AU790" s="198" t="s">
        <v>83</v>
      </c>
      <c r="AY790" s="16" t="s">
        <v>153</v>
      </c>
      <c r="BE790" s="199">
        <f>IF(N790="základní",J790,0)</f>
        <v>0</v>
      </c>
      <c r="BF790" s="199">
        <f>IF(N790="snížená",J790,0)</f>
        <v>0</v>
      </c>
      <c r="BG790" s="199">
        <f>IF(N790="zákl. přenesená",J790,0)</f>
        <v>0</v>
      </c>
      <c r="BH790" s="199">
        <f>IF(N790="sníž. přenesená",J790,0)</f>
        <v>0</v>
      </c>
      <c r="BI790" s="199">
        <f>IF(N790="nulová",J790,0)</f>
        <v>0</v>
      </c>
      <c r="BJ790" s="16" t="s">
        <v>81</v>
      </c>
      <c r="BK790" s="199">
        <f>ROUND(I790*H790,2)</f>
        <v>0</v>
      </c>
      <c r="BL790" s="16" t="s">
        <v>236</v>
      </c>
      <c r="BM790" s="198" t="s">
        <v>1270</v>
      </c>
    </row>
    <row r="791" spans="1:65" s="12" customFormat="1" ht="22.9" customHeight="1">
      <c r="B791" s="170"/>
      <c r="C791" s="171"/>
      <c r="D791" s="172" t="s">
        <v>72</v>
      </c>
      <c r="E791" s="184" t="s">
        <v>1271</v>
      </c>
      <c r="F791" s="184" t="s">
        <v>1272</v>
      </c>
      <c r="G791" s="171"/>
      <c r="H791" s="171"/>
      <c r="I791" s="174"/>
      <c r="J791" s="185">
        <f>BK791</f>
        <v>0</v>
      </c>
      <c r="K791" s="171"/>
      <c r="L791" s="176"/>
      <c r="M791" s="177"/>
      <c r="N791" s="178"/>
      <c r="O791" s="178"/>
      <c r="P791" s="179">
        <f>SUM(P792:P899)</f>
        <v>0</v>
      </c>
      <c r="Q791" s="178"/>
      <c r="R791" s="179">
        <f>SUM(R792:R899)</f>
        <v>2.6411909999999996</v>
      </c>
      <c r="S791" s="178"/>
      <c r="T791" s="180">
        <f>SUM(T792:T899)</f>
        <v>0</v>
      </c>
      <c r="AR791" s="181" t="s">
        <v>83</v>
      </c>
      <c r="AT791" s="182" t="s">
        <v>72</v>
      </c>
      <c r="AU791" s="182" t="s">
        <v>81</v>
      </c>
      <c r="AY791" s="181" t="s">
        <v>153</v>
      </c>
      <c r="BK791" s="183">
        <f>SUM(BK792:BK899)</f>
        <v>0</v>
      </c>
    </row>
    <row r="792" spans="1:65" s="2" customFormat="1" ht="16.5" customHeight="1">
      <c r="A792" s="33"/>
      <c r="B792" s="34"/>
      <c r="C792" s="186" t="s">
        <v>747</v>
      </c>
      <c r="D792" s="186" t="s">
        <v>155</v>
      </c>
      <c r="E792" s="187" t="s">
        <v>1273</v>
      </c>
      <c r="F792" s="188" t="s">
        <v>1274</v>
      </c>
      <c r="G792" s="189" t="s">
        <v>309</v>
      </c>
      <c r="H792" s="190">
        <v>1</v>
      </c>
      <c r="I792" s="191"/>
      <c r="J792" s="192">
        <f>ROUND(I792*H792,2)</f>
        <v>0</v>
      </c>
      <c r="K792" s="193"/>
      <c r="L792" s="38"/>
      <c r="M792" s="194" t="s">
        <v>1</v>
      </c>
      <c r="N792" s="195" t="s">
        <v>38</v>
      </c>
      <c r="O792" s="70"/>
      <c r="P792" s="196">
        <f>O792*H792</f>
        <v>0</v>
      </c>
      <c r="Q792" s="196">
        <v>4.4000000000000002E-4</v>
      </c>
      <c r="R792" s="196">
        <f>Q792*H792</f>
        <v>4.4000000000000002E-4</v>
      </c>
      <c r="S792" s="196">
        <v>0</v>
      </c>
      <c r="T792" s="197">
        <f>S792*H792</f>
        <v>0</v>
      </c>
      <c r="U792" s="33"/>
      <c r="V792" s="33"/>
      <c r="W792" s="33"/>
      <c r="X792" s="33"/>
      <c r="Y792" s="33"/>
      <c r="Z792" s="33"/>
      <c r="AA792" s="33"/>
      <c r="AB792" s="33"/>
      <c r="AC792" s="33"/>
      <c r="AD792" s="33"/>
      <c r="AE792" s="33"/>
      <c r="AR792" s="198" t="s">
        <v>236</v>
      </c>
      <c r="AT792" s="198" t="s">
        <v>155</v>
      </c>
      <c r="AU792" s="198" t="s">
        <v>83</v>
      </c>
      <c r="AY792" s="16" t="s">
        <v>153</v>
      </c>
      <c r="BE792" s="199">
        <f>IF(N792="základní",J792,0)</f>
        <v>0</v>
      </c>
      <c r="BF792" s="199">
        <f>IF(N792="snížená",J792,0)</f>
        <v>0</v>
      </c>
      <c r="BG792" s="199">
        <f>IF(N792="zákl. přenesená",J792,0)</f>
        <v>0</v>
      </c>
      <c r="BH792" s="199">
        <f>IF(N792="sníž. přenesená",J792,0)</f>
        <v>0</v>
      </c>
      <c r="BI792" s="199">
        <f>IF(N792="nulová",J792,0)</f>
        <v>0</v>
      </c>
      <c r="BJ792" s="16" t="s">
        <v>81</v>
      </c>
      <c r="BK792" s="199">
        <f>ROUND(I792*H792,2)</f>
        <v>0</v>
      </c>
      <c r="BL792" s="16" t="s">
        <v>236</v>
      </c>
      <c r="BM792" s="198" t="s">
        <v>1275</v>
      </c>
    </row>
    <row r="793" spans="1:65" s="13" customFormat="1">
      <c r="B793" s="200"/>
      <c r="C793" s="201"/>
      <c r="D793" s="202" t="s">
        <v>161</v>
      </c>
      <c r="E793" s="203" t="s">
        <v>1</v>
      </c>
      <c r="F793" s="204" t="s">
        <v>81</v>
      </c>
      <c r="G793" s="201"/>
      <c r="H793" s="205">
        <v>1</v>
      </c>
      <c r="I793" s="206"/>
      <c r="J793" s="201"/>
      <c r="K793" s="201"/>
      <c r="L793" s="207"/>
      <c r="M793" s="208"/>
      <c r="N793" s="209"/>
      <c r="O793" s="209"/>
      <c r="P793" s="209"/>
      <c r="Q793" s="209"/>
      <c r="R793" s="209"/>
      <c r="S793" s="209"/>
      <c r="T793" s="210"/>
      <c r="AT793" s="211" t="s">
        <v>161</v>
      </c>
      <c r="AU793" s="211" t="s">
        <v>83</v>
      </c>
      <c r="AV793" s="13" t="s">
        <v>83</v>
      </c>
      <c r="AW793" s="13" t="s">
        <v>30</v>
      </c>
      <c r="AX793" s="13" t="s">
        <v>73</v>
      </c>
      <c r="AY793" s="211" t="s">
        <v>153</v>
      </c>
    </row>
    <row r="794" spans="1:65" s="14" customFormat="1">
      <c r="B794" s="212"/>
      <c r="C794" s="213"/>
      <c r="D794" s="202" t="s">
        <v>161</v>
      </c>
      <c r="E794" s="214" t="s">
        <v>1</v>
      </c>
      <c r="F794" s="215" t="s">
        <v>163</v>
      </c>
      <c r="G794" s="213"/>
      <c r="H794" s="216">
        <v>1</v>
      </c>
      <c r="I794" s="217"/>
      <c r="J794" s="213"/>
      <c r="K794" s="213"/>
      <c r="L794" s="218"/>
      <c r="M794" s="219"/>
      <c r="N794" s="220"/>
      <c r="O794" s="220"/>
      <c r="P794" s="220"/>
      <c r="Q794" s="220"/>
      <c r="R794" s="220"/>
      <c r="S794" s="220"/>
      <c r="T794" s="221"/>
      <c r="AT794" s="222" t="s">
        <v>161</v>
      </c>
      <c r="AU794" s="222" t="s">
        <v>83</v>
      </c>
      <c r="AV794" s="14" t="s">
        <v>159</v>
      </c>
      <c r="AW794" s="14" t="s">
        <v>30</v>
      </c>
      <c r="AX794" s="14" t="s">
        <v>81</v>
      </c>
      <c r="AY794" s="222" t="s">
        <v>153</v>
      </c>
    </row>
    <row r="795" spans="1:65" s="2" customFormat="1" ht="37.9" customHeight="1">
      <c r="A795" s="33"/>
      <c r="B795" s="34"/>
      <c r="C795" s="223" t="s">
        <v>1276</v>
      </c>
      <c r="D795" s="223" t="s">
        <v>350</v>
      </c>
      <c r="E795" s="224" t="s">
        <v>1277</v>
      </c>
      <c r="F795" s="225" t="s">
        <v>1278</v>
      </c>
      <c r="G795" s="226" t="s">
        <v>309</v>
      </c>
      <c r="H795" s="227">
        <v>1</v>
      </c>
      <c r="I795" s="228"/>
      <c r="J795" s="229">
        <f>ROUND(I795*H795,2)</f>
        <v>0</v>
      </c>
      <c r="K795" s="230"/>
      <c r="L795" s="231"/>
      <c r="M795" s="232" t="s">
        <v>1</v>
      </c>
      <c r="N795" s="233" t="s">
        <v>38</v>
      </c>
      <c r="O795" s="70"/>
      <c r="P795" s="196">
        <f>O795*H795</f>
        <v>0</v>
      </c>
      <c r="Q795" s="196">
        <v>0.03</v>
      </c>
      <c r="R795" s="196">
        <f>Q795*H795</f>
        <v>0.03</v>
      </c>
      <c r="S795" s="196">
        <v>0</v>
      </c>
      <c r="T795" s="197">
        <f>S795*H795</f>
        <v>0</v>
      </c>
      <c r="U795" s="33"/>
      <c r="V795" s="33"/>
      <c r="W795" s="33"/>
      <c r="X795" s="33"/>
      <c r="Y795" s="33"/>
      <c r="Z795" s="33"/>
      <c r="AA795" s="33"/>
      <c r="AB795" s="33"/>
      <c r="AC795" s="33"/>
      <c r="AD795" s="33"/>
      <c r="AE795" s="33"/>
      <c r="AR795" s="198" t="s">
        <v>315</v>
      </c>
      <c r="AT795" s="198" t="s">
        <v>350</v>
      </c>
      <c r="AU795" s="198" t="s">
        <v>83</v>
      </c>
      <c r="AY795" s="16" t="s">
        <v>153</v>
      </c>
      <c r="BE795" s="199">
        <f>IF(N795="základní",J795,0)</f>
        <v>0</v>
      </c>
      <c r="BF795" s="199">
        <f>IF(N795="snížená",J795,0)</f>
        <v>0</v>
      </c>
      <c r="BG795" s="199">
        <f>IF(N795="zákl. přenesená",J795,0)</f>
        <v>0</v>
      </c>
      <c r="BH795" s="199">
        <f>IF(N795="sníž. přenesená",J795,0)</f>
        <v>0</v>
      </c>
      <c r="BI795" s="199">
        <f>IF(N795="nulová",J795,0)</f>
        <v>0</v>
      </c>
      <c r="BJ795" s="16" t="s">
        <v>81</v>
      </c>
      <c r="BK795" s="199">
        <f>ROUND(I795*H795,2)</f>
        <v>0</v>
      </c>
      <c r="BL795" s="16" t="s">
        <v>236</v>
      </c>
      <c r="BM795" s="198" t="s">
        <v>1279</v>
      </c>
    </row>
    <row r="796" spans="1:65" s="2" customFormat="1" ht="24.2" customHeight="1">
      <c r="A796" s="33"/>
      <c r="B796" s="34"/>
      <c r="C796" s="186" t="s">
        <v>1280</v>
      </c>
      <c r="D796" s="186" t="s">
        <v>155</v>
      </c>
      <c r="E796" s="187" t="s">
        <v>1281</v>
      </c>
      <c r="F796" s="188" t="s">
        <v>1282</v>
      </c>
      <c r="G796" s="189" t="s">
        <v>212</v>
      </c>
      <c r="H796" s="190">
        <v>51.51</v>
      </c>
      <c r="I796" s="191"/>
      <c r="J796" s="192">
        <f>ROUND(I796*H796,2)</f>
        <v>0</v>
      </c>
      <c r="K796" s="193"/>
      <c r="L796" s="38"/>
      <c r="M796" s="194" t="s">
        <v>1</v>
      </c>
      <c r="N796" s="195" t="s">
        <v>38</v>
      </c>
      <c r="O796" s="70"/>
      <c r="P796" s="196">
        <f>O796*H796</f>
        <v>0</v>
      </c>
      <c r="Q796" s="196">
        <v>0</v>
      </c>
      <c r="R796" s="196">
        <f>Q796*H796</f>
        <v>0</v>
      </c>
      <c r="S796" s="196">
        <v>0</v>
      </c>
      <c r="T796" s="197">
        <f>S796*H796</f>
        <v>0</v>
      </c>
      <c r="U796" s="33"/>
      <c r="V796" s="33"/>
      <c r="W796" s="33"/>
      <c r="X796" s="33"/>
      <c r="Y796" s="33"/>
      <c r="Z796" s="33"/>
      <c r="AA796" s="33"/>
      <c r="AB796" s="33"/>
      <c r="AC796" s="33"/>
      <c r="AD796" s="33"/>
      <c r="AE796" s="33"/>
      <c r="AR796" s="198" t="s">
        <v>236</v>
      </c>
      <c r="AT796" s="198" t="s">
        <v>155</v>
      </c>
      <c r="AU796" s="198" t="s">
        <v>83</v>
      </c>
      <c r="AY796" s="16" t="s">
        <v>153</v>
      </c>
      <c r="BE796" s="199">
        <f>IF(N796="základní",J796,0)</f>
        <v>0</v>
      </c>
      <c r="BF796" s="199">
        <f>IF(N796="snížená",J796,0)</f>
        <v>0</v>
      </c>
      <c r="BG796" s="199">
        <f>IF(N796="zákl. přenesená",J796,0)</f>
        <v>0</v>
      </c>
      <c r="BH796" s="199">
        <f>IF(N796="sníž. přenesená",J796,0)</f>
        <v>0</v>
      </c>
      <c r="BI796" s="199">
        <f>IF(N796="nulová",J796,0)</f>
        <v>0</v>
      </c>
      <c r="BJ796" s="16" t="s">
        <v>81</v>
      </c>
      <c r="BK796" s="199">
        <f>ROUND(I796*H796,2)</f>
        <v>0</v>
      </c>
      <c r="BL796" s="16" t="s">
        <v>236</v>
      </c>
      <c r="BM796" s="198" t="s">
        <v>1283</v>
      </c>
    </row>
    <row r="797" spans="1:65" s="13" customFormat="1">
      <c r="B797" s="200"/>
      <c r="C797" s="201"/>
      <c r="D797" s="202" t="s">
        <v>161</v>
      </c>
      <c r="E797" s="203" t="s">
        <v>1</v>
      </c>
      <c r="F797" s="204" t="s">
        <v>1284</v>
      </c>
      <c r="G797" s="201"/>
      <c r="H797" s="205">
        <v>51.51</v>
      </c>
      <c r="I797" s="206"/>
      <c r="J797" s="201"/>
      <c r="K797" s="201"/>
      <c r="L797" s="207"/>
      <c r="M797" s="208"/>
      <c r="N797" s="209"/>
      <c r="O797" s="209"/>
      <c r="P797" s="209"/>
      <c r="Q797" s="209"/>
      <c r="R797" s="209"/>
      <c r="S797" s="209"/>
      <c r="T797" s="210"/>
      <c r="AT797" s="211" t="s">
        <v>161</v>
      </c>
      <c r="AU797" s="211" t="s">
        <v>83</v>
      </c>
      <c r="AV797" s="13" t="s">
        <v>83</v>
      </c>
      <c r="AW797" s="13" t="s">
        <v>30</v>
      </c>
      <c r="AX797" s="13" t="s">
        <v>73</v>
      </c>
      <c r="AY797" s="211" t="s">
        <v>153</v>
      </c>
    </row>
    <row r="798" spans="1:65" s="14" customFormat="1">
      <c r="B798" s="212"/>
      <c r="C798" s="213"/>
      <c r="D798" s="202" t="s">
        <v>161</v>
      </c>
      <c r="E798" s="214" t="s">
        <v>1</v>
      </c>
      <c r="F798" s="215" t="s">
        <v>163</v>
      </c>
      <c r="G798" s="213"/>
      <c r="H798" s="216">
        <v>51.51</v>
      </c>
      <c r="I798" s="217"/>
      <c r="J798" s="213"/>
      <c r="K798" s="213"/>
      <c r="L798" s="218"/>
      <c r="M798" s="219"/>
      <c r="N798" s="220"/>
      <c r="O798" s="220"/>
      <c r="P798" s="220"/>
      <c r="Q798" s="220"/>
      <c r="R798" s="220"/>
      <c r="S798" s="220"/>
      <c r="T798" s="221"/>
      <c r="AT798" s="222" t="s">
        <v>161</v>
      </c>
      <c r="AU798" s="222" t="s">
        <v>83</v>
      </c>
      <c r="AV798" s="14" t="s">
        <v>159</v>
      </c>
      <c r="AW798" s="14" t="s">
        <v>30</v>
      </c>
      <c r="AX798" s="14" t="s">
        <v>81</v>
      </c>
      <c r="AY798" s="222" t="s">
        <v>153</v>
      </c>
    </row>
    <row r="799" spans="1:65" s="2" customFormat="1" ht="24.2" customHeight="1">
      <c r="A799" s="33"/>
      <c r="B799" s="34"/>
      <c r="C799" s="223" t="s">
        <v>1285</v>
      </c>
      <c r="D799" s="223" t="s">
        <v>350</v>
      </c>
      <c r="E799" s="224" t="s">
        <v>1286</v>
      </c>
      <c r="F799" s="225" t="s">
        <v>1287</v>
      </c>
      <c r="G799" s="226" t="s">
        <v>212</v>
      </c>
      <c r="H799" s="227">
        <v>10.61</v>
      </c>
      <c r="I799" s="228"/>
      <c r="J799" s="229">
        <f>ROUND(I799*H799,2)</f>
        <v>0</v>
      </c>
      <c r="K799" s="230"/>
      <c r="L799" s="231"/>
      <c r="M799" s="232" t="s">
        <v>1</v>
      </c>
      <c r="N799" s="233" t="s">
        <v>38</v>
      </c>
      <c r="O799" s="70"/>
      <c r="P799" s="196">
        <f>O799*H799</f>
        <v>0</v>
      </c>
      <c r="Q799" s="196">
        <v>3.4720000000000001E-2</v>
      </c>
      <c r="R799" s="196">
        <f>Q799*H799</f>
        <v>0.36837919999999996</v>
      </c>
      <c r="S799" s="196">
        <v>0</v>
      </c>
      <c r="T799" s="197">
        <f>S799*H799</f>
        <v>0</v>
      </c>
      <c r="U799" s="33"/>
      <c r="V799" s="33"/>
      <c r="W799" s="33"/>
      <c r="X799" s="33"/>
      <c r="Y799" s="33"/>
      <c r="Z799" s="33"/>
      <c r="AA799" s="33"/>
      <c r="AB799" s="33"/>
      <c r="AC799" s="33"/>
      <c r="AD799" s="33"/>
      <c r="AE799" s="33"/>
      <c r="AR799" s="198" t="s">
        <v>194</v>
      </c>
      <c r="AT799" s="198" t="s">
        <v>350</v>
      </c>
      <c r="AU799" s="198" t="s">
        <v>83</v>
      </c>
      <c r="AY799" s="16" t="s">
        <v>153</v>
      </c>
      <c r="BE799" s="199">
        <f>IF(N799="základní",J799,0)</f>
        <v>0</v>
      </c>
      <c r="BF799" s="199">
        <f>IF(N799="snížená",J799,0)</f>
        <v>0</v>
      </c>
      <c r="BG799" s="199">
        <f>IF(N799="zákl. přenesená",J799,0)</f>
        <v>0</v>
      </c>
      <c r="BH799" s="199">
        <f>IF(N799="sníž. přenesená",J799,0)</f>
        <v>0</v>
      </c>
      <c r="BI799" s="199">
        <f>IF(N799="nulová",J799,0)</f>
        <v>0</v>
      </c>
      <c r="BJ799" s="16" t="s">
        <v>81</v>
      </c>
      <c r="BK799" s="199">
        <f>ROUND(I799*H799,2)</f>
        <v>0</v>
      </c>
      <c r="BL799" s="16" t="s">
        <v>159</v>
      </c>
      <c r="BM799" s="198" t="s">
        <v>1288</v>
      </c>
    </row>
    <row r="800" spans="1:65" s="13" customFormat="1">
      <c r="B800" s="200"/>
      <c r="C800" s="201"/>
      <c r="D800" s="202" t="s">
        <v>161</v>
      </c>
      <c r="E800" s="203" t="s">
        <v>1</v>
      </c>
      <c r="F800" s="204" t="s">
        <v>1289</v>
      </c>
      <c r="G800" s="201"/>
      <c r="H800" s="205">
        <v>10.61</v>
      </c>
      <c r="I800" s="206"/>
      <c r="J800" s="201"/>
      <c r="K800" s="201"/>
      <c r="L800" s="207"/>
      <c r="M800" s="208"/>
      <c r="N800" s="209"/>
      <c r="O800" s="209"/>
      <c r="P800" s="209"/>
      <c r="Q800" s="209"/>
      <c r="R800" s="209"/>
      <c r="S800" s="209"/>
      <c r="T800" s="210"/>
      <c r="AT800" s="211" t="s">
        <v>161</v>
      </c>
      <c r="AU800" s="211" t="s">
        <v>83</v>
      </c>
      <c r="AV800" s="13" t="s">
        <v>83</v>
      </c>
      <c r="AW800" s="13" t="s">
        <v>30</v>
      </c>
      <c r="AX800" s="13" t="s">
        <v>73</v>
      </c>
      <c r="AY800" s="211" t="s">
        <v>153</v>
      </c>
    </row>
    <row r="801" spans="1:65" s="14" customFormat="1">
      <c r="B801" s="212"/>
      <c r="C801" s="213"/>
      <c r="D801" s="202" t="s">
        <v>161</v>
      </c>
      <c r="E801" s="214" t="s">
        <v>1</v>
      </c>
      <c r="F801" s="215" t="s">
        <v>163</v>
      </c>
      <c r="G801" s="213"/>
      <c r="H801" s="216">
        <v>10.61</v>
      </c>
      <c r="I801" s="217"/>
      <c r="J801" s="213"/>
      <c r="K801" s="213"/>
      <c r="L801" s="218"/>
      <c r="M801" s="219"/>
      <c r="N801" s="220"/>
      <c r="O801" s="220"/>
      <c r="P801" s="220"/>
      <c r="Q801" s="220"/>
      <c r="R801" s="220"/>
      <c r="S801" s="220"/>
      <c r="T801" s="221"/>
      <c r="AT801" s="222" t="s">
        <v>161</v>
      </c>
      <c r="AU801" s="222" t="s">
        <v>83</v>
      </c>
      <c r="AV801" s="14" t="s">
        <v>159</v>
      </c>
      <c r="AW801" s="14" t="s">
        <v>30</v>
      </c>
      <c r="AX801" s="14" t="s">
        <v>81</v>
      </c>
      <c r="AY801" s="222" t="s">
        <v>153</v>
      </c>
    </row>
    <row r="802" spans="1:65" s="2" customFormat="1" ht="24.2" customHeight="1">
      <c r="A802" s="33"/>
      <c r="B802" s="34"/>
      <c r="C802" s="223" t="s">
        <v>757</v>
      </c>
      <c r="D802" s="223" t="s">
        <v>350</v>
      </c>
      <c r="E802" s="224" t="s">
        <v>1290</v>
      </c>
      <c r="F802" s="225" t="s">
        <v>1291</v>
      </c>
      <c r="G802" s="226" t="s">
        <v>212</v>
      </c>
      <c r="H802" s="227">
        <v>40.9</v>
      </c>
      <c r="I802" s="228"/>
      <c r="J802" s="229">
        <f>ROUND(I802*H802,2)</f>
        <v>0</v>
      </c>
      <c r="K802" s="230"/>
      <c r="L802" s="231"/>
      <c r="M802" s="232" t="s">
        <v>1</v>
      </c>
      <c r="N802" s="233" t="s">
        <v>38</v>
      </c>
      <c r="O802" s="70"/>
      <c r="P802" s="196">
        <f>O802*H802</f>
        <v>0</v>
      </c>
      <c r="Q802" s="196">
        <v>2.87E-2</v>
      </c>
      <c r="R802" s="196">
        <f>Q802*H802</f>
        <v>1.1738299999999999</v>
      </c>
      <c r="S802" s="196">
        <v>0</v>
      </c>
      <c r="T802" s="197">
        <f>S802*H802</f>
        <v>0</v>
      </c>
      <c r="U802" s="33"/>
      <c r="V802" s="33"/>
      <c r="W802" s="33"/>
      <c r="X802" s="33"/>
      <c r="Y802" s="33"/>
      <c r="Z802" s="33"/>
      <c r="AA802" s="33"/>
      <c r="AB802" s="33"/>
      <c r="AC802" s="33"/>
      <c r="AD802" s="33"/>
      <c r="AE802" s="33"/>
      <c r="AR802" s="198" t="s">
        <v>194</v>
      </c>
      <c r="AT802" s="198" t="s">
        <v>350</v>
      </c>
      <c r="AU802" s="198" t="s">
        <v>83</v>
      </c>
      <c r="AY802" s="16" t="s">
        <v>153</v>
      </c>
      <c r="BE802" s="199">
        <f>IF(N802="základní",J802,0)</f>
        <v>0</v>
      </c>
      <c r="BF802" s="199">
        <f>IF(N802="snížená",J802,0)</f>
        <v>0</v>
      </c>
      <c r="BG802" s="199">
        <f>IF(N802="zákl. přenesená",J802,0)</f>
        <v>0</v>
      </c>
      <c r="BH802" s="199">
        <f>IF(N802="sníž. přenesená",J802,0)</f>
        <v>0</v>
      </c>
      <c r="BI802" s="199">
        <f>IF(N802="nulová",J802,0)</f>
        <v>0</v>
      </c>
      <c r="BJ802" s="16" t="s">
        <v>81</v>
      </c>
      <c r="BK802" s="199">
        <f>ROUND(I802*H802,2)</f>
        <v>0</v>
      </c>
      <c r="BL802" s="16" t="s">
        <v>159</v>
      </c>
      <c r="BM802" s="198" t="s">
        <v>1292</v>
      </c>
    </row>
    <row r="803" spans="1:65" s="13" customFormat="1">
      <c r="B803" s="200"/>
      <c r="C803" s="201"/>
      <c r="D803" s="202" t="s">
        <v>161</v>
      </c>
      <c r="E803" s="203" t="s">
        <v>1</v>
      </c>
      <c r="F803" s="204" t="s">
        <v>1293</v>
      </c>
      <c r="G803" s="201"/>
      <c r="H803" s="205">
        <v>40.9</v>
      </c>
      <c r="I803" s="206"/>
      <c r="J803" s="201"/>
      <c r="K803" s="201"/>
      <c r="L803" s="207"/>
      <c r="M803" s="208"/>
      <c r="N803" s="209"/>
      <c r="O803" s="209"/>
      <c r="P803" s="209"/>
      <c r="Q803" s="209"/>
      <c r="R803" s="209"/>
      <c r="S803" s="209"/>
      <c r="T803" s="210"/>
      <c r="AT803" s="211" t="s">
        <v>161</v>
      </c>
      <c r="AU803" s="211" t="s">
        <v>83</v>
      </c>
      <c r="AV803" s="13" t="s">
        <v>83</v>
      </c>
      <c r="AW803" s="13" t="s">
        <v>30</v>
      </c>
      <c r="AX803" s="13" t="s">
        <v>73</v>
      </c>
      <c r="AY803" s="211" t="s">
        <v>153</v>
      </c>
    </row>
    <row r="804" spans="1:65" s="14" customFormat="1">
      <c r="B804" s="212"/>
      <c r="C804" s="213"/>
      <c r="D804" s="202" t="s">
        <v>161</v>
      </c>
      <c r="E804" s="214" t="s">
        <v>1</v>
      </c>
      <c r="F804" s="215" t="s">
        <v>163</v>
      </c>
      <c r="G804" s="213"/>
      <c r="H804" s="216">
        <v>40.9</v>
      </c>
      <c r="I804" s="217"/>
      <c r="J804" s="213"/>
      <c r="K804" s="213"/>
      <c r="L804" s="218"/>
      <c r="M804" s="219"/>
      <c r="N804" s="220"/>
      <c r="O804" s="220"/>
      <c r="P804" s="220"/>
      <c r="Q804" s="220"/>
      <c r="R804" s="220"/>
      <c r="S804" s="220"/>
      <c r="T804" s="221"/>
      <c r="AT804" s="222" t="s">
        <v>161</v>
      </c>
      <c r="AU804" s="222" t="s">
        <v>83</v>
      </c>
      <c r="AV804" s="14" t="s">
        <v>159</v>
      </c>
      <c r="AW804" s="14" t="s">
        <v>30</v>
      </c>
      <c r="AX804" s="14" t="s">
        <v>81</v>
      </c>
      <c r="AY804" s="222" t="s">
        <v>153</v>
      </c>
    </row>
    <row r="805" spans="1:65" s="2" customFormat="1" ht="24.2" customHeight="1">
      <c r="A805" s="33"/>
      <c r="B805" s="34"/>
      <c r="C805" s="186" t="s">
        <v>1294</v>
      </c>
      <c r="D805" s="186" t="s">
        <v>155</v>
      </c>
      <c r="E805" s="187" t="s">
        <v>1295</v>
      </c>
      <c r="F805" s="188" t="s">
        <v>1296</v>
      </c>
      <c r="G805" s="189" t="s">
        <v>260</v>
      </c>
      <c r="H805" s="190">
        <v>40.200000000000003</v>
      </c>
      <c r="I805" s="191"/>
      <c r="J805" s="192">
        <f>ROUND(I805*H805,2)</f>
        <v>0</v>
      </c>
      <c r="K805" s="193"/>
      <c r="L805" s="38"/>
      <c r="M805" s="194" t="s">
        <v>1</v>
      </c>
      <c r="N805" s="195" t="s">
        <v>38</v>
      </c>
      <c r="O805" s="70"/>
      <c r="P805" s="196">
        <f>O805*H805</f>
        <v>0</v>
      </c>
      <c r="Q805" s="196">
        <v>0</v>
      </c>
      <c r="R805" s="196">
        <f>Q805*H805</f>
        <v>0</v>
      </c>
      <c r="S805" s="196">
        <v>0</v>
      </c>
      <c r="T805" s="197">
        <f>S805*H805</f>
        <v>0</v>
      </c>
      <c r="U805" s="33"/>
      <c r="V805" s="33"/>
      <c r="W805" s="33"/>
      <c r="X805" s="33"/>
      <c r="Y805" s="33"/>
      <c r="Z805" s="33"/>
      <c r="AA805" s="33"/>
      <c r="AB805" s="33"/>
      <c r="AC805" s="33"/>
      <c r="AD805" s="33"/>
      <c r="AE805" s="33"/>
      <c r="AR805" s="198" t="s">
        <v>236</v>
      </c>
      <c r="AT805" s="198" t="s">
        <v>155</v>
      </c>
      <c r="AU805" s="198" t="s">
        <v>83</v>
      </c>
      <c r="AY805" s="16" t="s">
        <v>153</v>
      </c>
      <c r="BE805" s="199">
        <f>IF(N805="základní",J805,0)</f>
        <v>0</v>
      </c>
      <c r="BF805" s="199">
        <f>IF(N805="snížená",J805,0)</f>
        <v>0</v>
      </c>
      <c r="BG805" s="199">
        <f>IF(N805="zákl. přenesená",J805,0)</f>
        <v>0</v>
      </c>
      <c r="BH805" s="199">
        <f>IF(N805="sníž. přenesená",J805,0)</f>
        <v>0</v>
      </c>
      <c r="BI805" s="199">
        <f>IF(N805="nulová",J805,0)</f>
        <v>0</v>
      </c>
      <c r="BJ805" s="16" t="s">
        <v>81</v>
      </c>
      <c r="BK805" s="199">
        <f>ROUND(I805*H805,2)</f>
        <v>0</v>
      </c>
      <c r="BL805" s="16" t="s">
        <v>236</v>
      </c>
      <c r="BM805" s="198" t="s">
        <v>1297</v>
      </c>
    </row>
    <row r="806" spans="1:65" s="13" customFormat="1">
      <c r="B806" s="200"/>
      <c r="C806" s="201"/>
      <c r="D806" s="202" t="s">
        <v>161</v>
      </c>
      <c r="E806" s="203" t="s">
        <v>1</v>
      </c>
      <c r="F806" s="204" t="s">
        <v>1223</v>
      </c>
      <c r="G806" s="201"/>
      <c r="H806" s="205">
        <v>40.200000000000003</v>
      </c>
      <c r="I806" s="206"/>
      <c r="J806" s="201"/>
      <c r="K806" s="201"/>
      <c r="L806" s="207"/>
      <c r="M806" s="208"/>
      <c r="N806" s="209"/>
      <c r="O806" s="209"/>
      <c r="P806" s="209"/>
      <c r="Q806" s="209"/>
      <c r="R806" s="209"/>
      <c r="S806" s="209"/>
      <c r="T806" s="210"/>
      <c r="AT806" s="211" t="s">
        <v>161</v>
      </c>
      <c r="AU806" s="211" t="s">
        <v>83</v>
      </c>
      <c r="AV806" s="13" t="s">
        <v>83</v>
      </c>
      <c r="AW806" s="13" t="s">
        <v>30</v>
      </c>
      <c r="AX806" s="13" t="s">
        <v>73</v>
      </c>
      <c r="AY806" s="211" t="s">
        <v>153</v>
      </c>
    </row>
    <row r="807" spans="1:65" s="14" customFormat="1">
      <c r="B807" s="212"/>
      <c r="C807" s="213"/>
      <c r="D807" s="202" t="s">
        <v>161</v>
      </c>
      <c r="E807" s="214" t="s">
        <v>1</v>
      </c>
      <c r="F807" s="215" t="s">
        <v>163</v>
      </c>
      <c r="G807" s="213"/>
      <c r="H807" s="216">
        <v>40.200000000000003</v>
      </c>
      <c r="I807" s="217"/>
      <c r="J807" s="213"/>
      <c r="K807" s="213"/>
      <c r="L807" s="218"/>
      <c r="M807" s="219"/>
      <c r="N807" s="220"/>
      <c r="O807" s="220"/>
      <c r="P807" s="220"/>
      <c r="Q807" s="220"/>
      <c r="R807" s="220"/>
      <c r="S807" s="220"/>
      <c r="T807" s="221"/>
      <c r="AT807" s="222" t="s">
        <v>161</v>
      </c>
      <c r="AU807" s="222" t="s">
        <v>83</v>
      </c>
      <c r="AV807" s="14" t="s">
        <v>159</v>
      </c>
      <c r="AW807" s="14" t="s">
        <v>30</v>
      </c>
      <c r="AX807" s="14" t="s">
        <v>81</v>
      </c>
      <c r="AY807" s="222" t="s">
        <v>153</v>
      </c>
    </row>
    <row r="808" spans="1:65" s="2" customFormat="1" ht="21.75" customHeight="1">
      <c r="A808" s="33"/>
      <c r="B808" s="34"/>
      <c r="C808" s="223" t="s">
        <v>762</v>
      </c>
      <c r="D808" s="223" t="s">
        <v>350</v>
      </c>
      <c r="E808" s="224" t="s">
        <v>1298</v>
      </c>
      <c r="F808" s="225" t="s">
        <v>1299</v>
      </c>
      <c r="G808" s="226" t="s">
        <v>260</v>
      </c>
      <c r="H808" s="227">
        <v>40.200000000000003</v>
      </c>
      <c r="I808" s="228"/>
      <c r="J808" s="229">
        <f>ROUND(I808*H808,2)</f>
        <v>0</v>
      </c>
      <c r="K808" s="230"/>
      <c r="L808" s="231"/>
      <c r="M808" s="232" t="s">
        <v>1</v>
      </c>
      <c r="N808" s="233" t="s">
        <v>38</v>
      </c>
      <c r="O808" s="70"/>
      <c r="P808" s="196">
        <f>O808*H808</f>
        <v>0</v>
      </c>
      <c r="Q808" s="196">
        <v>1.8E-3</v>
      </c>
      <c r="R808" s="196">
        <f>Q808*H808</f>
        <v>7.2360000000000008E-2</v>
      </c>
      <c r="S808" s="196">
        <v>0</v>
      </c>
      <c r="T808" s="197">
        <f>S808*H808</f>
        <v>0</v>
      </c>
      <c r="U808" s="33"/>
      <c r="V808" s="33"/>
      <c r="W808" s="33"/>
      <c r="X808" s="33"/>
      <c r="Y808" s="33"/>
      <c r="Z808" s="33"/>
      <c r="AA808" s="33"/>
      <c r="AB808" s="33"/>
      <c r="AC808" s="33"/>
      <c r="AD808" s="33"/>
      <c r="AE808" s="33"/>
      <c r="AR808" s="198" t="s">
        <v>194</v>
      </c>
      <c r="AT808" s="198" t="s">
        <v>350</v>
      </c>
      <c r="AU808" s="198" t="s">
        <v>83</v>
      </c>
      <c r="AY808" s="16" t="s">
        <v>153</v>
      </c>
      <c r="BE808" s="199">
        <f>IF(N808="základní",J808,0)</f>
        <v>0</v>
      </c>
      <c r="BF808" s="199">
        <f>IF(N808="snížená",J808,0)</f>
        <v>0</v>
      </c>
      <c r="BG808" s="199">
        <f>IF(N808="zákl. přenesená",J808,0)</f>
        <v>0</v>
      </c>
      <c r="BH808" s="199">
        <f>IF(N808="sníž. přenesená",J808,0)</f>
        <v>0</v>
      </c>
      <c r="BI808" s="199">
        <f>IF(N808="nulová",J808,0)</f>
        <v>0</v>
      </c>
      <c r="BJ808" s="16" t="s">
        <v>81</v>
      </c>
      <c r="BK808" s="199">
        <f>ROUND(I808*H808,2)</f>
        <v>0</v>
      </c>
      <c r="BL808" s="16" t="s">
        <v>159</v>
      </c>
      <c r="BM808" s="198" t="s">
        <v>1300</v>
      </c>
    </row>
    <row r="809" spans="1:65" s="2" customFormat="1" ht="16.5" customHeight="1">
      <c r="A809" s="33"/>
      <c r="B809" s="34"/>
      <c r="C809" s="223" t="s">
        <v>1301</v>
      </c>
      <c r="D809" s="223" t="s">
        <v>350</v>
      </c>
      <c r="E809" s="224" t="s">
        <v>1302</v>
      </c>
      <c r="F809" s="225" t="s">
        <v>1303</v>
      </c>
      <c r="G809" s="226" t="s">
        <v>1304</v>
      </c>
      <c r="H809" s="227">
        <v>32</v>
      </c>
      <c r="I809" s="228"/>
      <c r="J809" s="229">
        <f>ROUND(I809*H809,2)</f>
        <v>0</v>
      </c>
      <c r="K809" s="230"/>
      <c r="L809" s="231"/>
      <c r="M809" s="232" t="s">
        <v>1</v>
      </c>
      <c r="N809" s="233" t="s">
        <v>38</v>
      </c>
      <c r="O809" s="70"/>
      <c r="P809" s="196">
        <f>O809*H809</f>
        <v>0</v>
      </c>
      <c r="Q809" s="196">
        <v>2.0000000000000001E-4</v>
      </c>
      <c r="R809" s="196">
        <f>Q809*H809</f>
        <v>6.4000000000000003E-3</v>
      </c>
      <c r="S809" s="196">
        <v>0</v>
      </c>
      <c r="T809" s="197">
        <f>S809*H809</f>
        <v>0</v>
      </c>
      <c r="U809" s="33"/>
      <c r="V809" s="33"/>
      <c r="W809" s="33"/>
      <c r="X809" s="33"/>
      <c r="Y809" s="33"/>
      <c r="Z809" s="33"/>
      <c r="AA809" s="33"/>
      <c r="AB809" s="33"/>
      <c r="AC809" s="33"/>
      <c r="AD809" s="33"/>
      <c r="AE809" s="33"/>
      <c r="AR809" s="198" t="s">
        <v>194</v>
      </c>
      <c r="AT809" s="198" t="s">
        <v>350</v>
      </c>
      <c r="AU809" s="198" t="s">
        <v>83</v>
      </c>
      <c r="AY809" s="16" t="s">
        <v>153</v>
      </c>
      <c r="BE809" s="199">
        <f>IF(N809="základní",J809,0)</f>
        <v>0</v>
      </c>
      <c r="BF809" s="199">
        <f>IF(N809="snížená",J809,0)</f>
        <v>0</v>
      </c>
      <c r="BG809" s="199">
        <f>IF(N809="zákl. přenesená",J809,0)</f>
        <v>0</v>
      </c>
      <c r="BH809" s="199">
        <f>IF(N809="sníž. přenesená",J809,0)</f>
        <v>0</v>
      </c>
      <c r="BI809" s="199">
        <f>IF(N809="nulová",J809,0)</f>
        <v>0</v>
      </c>
      <c r="BJ809" s="16" t="s">
        <v>81</v>
      </c>
      <c r="BK809" s="199">
        <f>ROUND(I809*H809,2)</f>
        <v>0</v>
      </c>
      <c r="BL809" s="16" t="s">
        <v>159</v>
      </c>
      <c r="BM809" s="198" t="s">
        <v>1305</v>
      </c>
    </row>
    <row r="810" spans="1:65" s="13" customFormat="1">
      <c r="B810" s="200"/>
      <c r="C810" s="201"/>
      <c r="D810" s="202" t="s">
        <v>161</v>
      </c>
      <c r="E810" s="203" t="s">
        <v>1</v>
      </c>
      <c r="F810" s="204" t="s">
        <v>315</v>
      </c>
      <c r="G810" s="201"/>
      <c r="H810" s="205">
        <v>32</v>
      </c>
      <c r="I810" s="206"/>
      <c r="J810" s="201"/>
      <c r="K810" s="201"/>
      <c r="L810" s="207"/>
      <c r="M810" s="208"/>
      <c r="N810" s="209"/>
      <c r="O810" s="209"/>
      <c r="P810" s="209"/>
      <c r="Q810" s="209"/>
      <c r="R810" s="209"/>
      <c r="S810" s="209"/>
      <c r="T810" s="210"/>
      <c r="AT810" s="211" t="s">
        <v>161</v>
      </c>
      <c r="AU810" s="211" t="s">
        <v>83</v>
      </c>
      <c r="AV810" s="13" t="s">
        <v>83</v>
      </c>
      <c r="AW810" s="13" t="s">
        <v>30</v>
      </c>
      <c r="AX810" s="13" t="s">
        <v>73</v>
      </c>
      <c r="AY810" s="211" t="s">
        <v>153</v>
      </c>
    </row>
    <row r="811" spans="1:65" s="14" customFormat="1">
      <c r="B811" s="212"/>
      <c r="C811" s="213"/>
      <c r="D811" s="202" t="s">
        <v>161</v>
      </c>
      <c r="E811" s="214" t="s">
        <v>1</v>
      </c>
      <c r="F811" s="215" t="s">
        <v>163</v>
      </c>
      <c r="G811" s="213"/>
      <c r="H811" s="216">
        <v>32</v>
      </c>
      <c r="I811" s="217"/>
      <c r="J811" s="213"/>
      <c r="K811" s="213"/>
      <c r="L811" s="218"/>
      <c r="M811" s="219"/>
      <c r="N811" s="220"/>
      <c r="O811" s="220"/>
      <c r="P811" s="220"/>
      <c r="Q811" s="220"/>
      <c r="R811" s="220"/>
      <c r="S811" s="220"/>
      <c r="T811" s="221"/>
      <c r="AT811" s="222" t="s">
        <v>161</v>
      </c>
      <c r="AU811" s="222" t="s">
        <v>83</v>
      </c>
      <c r="AV811" s="14" t="s">
        <v>159</v>
      </c>
      <c r="AW811" s="14" t="s">
        <v>30</v>
      </c>
      <c r="AX811" s="14" t="s">
        <v>81</v>
      </c>
      <c r="AY811" s="222" t="s">
        <v>153</v>
      </c>
    </row>
    <row r="812" spans="1:65" s="2" customFormat="1" ht="24.2" customHeight="1">
      <c r="A812" s="33"/>
      <c r="B812" s="34"/>
      <c r="C812" s="186" t="s">
        <v>1306</v>
      </c>
      <c r="D812" s="186" t="s">
        <v>155</v>
      </c>
      <c r="E812" s="187" t="s">
        <v>1307</v>
      </c>
      <c r="F812" s="188" t="s">
        <v>1308</v>
      </c>
      <c r="G812" s="189" t="s">
        <v>309</v>
      </c>
      <c r="H812" s="190">
        <v>6</v>
      </c>
      <c r="I812" s="191"/>
      <c r="J812" s="192">
        <f>ROUND(I812*H812,2)</f>
        <v>0</v>
      </c>
      <c r="K812" s="193"/>
      <c r="L812" s="38"/>
      <c r="M812" s="194" t="s">
        <v>1</v>
      </c>
      <c r="N812" s="195" t="s">
        <v>38</v>
      </c>
      <c r="O812" s="70"/>
      <c r="P812" s="196">
        <f>O812*H812</f>
        <v>0</v>
      </c>
      <c r="Q812" s="196">
        <v>0</v>
      </c>
      <c r="R812" s="196">
        <f>Q812*H812</f>
        <v>0</v>
      </c>
      <c r="S812" s="196">
        <v>0</v>
      </c>
      <c r="T812" s="197">
        <f>S812*H812</f>
        <v>0</v>
      </c>
      <c r="U812" s="33"/>
      <c r="V812" s="33"/>
      <c r="W812" s="33"/>
      <c r="X812" s="33"/>
      <c r="Y812" s="33"/>
      <c r="Z812" s="33"/>
      <c r="AA812" s="33"/>
      <c r="AB812" s="33"/>
      <c r="AC812" s="33"/>
      <c r="AD812" s="33"/>
      <c r="AE812" s="33"/>
      <c r="AR812" s="198" t="s">
        <v>236</v>
      </c>
      <c r="AT812" s="198" t="s">
        <v>155</v>
      </c>
      <c r="AU812" s="198" t="s">
        <v>83</v>
      </c>
      <c r="AY812" s="16" t="s">
        <v>153</v>
      </c>
      <c r="BE812" s="199">
        <f>IF(N812="základní",J812,0)</f>
        <v>0</v>
      </c>
      <c r="BF812" s="199">
        <f>IF(N812="snížená",J812,0)</f>
        <v>0</v>
      </c>
      <c r="BG812" s="199">
        <f>IF(N812="zákl. přenesená",J812,0)</f>
        <v>0</v>
      </c>
      <c r="BH812" s="199">
        <f>IF(N812="sníž. přenesená",J812,0)</f>
        <v>0</v>
      </c>
      <c r="BI812" s="199">
        <f>IF(N812="nulová",J812,0)</f>
        <v>0</v>
      </c>
      <c r="BJ812" s="16" t="s">
        <v>81</v>
      </c>
      <c r="BK812" s="199">
        <f>ROUND(I812*H812,2)</f>
        <v>0</v>
      </c>
      <c r="BL812" s="16" t="s">
        <v>236</v>
      </c>
      <c r="BM812" s="198" t="s">
        <v>1309</v>
      </c>
    </row>
    <row r="813" spans="1:65" s="13" customFormat="1">
      <c r="B813" s="200"/>
      <c r="C813" s="201"/>
      <c r="D813" s="202" t="s">
        <v>161</v>
      </c>
      <c r="E813" s="203" t="s">
        <v>1</v>
      </c>
      <c r="F813" s="204" t="s">
        <v>1310</v>
      </c>
      <c r="G813" s="201"/>
      <c r="H813" s="205">
        <v>6</v>
      </c>
      <c r="I813" s="206"/>
      <c r="J813" s="201"/>
      <c r="K813" s="201"/>
      <c r="L813" s="207"/>
      <c r="M813" s="208"/>
      <c r="N813" s="209"/>
      <c r="O813" s="209"/>
      <c r="P813" s="209"/>
      <c r="Q813" s="209"/>
      <c r="R813" s="209"/>
      <c r="S813" s="209"/>
      <c r="T813" s="210"/>
      <c r="AT813" s="211" t="s">
        <v>161</v>
      </c>
      <c r="AU813" s="211" t="s">
        <v>83</v>
      </c>
      <c r="AV813" s="13" t="s">
        <v>83</v>
      </c>
      <c r="AW813" s="13" t="s">
        <v>30</v>
      </c>
      <c r="AX813" s="13" t="s">
        <v>73</v>
      </c>
      <c r="AY813" s="211" t="s">
        <v>153</v>
      </c>
    </row>
    <row r="814" spans="1:65" s="14" customFormat="1">
      <c r="B814" s="212"/>
      <c r="C814" s="213"/>
      <c r="D814" s="202" t="s">
        <v>161</v>
      </c>
      <c r="E814" s="214" t="s">
        <v>1</v>
      </c>
      <c r="F814" s="215" t="s">
        <v>163</v>
      </c>
      <c r="G814" s="213"/>
      <c r="H814" s="216">
        <v>6</v>
      </c>
      <c r="I814" s="217"/>
      <c r="J814" s="213"/>
      <c r="K814" s="213"/>
      <c r="L814" s="218"/>
      <c r="M814" s="219"/>
      <c r="N814" s="220"/>
      <c r="O814" s="220"/>
      <c r="P814" s="220"/>
      <c r="Q814" s="220"/>
      <c r="R814" s="220"/>
      <c r="S814" s="220"/>
      <c r="T814" s="221"/>
      <c r="AT814" s="222" t="s">
        <v>161</v>
      </c>
      <c r="AU814" s="222" t="s">
        <v>83</v>
      </c>
      <c r="AV814" s="14" t="s">
        <v>159</v>
      </c>
      <c r="AW814" s="14" t="s">
        <v>30</v>
      </c>
      <c r="AX814" s="14" t="s">
        <v>81</v>
      </c>
      <c r="AY814" s="222" t="s">
        <v>153</v>
      </c>
    </row>
    <row r="815" spans="1:65" s="2" customFormat="1" ht="24.2" customHeight="1">
      <c r="A815" s="33"/>
      <c r="B815" s="34"/>
      <c r="C815" s="223" t="s">
        <v>1311</v>
      </c>
      <c r="D815" s="223" t="s">
        <v>350</v>
      </c>
      <c r="E815" s="224" t="s">
        <v>1312</v>
      </c>
      <c r="F815" s="225" t="s">
        <v>1313</v>
      </c>
      <c r="G815" s="226" t="s">
        <v>309</v>
      </c>
      <c r="H815" s="227">
        <v>1</v>
      </c>
      <c r="I815" s="228"/>
      <c r="J815" s="229">
        <f>ROUND(I815*H815,2)</f>
        <v>0</v>
      </c>
      <c r="K815" s="230"/>
      <c r="L815" s="231"/>
      <c r="M815" s="232" t="s">
        <v>1</v>
      </c>
      <c r="N815" s="233" t="s">
        <v>38</v>
      </c>
      <c r="O815" s="70"/>
      <c r="P815" s="196">
        <f>O815*H815</f>
        <v>0</v>
      </c>
      <c r="Q815" s="196">
        <v>1.6E-2</v>
      </c>
      <c r="R815" s="196">
        <f>Q815*H815</f>
        <v>1.6E-2</v>
      </c>
      <c r="S815" s="196">
        <v>0</v>
      </c>
      <c r="T815" s="197">
        <f>S815*H815</f>
        <v>0</v>
      </c>
      <c r="U815" s="33"/>
      <c r="V815" s="33"/>
      <c r="W815" s="33"/>
      <c r="X815" s="33"/>
      <c r="Y815" s="33"/>
      <c r="Z815" s="33"/>
      <c r="AA815" s="33"/>
      <c r="AB815" s="33"/>
      <c r="AC815" s="33"/>
      <c r="AD815" s="33"/>
      <c r="AE815" s="33"/>
      <c r="AR815" s="198" t="s">
        <v>194</v>
      </c>
      <c r="AT815" s="198" t="s">
        <v>350</v>
      </c>
      <c r="AU815" s="198" t="s">
        <v>83</v>
      </c>
      <c r="AY815" s="16" t="s">
        <v>153</v>
      </c>
      <c r="BE815" s="199">
        <f>IF(N815="základní",J815,0)</f>
        <v>0</v>
      </c>
      <c r="BF815" s="199">
        <f>IF(N815="snížená",J815,0)</f>
        <v>0</v>
      </c>
      <c r="BG815" s="199">
        <f>IF(N815="zákl. přenesená",J815,0)</f>
        <v>0</v>
      </c>
      <c r="BH815" s="199">
        <f>IF(N815="sníž. přenesená",J815,0)</f>
        <v>0</v>
      </c>
      <c r="BI815" s="199">
        <f>IF(N815="nulová",J815,0)</f>
        <v>0</v>
      </c>
      <c r="BJ815" s="16" t="s">
        <v>81</v>
      </c>
      <c r="BK815" s="199">
        <f>ROUND(I815*H815,2)</f>
        <v>0</v>
      </c>
      <c r="BL815" s="16" t="s">
        <v>159</v>
      </c>
      <c r="BM815" s="198" t="s">
        <v>1314</v>
      </c>
    </row>
    <row r="816" spans="1:65" s="13" customFormat="1">
      <c r="B816" s="200"/>
      <c r="C816" s="201"/>
      <c r="D816" s="202" t="s">
        <v>161</v>
      </c>
      <c r="E816" s="203" t="s">
        <v>1</v>
      </c>
      <c r="F816" s="204" t="s">
        <v>81</v>
      </c>
      <c r="G816" s="201"/>
      <c r="H816" s="205">
        <v>1</v>
      </c>
      <c r="I816" s="206"/>
      <c r="J816" s="201"/>
      <c r="K816" s="201"/>
      <c r="L816" s="207"/>
      <c r="M816" s="208"/>
      <c r="N816" s="209"/>
      <c r="O816" s="209"/>
      <c r="P816" s="209"/>
      <c r="Q816" s="209"/>
      <c r="R816" s="209"/>
      <c r="S816" s="209"/>
      <c r="T816" s="210"/>
      <c r="AT816" s="211" t="s">
        <v>161</v>
      </c>
      <c r="AU816" s="211" t="s">
        <v>83</v>
      </c>
      <c r="AV816" s="13" t="s">
        <v>83</v>
      </c>
      <c r="AW816" s="13" t="s">
        <v>30</v>
      </c>
      <c r="AX816" s="13" t="s">
        <v>73</v>
      </c>
      <c r="AY816" s="211" t="s">
        <v>153</v>
      </c>
    </row>
    <row r="817" spans="1:65" s="14" customFormat="1">
      <c r="B817" s="212"/>
      <c r="C817" s="213"/>
      <c r="D817" s="202" t="s">
        <v>161</v>
      </c>
      <c r="E817" s="214" t="s">
        <v>1</v>
      </c>
      <c r="F817" s="215" t="s">
        <v>163</v>
      </c>
      <c r="G817" s="213"/>
      <c r="H817" s="216">
        <v>1</v>
      </c>
      <c r="I817" s="217"/>
      <c r="J817" s="213"/>
      <c r="K817" s="213"/>
      <c r="L817" s="218"/>
      <c r="M817" s="219"/>
      <c r="N817" s="220"/>
      <c r="O817" s="220"/>
      <c r="P817" s="220"/>
      <c r="Q817" s="220"/>
      <c r="R817" s="220"/>
      <c r="S817" s="220"/>
      <c r="T817" s="221"/>
      <c r="AT817" s="222" t="s">
        <v>161</v>
      </c>
      <c r="AU817" s="222" t="s">
        <v>83</v>
      </c>
      <c r="AV817" s="14" t="s">
        <v>159</v>
      </c>
      <c r="AW817" s="14" t="s">
        <v>30</v>
      </c>
      <c r="AX817" s="14" t="s">
        <v>81</v>
      </c>
      <c r="AY817" s="222" t="s">
        <v>153</v>
      </c>
    </row>
    <row r="818" spans="1:65" s="2" customFormat="1" ht="24.2" customHeight="1">
      <c r="A818" s="33"/>
      <c r="B818" s="34"/>
      <c r="C818" s="223" t="s">
        <v>1315</v>
      </c>
      <c r="D818" s="223" t="s">
        <v>350</v>
      </c>
      <c r="E818" s="224" t="s">
        <v>1316</v>
      </c>
      <c r="F818" s="225" t="s">
        <v>1317</v>
      </c>
      <c r="G818" s="226" t="s">
        <v>309</v>
      </c>
      <c r="H818" s="227">
        <v>2</v>
      </c>
      <c r="I818" s="228"/>
      <c r="J818" s="229">
        <f>ROUND(I818*H818,2)</f>
        <v>0</v>
      </c>
      <c r="K818" s="230"/>
      <c r="L818" s="231"/>
      <c r="M818" s="232" t="s">
        <v>1</v>
      </c>
      <c r="N818" s="233" t="s">
        <v>38</v>
      </c>
      <c r="O818" s="70"/>
      <c r="P818" s="196">
        <f>O818*H818</f>
        <v>0</v>
      </c>
      <c r="Q818" s="196">
        <v>1.7500000000000002E-2</v>
      </c>
      <c r="R818" s="196">
        <f>Q818*H818</f>
        <v>3.5000000000000003E-2</v>
      </c>
      <c r="S818" s="196">
        <v>0</v>
      </c>
      <c r="T818" s="197">
        <f>S818*H818</f>
        <v>0</v>
      </c>
      <c r="U818" s="33"/>
      <c r="V818" s="33"/>
      <c r="W818" s="33"/>
      <c r="X818" s="33"/>
      <c r="Y818" s="33"/>
      <c r="Z818" s="33"/>
      <c r="AA818" s="33"/>
      <c r="AB818" s="33"/>
      <c r="AC818" s="33"/>
      <c r="AD818" s="33"/>
      <c r="AE818" s="33"/>
      <c r="AR818" s="198" t="s">
        <v>194</v>
      </c>
      <c r="AT818" s="198" t="s">
        <v>350</v>
      </c>
      <c r="AU818" s="198" t="s">
        <v>83</v>
      </c>
      <c r="AY818" s="16" t="s">
        <v>153</v>
      </c>
      <c r="BE818" s="199">
        <f>IF(N818="základní",J818,0)</f>
        <v>0</v>
      </c>
      <c r="BF818" s="199">
        <f>IF(N818="snížená",J818,0)</f>
        <v>0</v>
      </c>
      <c r="BG818" s="199">
        <f>IF(N818="zákl. přenesená",J818,0)</f>
        <v>0</v>
      </c>
      <c r="BH818" s="199">
        <f>IF(N818="sníž. přenesená",J818,0)</f>
        <v>0</v>
      </c>
      <c r="BI818" s="199">
        <f>IF(N818="nulová",J818,0)</f>
        <v>0</v>
      </c>
      <c r="BJ818" s="16" t="s">
        <v>81</v>
      </c>
      <c r="BK818" s="199">
        <f>ROUND(I818*H818,2)</f>
        <v>0</v>
      </c>
      <c r="BL818" s="16" t="s">
        <v>159</v>
      </c>
      <c r="BM818" s="198" t="s">
        <v>1318</v>
      </c>
    </row>
    <row r="819" spans="1:65" s="13" customFormat="1">
      <c r="B819" s="200"/>
      <c r="C819" s="201"/>
      <c r="D819" s="202" t="s">
        <v>161</v>
      </c>
      <c r="E819" s="203" t="s">
        <v>1</v>
      </c>
      <c r="F819" s="204" t="s">
        <v>83</v>
      </c>
      <c r="G819" s="201"/>
      <c r="H819" s="205">
        <v>2</v>
      </c>
      <c r="I819" s="206"/>
      <c r="J819" s="201"/>
      <c r="K819" s="201"/>
      <c r="L819" s="207"/>
      <c r="M819" s="208"/>
      <c r="N819" s="209"/>
      <c r="O819" s="209"/>
      <c r="P819" s="209"/>
      <c r="Q819" s="209"/>
      <c r="R819" s="209"/>
      <c r="S819" s="209"/>
      <c r="T819" s="210"/>
      <c r="AT819" s="211" t="s">
        <v>161</v>
      </c>
      <c r="AU819" s="211" t="s">
        <v>83</v>
      </c>
      <c r="AV819" s="13" t="s">
        <v>83</v>
      </c>
      <c r="AW819" s="13" t="s">
        <v>30</v>
      </c>
      <c r="AX819" s="13" t="s">
        <v>73</v>
      </c>
      <c r="AY819" s="211" t="s">
        <v>153</v>
      </c>
    </row>
    <row r="820" spans="1:65" s="14" customFormat="1">
      <c r="B820" s="212"/>
      <c r="C820" s="213"/>
      <c r="D820" s="202" t="s">
        <v>161</v>
      </c>
      <c r="E820" s="214" t="s">
        <v>1</v>
      </c>
      <c r="F820" s="215" t="s">
        <v>163</v>
      </c>
      <c r="G820" s="213"/>
      <c r="H820" s="216">
        <v>2</v>
      </c>
      <c r="I820" s="217"/>
      <c r="J820" s="213"/>
      <c r="K820" s="213"/>
      <c r="L820" s="218"/>
      <c r="M820" s="219"/>
      <c r="N820" s="220"/>
      <c r="O820" s="220"/>
      <c r="P820" s="220"/>
      <c r="Q820" s="220"/>
      <c r="R820" s="220"/>
      <c r="S820" s="220"/>
      <c r="T820" s="221"/>
      <c r="AT820" s="222" t="s">
        <v>161</v>
      </c>
      <c r="AU820" s="222" t="s">
        <v>83</v>
      </c>
      <c r="AV820" s="14" t="s">
        <v>159</v>
      </c>
      <c r="AW820" s="14" t="s">
        <v>30</v>
      </c>
      <c r="AX820" s="14" t="s">
        <v>81</v>
      </c>
      <c r="AY820" s="222" t="s">
        <v>153</v>
      </c>
    </row>
    <row r="821" spans="1:65" s="2" customFormat="1" ht="24.2" customHeight="1">
      <c r="A821" s="33"/>
      <c r="B821" s="34"/>
      <c r="C821" s="223" t="s">
        <v>1319</v>
      </c>
      <c r="D821" s="223" t="s">
        <v>350</v>
      </c>
      <c r="E821" s="224" t="s">
        <v>1320</v>
      </c>
      <c r="F821" s="225" t="s">
        <v>1321</v>
      </c>
      <c r="G821" s="226" t="s">
        <v>309</v>
      </c>
      <c r="H821" s="227">
        <v>3</v>
      </c>
      <c r="I821" s="228"/>
      <c r="J821" s="229">
        <f>ROUND(I821*H821,2)</f>
        <v>0</v>
      </c>
      <c r="K821" s="230"/>
      <c r="L821" s="231"/>
      <c r="M821" s="232" t="s">
        <v>1</v>
      </c>
      <c r="N821" s="233" t="s">
        <v>38</v>
      </c>
      <c r="O821" s="70"/>
      <c r="P821" s="196">
        <f>O821*H821</f>
        <v>0</v>
      </c>
      <c r="Q821" s="196">
        <v>1.95E-2</v>
      </c>
      <c r="R821" s="196">
        <f>Q821*H821</f>
        <v>5.8499999999999996E-2</v>
      </c>
      <c r="S821" s="196">
        <v>0</v>
      </c>
      <c r="T821" s="197">
        <f>S821*H821</f>
        <v>0</v>
      </c>
      <c r="U821" s="33"/>
      <c r="V821" s="33"/>
      <c r="W821" s="33"/>
      <c r="X821" s="33"/>
      <c r="Y821" s="33"/>
      <c r="Z821" s="33"/>
      <c r="AA821" s="33"/>
      <c r="AB821" s="33"/>
      <c r="AC821" s="33"/>
      <c r="AD821" s="33"/>
      <c r="AE821" s="33"/>
      <c r="AR821" s="198" t="s">
        <v>194</v>
      </c>
      <c r="AT821" s="198" t="s">
        <v>350</v>
      </c>
      <c r="AU821" s="198" t="s">
        <v>83</v>
      </c>
      <c r="AY821" s="16" t="s">
        <v>153</v>
      </c>
      <c r="BE821" s="199">
        <f>IF(N821="základní",J821,0)</f>
        <v>0</v>
      </c>
      <c r="BF821" s="199">
        <f>IF(N821="snížená",J821,0)</f>
        <v>0</v>
      </c>
      <c r="BG821" s="199">
        <f>IF(N821="zákl. přenesená",J821,0)</f>
        <v>0</v>
      </c>
      <c r="BH821" s="199">
        <f>IF(N821="sníž. přenesená",J821,0)</f>
        <v>0</v>
      </c>
      <c r="BI821" s="199">
        <f>IF(N821="nulová",J821,0)</f>
        <v>0</v>
      </c>
      <c r="BJ821" s="16" t="s">
        <v>81</v>
      </c>
      <c r="BK821" s="199">
        <f>ROUND(I821*H821,2)</f>
        <v>0</v>
      </c>
      <c r="BL821" s="16" t="s">
        <v>159</v>
      </c>
      <c r="BM821" s="198" t="s">
        <v>1322</v>
      </c>
    </row>
    <row r="822" spans="1:65" s="13" customFormat="1">
      <c r="B822" s="200"/>
      <c r="C822" s="201"/>
      <c r="D822" s="202" t="s">
        <v>161</v>
      </c>
      <c r="E822" s="203" t="s">
        <v>1</v>
      </c>
      <c r="F822" s="204" t="s">
        <v>168</v>
      </c>
      <c r="G822" s="201"/>
      <c r="H822" s="205">
        <v>3</v>
      </c>
      <c r="I822" s="206"/>
      <c r="J822" s="201"/>
      <c r="K822" s="201"/>
      <c r="L822" s="207"/>
      <c r="M822" s="208"/>
      <c r="N822" s="209"/>
      <c r="O822" s="209"/>
      <c r="P822" s="209"/>
      <c r="Q822" s="209"/>
      <c r="R822" s="209"/>
      <c r="S822" s="209"/>
      <c r="T822" s="210"/>
      <c r="AT822" s="211" t="s">
        <v>161</v>
      </c>
      <c r="AU822" s="211" t="s">
        <v>83</v>
      </c>
      <c r="AV822" s="13" t="s">
        <v>83</v>
      </c>
      <c r="AW822" s="13" t="s">
        <v>30</v>
      </c>
      <c r="AX822" s="13" t="s">
        <v>73</v>
      </c>
      <c r="AY822" s="211" t="s">
        <v>153</v>
      </c>
    </row>
    <row r="823" spans="1:65" s="14" customFormat="1">
      <c r="B823" s="212"/>
      <c r="C823" s="213"/>
      <c r="D823" s="202" t="s">
        <v>161</v>
      </c>
      <c r="E823" s="214" t="s">
        <v>1</v>
      </c>
      <c r="F823" s="215" t="s">
        <v>163</v>
      </c>
      <c r="G823" s="213"/>
      <c r="H823" s="216">
        <v>3</v>
      </c>
      <c r="I823" s="217"/>
      <c r="J823" s="213"/>
      <c r="K823" s="213"/>
      <c r="L823" s="218"/>
      <c r="M823" s="219"/>
      <c r="N823" s="220"/>
      <c r="O823" s="220"/>
      <c r="P823" s="220"/>
      <c r="Q823" s="220"/>
      <c r="R823" s="220"/>
      <c r="S823" s="220"/>
      <c r="T823" s="221"/>
      <c r="AT823" s="222" t="s">
        <v>161</v>
      </c>
      <c r="AU823" s="222" t="s">
        <v>83</v>
      </c>
      <c r="AV823" s="14" t="s">
        <v>159</v>
      </c>
      <c r="AW823" s="14" t="s">
        <v>30</v>
      </c>
      <c r="AX823" s="14" t="s">
        <v>81</v>
      </c>
      <c r="AY823" s="222" t="s">
        <v>153</v>
      </c>
    </row>
    <row r="824" spans="1:65" s="2" customFormat="1" ht="24.2" customHeight="1">
      <c r="A824" s="33"/>
      <c r="B824" s="34"/>
      <c r="C824" s="186" t="s">
        <v>784</v>
      </c>
      <c r="D824" s="186" t="s">
        <v>155</v>
      </c>
      <c r="E824" s="187" t="s">
        <v>1323</v>
      </c>
      <c r="F824" s="188" t="s">
        <v>1324</v>
      </c>
      <c r="G824" s="189" t="s">
        <v>309</v>
      </c>
      <c r="H824" s="190">
        <v>4</v>
      </c>
      <c r="I824" s="191"/>
      <c r="J824" s="192">
        <f>ROUND(I824*H824,2)</f>
        <v>0</v>
      </c>
      <c r="K824" s="193"/>
      <c r="L824" s="38"/>
      <c r="M824" s="194" t="s">
        <v>1</v>
      </c>
      <c r="N824" s="195" t="s">
        <v>38</v>
      </c>
      <c r="O824" s="70"/>
      <c r="P824" s="196">
        <f>O824*H824</f>
        <v>0</v>
      </c>
      <c r="Q824" s="196">
        <v>0</v>
      </c>
      <c r="R824" s="196">
        <f>Q824*H824</f>
        <v>0</v>
      </c>
      <c r="S824" s="196">
        <v>0</v>
      </c>
      <c r="T824" s="197">
        <f>S824*H824</f>
        <v>0</v>
      </c>
      <c r="U824" s="33"/>
      <c r="V824" s="33"/>
      <c r="W824" s="33"/>
      <c r="X824" s="33"/>
      <c r="Y824" s="33"/>
      <c r="Z824" s="33"/>
      <c r="AA824" s="33"/>
      <c r="AB824" s="33"/>
      <c r="AC824" s="33"/>
      <c r="AD824" s="33"/>
      <c r="AE824" s="33"/>
      <c r="AR824" s="198" t="s">
        <v>236</v>
      </c>
      <c r="AT824" s="198" t="s">
        <v>155</v>
      </c>
      <c r="AU824" s="198" t="s">
        <v>83</v>
      </c>
      <c r="AY824" s="16" t="s">
        <v>153</v>
      </c>
      <c r="BE824" s="199">
        <f>IF(N824="základní",J824,0)</f>
        <v>0</v>
      </c>
      <c r="BF824" s="199">
        <f>IF(N824="snížená",J824,0)</f>
        <v>0</v>
      </c>
      <c r="BG824" s="199">
        <f>IF(N824="zákl. přenesená",J824,0)</f>
        <v>0</v>
      </c>
      <c r="BH824" s="199">
        <f>IF(N824="sníž. přenesená",J824,0)</f>
        <v>0</v>
      </c>
      <c r="BI824" s="199">
        <f>IF(N824="nulová",J824,0)</f>
        <v>0</v>
      </c>
      <c r="BJ824" s="16" t="s">
        <v>81</v>
      </c>
      <c r="BK824" s="199">
        <f>ROUND(I824*H824,2)</f>
        <v>0</v>
      </c>
      <c r="BL824" s="16" t="s">
        <v>236</v>
      </c>
      <c r="BM824" s="198" t="s">
        <v>1325</v>
      </c>
    </row>
    <row r="825" spans="1:65" s="13" customFormat="1">
      <c r="B825" s="200"/>
      <c r="C825" s="201"/>
      <c r="D825" s="202" t="s">
        <v>161</v>
      </c>
      <c r="E825" s="203" t="s">
        <v>1</v>
      </c>
      <c r="F825" s="204" t="s">
        <v>159</v>
      </c>
      <c r="G825" s="201"/>
      <c r="H825" s="205">
        <v>4</v>
      </c>
      <c r="I825" s="206"/>
      <c r="J825" s="201"/>
      <c r="K825" s="201"/>
      <c r="L825" s="207"/>
      <c r="M825" s="208"/>
      <c r="N825" s="209"/>
      <c r="O825" s="209"/>
      <c r="P825" s="209"/>
      <c r="Q825" s="209"/>
      <c r="R825" s="209"/>
      <c r="S825" s="209"/>
      <c r="T825" s="210"/>
      <c r="AT825" s="211" t="s">
        <v>161</v>
      </c>
      <c r="AU825" s="211" t="s">
        <v>83</v>
      </c>
      <c r="AV825" s="13" t="s">
        <v>83</v>
      </c>
      <c r="AW825" s="13" t="s">
        <v>30</v>
      </c>
      <c r="AX825" s="13" t="s">
        <v>73</v>
      </c>
      <c r="AY825" s="211" t="s">
        <v>153</v>
      </c>
    </row>
    <row r="826" spans="1:65" s="14" customFormat="1">
      <c r="B826" s="212"/>
      <c r="C826" s="213"/>
      <c r="D826" s="202" t="s">
        <v>161</v>
      </c>
      <c r="E826" s="214" t="s">
        <v>1</v>
      </c>
      <c r="F826" s="215" t="s">
        <v>163</v>
      </c>
      <c r="G826" s="213"/>
      <c r="H826" s="216">
        <v>4</v>
      </c>
      <c r="I826" s="217"/>
      <c r="J826" s="213"/>
      <c r="K826" s="213"/>
      <c r="L826" s="218"/>
      <c r="M826" s="219"/>
      <c r="N826" s="220"/>
      <c r="O826" s="220"/>
      <c r="P826" s="220"/>
      <c r="Q826" s="220"/>
      <c r="R826" s="220"/>
      <c r="S826" s="220"/>
      <c r="T826" s="221"/>
      <c r="AT826" s="222" t="s">
        <v>161</v>
      </c>
      <c r="AU826" s="222" t="s">
        <v>83</v>
      </c>
      <c r="AV826" s="14" t="s">
        <v>159</v>
      </c>
      <c r="AW826" s="14" t="s">
        <v>30</v>
      </c>
      <c r="AX826" s="14" t="s">
        <v>81</v>
      </c>
      <c r="AY826" s="222" t="s">
        <v>153</v>
      </c>
    </row>
    <row r="827" spans="1:65" s="2" customFormat="1" ht="24.2" customHeight="1">
      <c r="A827" s="33"/>
      <c r="B827" s="34"/>
      <c r="C827" s="223" t="s">
        <v>1326</v>
      </c>
      <c r="D827" s="223" t="s">
        <v>350</v>
      </c>
      <c r="E827" s="224" t="s">
        <v>1327</v>
      </c>
      <c r="F827" s="225" t="s">
        <v>1328</v>
      </c>
      <c r="G827" s="226" t="s">
        <v>309</v>
      </c>
      <c r="H827" s="227">
        <v>4</v>
      </c>
      <c r="I827" s="228"/>
      <c r="J827" s="229">
        <f>ROUND(I827*H827,2)</f>
        <v>0</v>
      </c>
      <c r="K827" s="230"/>
      <c r="L827" s="231"/>
      <c r="M827" s="232" t="s">
        <v>1</v>
      </c>
      <c r="N827" s="233" t="s">
        <v>38</v>
      </c>
      <c r="O827" s="70"/>
      <c r="P827" s="196">
        <f>O827*H827</f>
        <v>0</v>
      </c>
      <c r="Q827" s="196">
        <v>2.0500000000000001E-2</v>
      </c>
      <c r="R827" s="196">
        <f>Q827*H827</f>
        <v>8.2000000000000003E-2</v>
      </c>
      <c r="S827" s="196">
        <v>0</v>
      </c>
      <c r="T827" s="197">
        <f>S827*H827</f>
        <v>0</v>
      </c>
      <c r="U827" s="33"/>
      <c r="V827" s="33"/>
      <c r="W827" s="33"/>
      <c r="X827" s="33"/>
      <c r="Y827" s="33"/>
      <c r="Z827" s="33"/>
      <c r="AA827" s="33"/>
      <c r="AB827" s="33"/>
      <c r="AC827" s="33"/>
      <c r="AD827" s="33"/>
      <c r="AE827" s="33"/>
      <c r="AR827" s="198" t="s">
        <v>194</v>
      </c>
      <c r="AT827" s="198" t="s">
        <v>350</v>
      </c>
      <c r="AU827" s="198" t="s">
        <v>83</v>
      </c>
      <c r="AY827" s="16" t="s">
        <v>153</v>
      </c>
      <c r="BE827" s="199">
        <f>IF(N827="základní",J827,0)</f>
        <v>0</v>
      </c>
      <c r="BF827" s="199">
        <f>IF(N827="snížená",J827,0)</f>
        <v>0</v>
      </c>
      <c r="BG827" s="199">
        <f>IF(N827="zákl. přenesená",J827,0)</f>
        <v>0</v>
      </c>
      <c r="BH827" s="199">
        <f>IF(N827="sníž. přenesená",J827,0)</f>
        <v>0</v>
      </c>
      <c r="BI827" s="199">
        <f>IF(N827="nulová",J827,0)</f>
        <v>0</v>
      </c>
      <c r="BJ827" s="16" t="s">
        <v>81</v>
      </c>
      <c r="BK827" s="199">
        <f>ROUND(I827*H827,2)</f>
        <v>0</v>
      </c>
      <c r="BL827" s="16" t="s">
        <v>159</v>
      </c>
      <c r="BM827" s="198" t="s">
        <v>1329</v>
      </c>
    </row>
    <row r="828" spans="1:65" s="13" customFormat="1">
      <c r="B828" s="200"/>
      <c r="C828" s="201"/>
      <c r="D828" s="202" t="s">
        <v>161</v>
      </c>
      <c r="E828" s="203" t="s">
        <v>1</v>
      </c>
      <c r="F828" s="204" t="s">
        <v>159</v>
      </c>
      <c r="G828" s="201"/>
      <c r="H828" s="205">
        <v>4</v>
      </c>
      <c r="I828" s="206"/>
      <c r="J828" s="201"/>
      <c r="K828" s="201"/>
      <c r="L828" s="207"/>
      <c r="M828" s="208"/>
      <c r="N828" s="209"/>
      <c r="O828" s="209"/>
      <c r="P828" s="209"/>
      <c r="Q828" s="209"/>
      <c r="R828" s="209"/>
      <c r="S828" s="209"/>
      <c r="T828" s="210"/>
      <c r="AT828" s="211" t="s">
        <v>161</v>
      </c>
      <c r="AU828" s="211" t="s">
        <v>83</v>
      </c>
      <c r="AV828" s="13" t="s">
        <v>83</v>
      </c>
      <c r="AW828" s="13" t="s">
        <v>30</v>
      </c>
      <c r="AX828" s="13" t="s">
        <v>73</v>
      </c>
      <c r="AY828" s="211" t="s">
        <v>153</v>
      </c>
    </row>
    <row r="829" spans="1:65" s="14" customFormat="1">
      <c r="B829" s="212"/>
      <c r="C829" s="213"/>
      <c r="D829" s="202" t="s">
        <v>161</v>
      </c>
      <c r="E829" s="214" t="s">
        <v>1</v>
      </c>
      <c r="F829" s="215" t="s">
        <v>163</v>
      </c>
      <c r="G829" s="213"/>
      <c r="H829" s="216">
        <v>4</v>
      </c>
      <c r="I829" s="217"/>
      <c r="J829" s="213"/>
      <c r="K829" s="213"/>
      <c r="L829" s="218"/>
      <c r="M829" s="219"/>
      <c r="N829" s="220"/>
      <c r="O829" s="220"/>
      <c r="P829" s="220"/>
      <c r="Q829" s="220"/>
      <c r="R829" s="220"/>
      <c r="S829" s="220"/>
      <c r="T829" s="221"/>
      <c r="AT829" s="222" t="s">
        <v>161</v>
      </c>
      <c r="AU829" s="222" t="s">
        <v>83</v>
      </c>
      <c r="AV829" s="14" t="s">
        <v>159</v>
      </c>
      <c r="AW829" s="14" t="s">
        <v>30</v>
      </c>
      <c r="AX829" s="14" t="s">
        <v>81</v>
      </c>
      <c r="AY829" s="222" t="s">
        <v>153</v>
      </c>
    </row>
    <row r="830" spans="1:65" s="2" customFormat="1" ht="24.2" customHeight="1">
      <c r="A830" s="33"/>
      <c r="B830" s="34"/>
      <c r="C830" s="186" t="s">
        <v>790</v>
      </c>
      <c r="D830" s="186" t="s">
        <v>155</v>
      </c>
      <c r="E830" s="187" t="s">
        <v>1330</v>
      </c>
      <c r="F830" s="188" t="s">
        <v>1331</v>
      </c>
      <c r="G830" s="189" t="s">
        <v>309</v>
      </c>
      <c r="H830" s="190">
        <v>1</v>
      </c>
      <c r="I830" s="191"/>
      <c r="J830" s="192">
        <f>ROUND(I830*H830,2)</f>
        <v>0</v>
      </c>
      <c r="K830" s="193"/>
      <c r="L830" s="38"/>
      <c r="M830" s="194" t="s">
        <v>1</v>
      </c>
      <c r="N830" s="195" t="s">
        <v>38</v>
      </c>
      <c r="O830" s="70"/>
      <c r="P830" s="196">
        <f>O830*H830</f>
        <v>0</v>
      </c>
      <c r="Q830" s="196">
        <v>0</v>
      </c>
      <c r="R830" s="196">
        <f>Q830*H830</f>
        <v>0</v>
      </c>
      <c r="S830" s="196">
        <v>0</v>
      </c>
      <c r="T830" s="197">
        <f>S830*H830</f>
        <v>0</v>
      </c>
      <c r="U830" s="33"/>
      <c r="V830" s="33"/>
      <c r="W830" s="33"/>
      <c r="X830" s="33"/>
      <c r="Y830" s="33"/>
      <c r="Z830" s="33"/>
      <c r="AA830" s="33"/>
      <c r="AB830" s="33"/>
      <c r="AC830" s="33"/>
      <c r="AD830" s="33"/>
      <c r="AE830" s="33"/>
      <c r="AR830" s="198" t="s">
        <v>236</v>
      </c>
      <c r="AT830" s="198" t="s">
        <v>155</v>
      </c>
      <c r="AU830" s="198" t="s">
        <v>83</v>
      </c>
      <c r="AY830" s="16" t="s">
        <v>153</v>
      </c>
      <c r="BE830" s="199">
        <f>IF(N830="základní",J830,0)</f>
        <v>0</v>
      </c>
      <c r="BF830" s="199">
        <f>IF(N830="snížená",J830,0)</f>
        <v>0</v>
      </c>
      <c r="BG830" s="199">
        <f>IF(N830="zákl. přenesená",J830,0)</f>
        <v>0</v>
      </c>
      <c r="BH830" s="199">
        <f>IF(N830="sníž. přenesená",J830,0)</f>
        <v>0</v>
      </c>
      <c r="BI830" s="199">
        <f>IF(N830="nulová",J830,0)</f>
        <v>0</v>
      </c>
      <c r="BJ830" s="16" t="s">
        <v>81</v>
      </c>
      <c r="BK830" s="199">
        <f>ROUND(I830*H830,2)</f>
        <v>0</v>
      </c>
      <c r="BL830" s="16" t="s">
        <v>236</v>
      </c>
      <c r="BM830" s="198" t="s">
        <v>1332</v>
      </c>
    </row>
    <row r="831" spans="1:65" s="13" customFormat="1">
      <c r="B831" s="200"/>
      <c r="C831" s="201"/>
      <c r="D831" s="202" t="s">
        <v>161</v>
      </c>
      <c r="E831" s="203" t="s">
        <v>1</v>
      </c>
      <c r="F831" s="204" t="s">
        <v>81</v>
      </c>
      <c r="G831" s="201"/>
      <c r="H831" s="205">
        <v>1</v>
      </c>
      <c r="I831" s="206"/>
      <c r="J831" s="201"/>
      <c r="K831" s="201"/>
      <c r="L831" s="207"/>
      <c r="M831" s="208"/>
      <c r="N831" s="209"/>
      <c r="O831" s="209"/>
      <c r="P831" s="209"/>
      <c r="Q831" s="209"/>
      <c r="R831" s="209"/>
      <c r="S831" s="209"/>
      <c r="T831" s="210"/>
      <c r="AT831" s="211" t="s">
        <v>161</v>
      </c>
      <c r="AU831" s="211" t="s">
        <v>83</v>
      </c>
      <c r="AV831" s="13" t="s">
        <v>83</v>
      </c>
      <c r="AW831" s="13" t="s">
        <v>30</v>
      </c>
      <c r="AX831" s="13" t="s">
        <v>73</v>
      </c>
      <c r="AY831" s="211" t="s">
        <v>153</v>
      </c>
    </row>
    <row r="832" spans="1:65" s="14" customFormat="1">
      <c r="B832" s="212"/>
      <c r="C832" s="213"/>
      <c r="D832" s="202" t="s">
        <v>161</v>
      </c>
      <c r="E832" s="214" t="s">
        <v>1</v>
      </c>
      <c r="F832" s="215" t="s">
        <v>163</v>
      </c>
      <c r="G832" s="213"/>
      <c r="H832" s="216">
        <v>1</v>
      </c>
      <c r="I832" s="217"/>
      <c r="J832" s="213"/>
      <c r="K832" s="213"/>
      <c r="L832" s="218"/>
      <c r="M832" s="219"/>
      <c r="N832" s="220"/>
      <c r="O832" s="220"/>
      <c r="P832" s="220"/>
      <c r="Q832" s="220"/>
      <c r="R832" s="220"/>
      <c r="S832" s="220"/>
      <c r="T832" s="221"/>
      <c r="AT832" s="222" t="s">
        <v>161</v>
      </c>
      <c r="AU832" s="222" t="s">
        <v>83</v>
      </c>
      <c r="AV832" s="14" t="s">
        <v>159</v>
      </c>
      <c r="AW832" s="14" t="s">
        <v>30</v>
      </c>
      <c r="AX832" s="14" t="s">
        <v>81</v>
      </c>
      <c r="AY832" s="222" t="s">
        <v>153</v>
      </c>
    </row>
    <row r="833" spans="1:65" s="2" customFormat="1" ht="24.2" customHeight="1">
      <c r="A833" s="33"/>
      <c r="B833" s="34"/>
      <c r="C833" s="223" t="s">
        <v>1333</v>
      </c>
      <c r="D833" s="223" t="s">
        <v>350</v>
      </c>
      <c r="E833" s="224" t="s">
        <v>1334</v>
      </c>
      <c r="F833" s="225" t="s">
        <v>1335</v>
      </c>
      <c r="G833" s="226" t="s">
        <v>309</v>
      </c>
      <c r="H833" s="227">
        <v>1</v>
      </c>
      <c r="I833" s="228"/>
      <c r="J833" s="229">
        <f>ROUND(I833*H833,2)</f>
        <v>0</v>
      </c>
      <c r="K833" s="230"/>
      <c r="L833" s="231"/>
      <c r="M833" s="232" t="s">
        <v>1</v>
      </c>
      <c r="N833" s="233" t="s">
        <v>38</v>
      </c>
      <c r="O833" s="70"/>
      <c r="P833" s="196">
        <f>O833*H833</f>
        <v>0</v>
      </c>
      <c r="Q833" s="196">
        <v>3.5999999999999997E-2</v>
      </c>
      <c r="R833" s="196">
        <f>Q833*H833</f>
        <v>3.5999999999999997E-2</v>
      </c>
      <c r="S833" s="196">
        <v>0</v>
      </c>
      <c r="T833" s="197">
        <f>S833*H833</f>
        <v>0</v>
      </c>
      <c r="U833" s="33"/>
      <c r="V833" s="33"/>
      <c r="W833" s="33"/>
      <c r="X833" s="33"/>
      <c r="Y833" s="33"/>
      <c r="Z833" s="33"/>
      <c r="AA833" s="33"/>
      <c r="AB833" s="33"/>
      <c r="AC833" s="33"/>
      <c r="AD833" s="33"/>
      <c r="AE833" s="33"/>
      <c r="AR833" s="198" t="s">
        <v>194</v>
      </c>
      <c r="AT833" s="198" t="s">
        <v>350</v>
      </c>
      <c r="AU833" s="198" t="s">
        <v>83</v>
      </c>
      <c r="AY833" s="16" t="s">
        <v>153</v>
      </c>
      <c r="BE833" s="199">
        <f>IF(N833="základní",J833,0)</f>
        <v>0</v>
      </c>
      <c r="BF833" s="199">
        <f>IF(N833="snížená",J833,0)</f>
        <v>0</v>
      </c>
      <c r="BG833" s="199">
        <f>IF(N833="zákl. přenesená",J833,0)</f>
        <v>0</v>
      </c>
      <c r="BH833" s="199">
        <f>IF(N833="sníž. přenesená",J833,0)</f>
        <v>0</v>
      </c>
      <c r="BI833" s="199">
        <f>IF(N833="nulová",J833,0)</f>
        <v>0</v>
      </c>
      <c r="BJ833" s="16" t="s">
        <v>81</v>
      </c>
      <c r="BK833" s="199">
        <f>ROUND(I833*H833,2)</f>
        <v>0</v>
      </c>
      <c r="BL833" s="16" t="s">
        <v>159</v>
      </c>
      <c r="BM833" s="198" t="s">
        <v>1336</v>
      </c>
    </row>
    <row r="834" spans="1:65" s="13" customFormat="1">
      <c r="B834" s="200"/>
      <c r="C834" s="201"/>
      <c r="D834" s="202" t="s">
        <v>161</v>
      </c>
      <c r="E834" s="203" t="s">
        <v>1</v>
      </c>
      <c r="F834" s="204" t="s">
        <v>81</v>
      </c>
      <c r="G834" s="201"/>
      <c r="H834" s="205">
        <v>1</v>
      </c>
      <c r="I834" s="206"/>
      <c r="J834" s="201"/>
      <c r="K834" s="201"/>
      <c r="L834" s="207"/>
      <c r="M834" s="208"/>
      <c r="N834" s="209"/>
      <c r="O834" s="209"/>
      <c r="P834" s="209"/>
      <c r="Q834" s="209"/>
      <c r="R834" s="209"/>
      <c r="S834" s="209"/>
      <c r="T834" s="210"/>
      <c r="AT834" s="211" t="s">
        <v>161</v>
      </c>
      <c r="AU834" s="211" t="s">
        <v>83</v>
      </c>
      <c r="AV834" s="13" t="s">
        <v>83</v>
      </c>
      <c r="AW834" s="13" t="s">
        <v>30</v>
      </c>
      <c r="AX834" s="13" t="s">
        <v>73</v>
      </c>
      <c r="AY834" s="211" t="s">
        <v>153</v>
      </c>
    </row>
    <row r="835" spans="1:65" s="14" customFormat="1">
      <c r="B835" s="212"/>
      <c r="C835" s="213"/>
      <c r="D835" s="202" t="s">
        <v>161</v>
      </c>
      <c r="E835" s="214" t="s">
        <v>1</v>
      </c>
      <c r="F835" s="215" t="s">
        <v>163</v>
      </c>
      <c r="G835" s="213"/>
      <c r="H835" s="216">
        <v>1</v>
      </c>
      <c r="I835" s="217"/>
      <c r="J835" s="213"/>
      <c r="K835" s="213"/>
      <c r="L835" s="218"/>
      <c r="M835" s="219"/>
      <c r="N835" s="220"/>
      <c r="O835" s="220"/>
      <c r="P835" s="220"/>
      <c r="Q835" s="220"/>
      <c r="R835" s="220"/>
      <c r="S835" s="220"/>
      <c r="T835" s="221"/>
      <c r="AT835" s="222" t="s">
        <v>161</v>
      </c>
      <c r="AU835" s="222" t="s">
        <v>83</v>
      </c>
      <c r="AV835" s="14" t="s">
        <v>159</v>
      </c>
      <c r="AW835" s="14" t="s">
        <v>30</v>
      </c>
      <c r="AX835" s="14" t="s">
        <v>81</v>
      </c>
      <c r="AY835" s="222" t="s">
        <v>153</v>
      </c>
    </row>
    <row r="836" spans="1:65" s="2" customFormat="1" ht="24.2" customHeight="1">
      <c r="A836" s="33"/>
      <c r="B836" s="34"/>
      <c r="C836" s="186" t="s">
        <v>1337</v>
      </c>
      <c r="D836" s="186" t="s">
        <v>155</v>
      </c>
      <c r="E836" s="187" t="s">
        <v>1338</v>
      </c>
      <c r="F836" s="188" t="s">
        <v>1339</v>
      </c>
      <c r="G836" s="189" t="s">
        <v>309</v>
      </c>
      <c r="H836" s="190">
        <v>6</v>
      </c>
      <c r="I836" s="191"/>
      <c r="J836" s="192">
        <f>ROUND(I836*H836,2)</f>
        <v>0</v>
      </c>
      <c r="K836" s="193"/>
      <c r="L836" s="38"/>
      <c r="M836" s="194" t="s">
        <v>1</v>
      </c>
      <c r="N836" s="195" t="s">
        <v>38</v>
      </c>
      <c r="O836" s="70"/>
      <c r="P836" s="196">
        <f>O836*H836</f>
        <v>0</v>
      </c>
      <c r="Q836" s="196">
        <v>0</v>
      </c>
      <c r="R836" s="196">
        <f>Q836*H836</f>
        <v>0</v>
      </c>
      <c r="S836" s="196">
        <v>0</v>
      </c>
      <c r="T836" s="197">
        <f>S836*H836</f>
        <v>0</v>
      </c>
      <c r="U836" s="33"/>
      <c r="V836" s="33"/>
      <c r="W836" s="33"/>
      <c r="X836" s="33"/>
      <c r="Y836" s="33"/>
      <c r="Z836" s="33"/>
      <c r="AA836" s="33"/>
      <c r="AB836" s="33"/>
      <c r="AC836" s="33"/>
      <c r="AD836" s="33"/>
      <c r="AE836" s="33"/>
      <c r="AR836" s="198" t="s">
        <v>236</v>
      </c>
      <c r="AT836" s="198" t="s">
        <v>155</v>
      </c>
      <c r="AU836" s="198" t="s">
        <v>83</v>
      </c>
      <c r="AY836" s="16" t="s">
        <v>153</v>
      </c>
      <c r="BE836" s="199">
        <f>IF(N836="základní",J836,0)</f>
        <v>0</v>
      </c>
      <c r="BF836" s="199">
        <f>IF(N836="snížená",J836,0)</f>
        <v>0</v>
      </c>
      <c r="BG836" s="199">
        <f>IF(N836="zákl. přenesená",J836,0)</f>
        <v>0</v>
      </c>
      <c r="BH836" s="199">
        <f>IF(N836="sníž. přenesená",J836,0)</f>
        <v>0</v>
      </c>
      <c r="BI836" s="199">
        <f>IF(N836="nulová",J836,0)</f>
        <v>0</v>
      </c>
      <c r="BJ836" s="16" t="s">
        <v>81</v>
      </c>
      <c r="BK836" s="199">
        <f>ROUND(I836*H836,2)</f>
        <v>0</v>
      </c>
      <c r="BL836" s="16" t="s">
        <v>236</v>
      </c>
      <c r="BM836" s="198" t="s">
        <v>1340</v>
      </c>
    </row>
    <row r="837" spans="1:65" s="13" customFormat="1">
      <c r="B837" s="200"/>
      <c r="C837" s="201"/>
      <c r="D837" s="202" t="s">
        <v>161</v>
      </c>
      <c r="E837" s="203" t="s">
        <v>1</v>
      </c>
      <c r="F837" s="204" t="s">
        <v>184</v>
      </c>
      <c r="G837" s="201"/>
      <c r="H837" s="205">
        <v>6</v>
      </c>
      <c r="I837" s="206"/>
      <c r="J837" s="201"/>
      <c r="K837" s="201"/>
      <c r="L837" s="207"/>
      <c r="M837" s="208"/>
      <c r="N837" s="209"/>
      <c r="O837" s="209"/>
      <c r="P837" s="209"/>
      <c r="Q837" s="209"/>
      <c r="R837" s="209"/>
      <c r="S837" s="209"/>
      <c r="T837" s="210"/>
      <c r="AT837" s="211" t="s">
        <v>161</v>
      </c>
      <c r="AU837" s="211" t="s">
        <v>83</v>
      </c>
      <c r="AV837" s="13" t="s">
        <v>83</v>
      </c>
      <c r="AW837" s="13" t="s">
        <v>30</v>
      </c>
      <c r="AX837" s="13" t="s">
        <v>73</v>
      </c>
      <c r="AY837" s="211" t="s">
        <v>153</v>
      </c>
    </row>
    <row r="838" spans="1:65" s="14" customFormat="1">
      <c r="B838" s="212"/>
      <c r="C838" s="213"/>
      <c r="D838" s="202" t="s">
        <v>161</v>
      </c>
      <c r="E838" s="214" t="s">
        <v>1</v>
      </c>
      <c r="F838" s="215" t="s">
        <v>163</v>
      </c>
      <c r="G838" s="213"/>
      <c r="H838" s="216">
        <v>6</v>
      </c>
      <c r="I838" s="217"/>
      <c r="J838" s="213"/>
      <c r="K838" s="213"/>
      <c r="L838" s="218"/>
      <c r="M838" s="219"/>
      <c r="N838" s="220"/>
      <c r="O838" s="220"/>
      <c r="P838" s="220"/>
      <c r="Q838" s="220"/>
      <c r="R838" s="220"/>
      <c r="S838" s="220"/>
      <c r="T838" s="221"/>
      <c r="AT838" s="222" t="s">
        <v>161</v>
      </c>
      <c r="AU838" s="222" t="s">
        <v>83</v>
      </c>
      <c r="AV838" s="14" t="s">
        <v>159</v>
      </c>
      <c r="AW838" s="14" t="s">
        <v>30</v>
      </c>
      <c r="AX838" s="14" t="s">
        <v>81</v>
      </c>
      <c r="AY838" s="222" t="s">
        <v>153</v>
      </c>
    </row>
    <row r="839" spans="1:65" s="2" customFormat="1" ht="33" customHeight="1">
      <c r="A839" s="33"/>
      <c r="B839" s="34"/>
      <c r="C839" s="223" t="s">
        <v>1341</v>
      </c>
      <c r="D839" s="223" t="s">
        <v>350</v>
      </c>
      <c r="E839" s="224" t="s">
        <v>1342</v>
      </c>
      <c r="F839" s="225" t="s">
        <v>1343</v>
      </c>
      <c r="G839" s="226" t="s">
        <v>309</v>
      </c>
      <c r="H839" s="227">
        <v>6</v>
      </c>
      <c r="I839" s="228"/>
      <c r="J839" s="229">
        <f>ROUND(I839*H839,2)</f>
        <v>0</v>
      </c>
      <c r="K839" s="230"/>
      <c r="L839" s="231"/>
      <c r="M839" s="232" t="s">
        <v>1</v>
      </c>
      <c r="N839" s="233" t="s">
        <v>38</v>
      </c>
      <c r="O839" s="70"/>
      <c r="P839" s="196">
        <f>O839*H839</f>
        <v>0</v>
      </c>
      <c r="Q839" s="196">
        <v>1.95E-2</v>
      </c>
      <c r="R839" s="196">
        <f>Q839*H839</f>
        <v>0.11699999999999999</v>
      </c>
      <c r="S839" s="196">
        <v>0</v>
      </c>
      <c r="T839" s="197">
        <f>S839*H839</f>
        <v>0</v>
      </c>
      <c r="U839" s="33"/>
      <c r="V839" s="33"/>
      <c r="W839" s="33"/>
      <c r="X839" s="33"/>
      <c r="Y839" s="33"/>
      <c r="Z839" s="33"/>
      <c r="AA839" s="33"/>
      <c r="AB839" s="33"/>
      <c r="AC839" s="33"/>
      <c r="AD839" s="33"/>
      <c r="AE839" s="33"/>
      <c r="AR839" s="198" t="s">
        <v>194</v>
      </c>
      <c r="AT839" s="198" t="s">
        <v>350</v>
      </c>
      <c r="AU839" s="198" t="s">
        <v>83</v>
      </c>
      <c r="AY839" s="16" t="s">
        <v>153</v>
      </c>
      <c r="BE839" s="199">
        <f>IF(N839="základní",J839,0)</f>
        <v>0</v>
      </c>
      <c r="BF839" s="199">
        <f>IF(N839="snížená",J839,0)</f>
        <v>0</v>
      </c>
      <c r="BG839" s="199">
        <f>IF(N839="zákl. přenesená",J839,0)</f>
        <v>0</v>
      </c>
      <c r="BH839" s="199">
        <f>IF(N839="sníž. přenesená",J839,0)</f>
        <v>0</v>
      </c>
      <c r="BI839" s="199">
        <f>IF(N839="nulová",J839,0)</f>
        <v>0</v>
      </c>
      <c r="BJ839" s="16" t="s">
        <v>81</v>
      </c>
      <c r="BK839" s="199">
        <f>ROUND(I839*H839,2)</f>
        <v>0</v>
      </c>
      <c r="BL839" s="16" t="s">
        <v>159</v>
      </c>
      <c r="BM839" s="198" t="s">
        <v>1344</v>
      </c>
    </row>
    <row r="840" spans="1:65" s="13" customFormat="1">
      <c r="B840" s="200"/>
      <c r="C840" s="201"/>
      <c r="D840" s="202" t="s">
        <v>161</v>
      </c>
      <c r="E840" s="203" t="s">
        <v>1</v>
      </c>
      <c r="F840" s="204" t="s">
        <v>1345</v>
      </c>
      <c r="G840" s="201"/>
      <c r="H840" s="205">
        <v>6</v>
      </c>
      <c r="I840" s="206"/>
      <c r="J840" s="201"/>
      <c r="K840" s="201"/>
      <c r="L840" s="207"/>
      <c r="M840" s="208"/>
      <c r="N840" s="209"/>
      <c r="O840" s="209"/>
      <c r="P840" s="209"/>
      <c r="Q840" s="209"/>
      <c r="R840" s="209"/>
      <c r="S840" s="209"/>
      <c r="T840" s="210"/>
      <c r="AT840" s="211" t="s">
        <v>161</v>
      </c>
      <c r="AU840" s="211" t="s">
        <v>83</v>
      </c>
      <c r="AV840" s="13" t="s">
        <v>83</v>
      </c>
      <c r="AW840" s="13" t="s">
        <v>30</v>
      </c>
      <c r="AX840" s="13" t="s">
        <v>73</v>
      </c>
      <c r="AY840" s="211" t="s">
        <v>153</v>
      </c>
    </row>
    <row r="841" spans="1:65" s="14" customFormat="1">
      <c r="B841" s="212"/>
      <c r="C841" s="213"/>
      <c r="D841" s="202" t="s">
        <v>161</v>
      </c>
      <c r="E841" s="214" t="s">
        <v>1</v>
      </c>
      <c r="F841" s="215" t="s">
        <v>163</v>
      </c>
      <c r="G841" s="213"/>
      <c r="H841" s="216">
        <v>6</v>
      </c>
      <c r="I841" s="217"/>
      <c r="J841" s="213"/>
      <c r="K841" s="213"/>
      <c r="L841" s="218"/>
      <c r="M841" s="219"/>
      <c r="N841" s="220"/>
      <c r="O841" s="220"/>
      <c r="P841" s="220"/>
      <c r="Q841" s="220"/>
      <c r="R841" s="220"/>
      <c r="S841" s="220"/>
      <c r="T841" s="221"/>
      <c r="AT841" s="222" t="s">
        <v>161</v>
      </c>
      <c r="AU841" s="222" t="s">
        <v>83</v>
      </c>
      <c r="AV841" s="14" t="s">
        <v>159</v>
      </c>
      <c r="AW841" s="14" t="s">
        <v>30</v>
      </c>
      <c r="AX841" s="14" t="s">
        <v>81</v>
      </c>
      <c r="AY841" s="222" t="s">
        <v>153</v>
      </c>
    </row>
    <row r="842" spans="1:65" s="2" customFormat="1" ht="24.2" customHeight="1">
      <c r="A842" s="33"/>
      <c r="B842" s="34"/>
      <c r="C842" s="186" t="s">
        <v>800</v>
      </c>
      <c r="D842" s="186" t="s">
        <v>155</v>
      </c>
      <c r="E842" s="187" t="s">
        <v>1346</v>
      </c>
      <c r="F842" s="188" t="s">
        <v>1347</v>
      </c>
      <c r="G842" s="189" t="s">
        <v>309</v>
      </c>
      <c r="H842" s="190">
        <v>2</v>
      </c>
      <c r="I842" s="191"/>
      <c r="J842" s="192">
        <f>ROUND(I842*H842,2)</f>
        <v>0</v>
      </c>
      <c r="K842" s="193"/>
      <c r="L842" s="38"/>
      <c r="M842" s="194" t="s">
        <v>1</v>
      </c>
      <c r="N842" s="195" t="s">
        <v>38</v>
      </c>
      <c r="O842" s="70"/>
      <c r="P842" s="196">
        <f>O842*H842</f>
        <v>0</v>
      </c>
      <c r="Q842" s="196">
        <v>0</v>
      </c>
      <c r="R842" s="196">
        <f>Q842*H842</f>
        <v>0</v>
      </c>
      <c r="S842" s="196">
        <v>0</v>
      </c>
      <c r="T842" s="197">
        <f>S842*H842</f>
        <v>0</v>
      </c>
      <c r="U842" s="33"/>
      <c r="V842" s="33"/>
      <c r="W842" s="33"/>
      <c r="X842" s="33"/>
      <c r="Y842" s="33"/>
      <c r="Z842" s="33"/>
      <c r="AA842" s="33"/>
      <c r="AB842" s="33"/>
      <c r="AC842" s="33"/>
      <c r="AD842" s="33"/>
      <c r="AE842" s="33"/>
      <c r="AR842" s="198" t="s">
        <v>236</v>
      </c>
      <c r="AT842" s="198" t="s">
        <v>155</v>
      </c>
      <c r="AU842" s="198" t="s">
        <v>83</v>
      </c>
      <c r="AY842" s="16" t="s">
        <v>153</v>
      </c>
      <c r="BE842" s="199">
        <f>IF(N842="základní",J842,0)</f>
        <v>0</v>
      </c>
      <c r="BF842" s="199">
        <f>IF(N842="snížená",J842,0)</f>
        <v>0</v>
      </c>
      <c r="BG842" s="199">
        <f>IF(N842="zákl. přenesená",J842,0)</f>
        <v>0</v>
      </c>
      <c r="BH842" s="199">
        <f>IF(N842="sníž. přenesená",J842,0)</f>
        <v>0</v>
      </c>
      <c r="BI842" s="199">
        <f>IF(N842="nulová",J842,0)</f>
        <v>0</v>
      </c>
      <c r="BJ842" s="16" t="s">
        <v>81</v>
      </c>
      <c r="BK842" s="199">
        <f>ROUND(I842*H842,2)</f>
        <v>0</v>
      </c>
      <c r="BL842" s="16" t="s">
        <v>236</v>
      </c>
      <c r="BM842" s="198" t="s">
        <v>1348</v>
      </c>
    </row>
    <row r="843" spans="1:65" s="13" customFormat="1">
      <c r="B843" s="200"/>
      <c r="C843" s="201"/>
      <c r="D843" s="202" t="s">
        <v>161</v>
      </c>
      <c r="E843" s="203" t="s">
        <v>1</v>
      </c>
      <c r="F843" s="204" t="s">
        <v>662</v>
      </c>
      <c r="G843" s="201"/>
      <c r="H843" s="205">
        <v>2</v>
      </c>
      <c r="I843" s="206"/>
      <c r="J843" s="201"/>
      <c r="K843" s="201"/>
      <c r="L843" s="207"/>
      <c r="M843" s="208"/>
      <c r="N843" s="209"/>
      <c r="O843" s="209"/>
      <c r="P843" s="209"/>
      <c r="Q843" s="209"/>
      <c r="R843" s="209"/>
      <c r="S843" s="209"/>
      <c r="T843" s="210"/>
      <c r="AT843" s="211" t="s">
        <v>161</v>
      </c>
      <c r="AU843" s="211" t="s">
        <v>83</v>
      </c>
      <c r="AV843" s="13" t="s">
        <v>83</v>
      </c>
      <c r="AW843" s="13" t="s">
        <v>30</v>
      </c>
      <c r="AX843" s="13" t="s">
        <v>73</v>
      </c>
      <c r="AY843" s="211" t="s">
        <v>153</v>
      </c>
    </row>
    <row r="844" spans="1:65" s="14" customFormat="1">
      <c r="B844" s="212"/>
      <c r="C844" s="213"/>
      <c r="D844" s="202" t="s">
        <v>161</v>
      </c>
      <c r="E844" s="214" t="s">
        <v>1</v>
      </c>
      <c r="F844" s="215" t="s">
        <v>163</v>
      </c>
      <c r="G844" s="213"/>
      <c r="H844" s="216">
        <v>2</v>
      </c>
      <c r="I844" s="217"/>
      <c r="J844" s="213"/>
      <c r="K844" s="213"/>
      <c r="L844" s="218"/>
      <c r="M844" s="219"/>
      <c r="N844" s="220"/>
      <c r="O844" s="220"/>
      <c r="P844" s="220"/>
      <c r="Q844" s="220"/>
      <c r="R844" s="220"/>
      <c r="S844" s="220"/>
      <c r="T844" s="221"/>
      <c r="AT844" s="222" t="s">
        <v>161</v>
      </c>
      <c r="AU844" s="222" t="s">
        <v>83</v>
      </c>
      <c r="AV844" s="14" t="s">
        <v>159</v>
      </c>
      <c r="AW844" s="14" t="s">
        <v>30</v>
      </c>
      <c r="AX844" s="14" t="s">
        <v>81</v>
      </c>
      <c r="AY844" s="222" t="s">
        <v>153</v>
      </c>
    </row>
    <row r="845" spans="1:65" s="2" customFormat="1" ht="33" customHeight="1">
      <c r="A845" s="33"/>
      <c r="B845" s="34"/>
      <c r="C845" s="223" t="s">
        <v>1349</v>
      </c>
      <c r="D845" s="223" t="s">
        <v>350</v>
      </c>
      <c r="E845" s="224" t="s">
        <v>1350</v>
      </c>
      <c r="F845" s="225" t="s">
        <v>1351</v>
      </c>
      <c r="G845" s="226" t="s">
        <v>309</v>
      </c>
      <c r="H845" s="227">
        <v>1</v>
      </c>
      <c r="I845" s="228"/>
      <c r="J845" s="229">
        <f>ROUND(I845*H845,2)</f>
        <v>0</v>
      </c>
      <c r="K845" s="230"/>
      <c r="L845" s="231"/>
      <c r="M845" s="232" t="s">
        <v>1</v>
      </c>
      <c r="N845" s="233" t="s">
        <v>38</v>
      </c>
      <c r="O845" s="70"/>
      <c r="P845" s="196">
        <f>O845*H845</f>
        <v>0</v>
      </c>
      <c r="Q845" s="196">
        <v>4.2999999999999997E-2</v>
      </c>
      <c r="R845" s="196">
        <f>Q845*H845</f>
        <v>4.2999999999999997E-2</v>
      </c>
      <c r="S845" s="196">
        <v>0</v>
      </c>
      <c r="T845" s="197">
        <f>S845*H845</f>
        <v>0</v>
      </c>
      <c r="U845" s="33"/>
      <c r="V845" s="33"/>
      <c r="W845" s="33"/>
      <c r="X845" s="33"/>
      <c r="Y845" s="33"/>
      <c r="Z845" s="33"/>
      <c r="AA845" s="33"/>
      <c r="AB845" s="33"/>
      <c r="AC845" s="33"/>
      <c r="AD845" s="33"/>
      <c r="AE845" s="33"/>
      <c r="AR845" s="198" t="s">
        <v>194</v>
      </c>
      <c r="AT845" s="198" t="s">
        <v>350</v>
      </c>
      <c r="AU845" s="198" t="s">
        <v>83</v>
      </c>
      <c r="AY845" s="16" t="s">
        <v>153</v>
      </c>
      <c r="BE845" s="199">
        <f>IF(N845="základní",J845,0)</f>
        <v>0</v>
      </c>
      <c r="BF845" s="199">
        <f>IF(N845="snížená",J845,0)</f>
        <v>0</v>
      </c>
      <c r="BG845" s="199">
        <f>IF(N845="zákl. přenesená",J845,0)</f>
        <v>0</v>
      </c>
      <c r="BH845" s="199">
        <f>IF(N845="sníž. přenesená",J845,0)</f>
        <v>0</v>
      </c>
      <c r="BI845" s="199">
        <f>IF(N845="nulová",J845,0)</f>
        <v>0</v>
      </c>
      <c r="BJ845" s="16" t="s">
        <v>81</v>
      </c>
      <c r="BK845" s="199">
        <f>ROUND(I845*H845,2)</f>
        <v>0</v>
      </c>
      <c r="BL845" s="16" t="s">
        <v>159</v>
      </c>
      <c r="BM845" s="198" t="s">
        <v>1352</v>
      </c>
    </row>
    <row r="846" spans="1:65" s="13" customFormat="1">
      <c r="B846" s="200"/>
      <c r="C846" s="201"/>
      <c r="D846" s="202" t="s">
        <v>161</v>
      </c>
      <c r="E846" s="203" t="s">
        <v>1</v>
      </c>
      <c r="F846" s="204" t="s">
        <v>81</v>
      </c>
      <c r="G846" s="201"/>
      <c r="H846" s="205">
        <v>1</v>
      </c>
      <c r="I846" s="206"/>
      <c r="J846" s="201"/>
      <c r="K846" s="201"/>
      <c r="L846" s="207"/>
      <c r="M846" s="208"/>
      <c r="N846" s="209"/>
      <c r="O846" s="209"/>
      <c r="P846" s="209"/>
      <c r="Q846" s="209"/>
      <c r="R846" s="209"/>
      <c r="S846" s="209"/>
      <c r="T846" s="210"/>
      <c r="AT846" s="211" t="s">
        <v>161</v>
      </c>
      <c r="AU846" s="211" t="s">
        <v>83</v>
      </c>
      <c r="AV846" s="13" t="s">
        <v>83</v>
      </c>
      <c r="AW846" s="13" t="s">
        <v>30</v>
      </c>
      <c r="AX846" s="13" t="s">
        <v>73</v>
      </c>
      <c r="AY846" s="211" t="s">
        <v>153</v>
      </c>
    </row>
    <row r="847" spans="1:65" s="14" customFormat="1">
      <c r="B847" s="212"/>
      <c r="C847" s="213"/>
      <c r="D847" s="202" t="s">
        <v>161</v>
      </c>
      <c r="E847" s="214" t="s">
        <v>1</v>
      </c>
      <c r="F847" s="215" t="s">
        <v>163</v>
      </c>
      <c r="G847" s="213"/>
      <c r="H847" s="216">
        <v>1</v>
      </c>
      <c r="I847" s="217"/>
      <c r="J847" s="213"/>
      <c r="K847" s="213"/>
      <c r="L847" s="218"/>
      <c r="M847" s="219"/>
      <c r="N847" s="220"/>
      <c r="O847" s="220"/>
      <c r="P847" s="220"/>
      <c r="Q847" s="220"/>
      <c r="R847" s="220"/>
      <c r="S847" s="220"/>
      <c r="T847" s="221"/>
      <c r="AT847" s="222" t="s">
        <v>161</v>
      </c>
      <c r="AU847" s="222" t="s">
        <v>83</v>
      </c>
      <c r="AV847" s="14" t="s">
        <v>159</v>
      </c>
      <c r="AW847" s="14" t="s">
        <v>30</v>
      </c>
      <c r="AX847" s="14" t="s">
        <v>81</v>
      </c>
      <c r="AY847" s="222" t="s">
        <v>153</v>
      </c>
    </row>
    <row r="848" spans="1:65" s="2" customFormat="1" ht="33" customHeight="1">
      <c r="A848" s="33"/>
      <c r="B848" s="34"/>
      <c r="C848" s="223" t="s">
        <v>1353</v>
      </c>
      <c r="D848" s="223" t="s">
        <v>350</v>
      </c>
      <c r="E848" s="224" t="s">
        <v>1354</v>
      </c>
      <c r="F848" s="225" t="s">
        <v>1355</v>
      </c>
      <c r="G848" s="226" t="s">
        <v>309</v>
      </c>
      <c r="H848" s="227">
        <v>1</v>
      </c>
      <c r="I848" s="228"/>
      <c r="J848" s="229">
        <f>ROUND(I848*H848,2)</f>
        <v>0</v>
      </c>
      <c r="K848" s="230"/>
      <c r="L848" s="231"/>
      <c r="M848" s="232" t="s">
        <v>1</v>
      </c>
      <c r="N848" s="233" t="s">
        <v>38</v>
      </c>
      <c r="O848" s="70"/>
      <c r="P848" s="196">
        <f>O848*H848</f>
        <v>0</v>
      </c>
      <c r="Q848" s="196">
        <v>2.2499999999999999E-2</v>
      </c>
      <c r="R848" s="196">
        <f>Q848*H848</f>
        <v>2.2499999999999999E-2</v>
      </c>
      <c r="S848" s="196">
        <v>0</v>
      </c>
      <c r="T848" s="197">
        <f>S848*H848</f>
        <v>0</v>
      </c>
      <c r="U848" s="33"/>
      <c r="V848" s="33"/>
      <c r="W848" s="33"/>
      <c r="X848" s="33"/>
      <c r="Y848" s="33"/>
      <c r="Z848" s="33"/>
      <c r="AA848" s="33"/>
      <c r="AB848" s="33"/>
      <c r="AC848" s="33"/>
      <c r="AD848" s="33"/>
      <c r="AE848" s="33"/>
      <c r="AR848" s="198" t="s">
        <v>194</v>
      </c>
      <c r="AT848" s="198" t="s">
        <v>350</v>
      </c>
      <c r="AU848" s="198" t="s">
        <v>83</v>
      </c>
      <c r="AY848" s="16" t="s">
        <v>153</v>
      </c>
      <c r="BE848" s="199">
        <f>IF(N848="základní",J848,0)</f>
        <v>0</v>
      </c>
      <c r="BF848" s="199">
        <f>IF(N848="snížená",J848,0)</f>
        <v>0</v>
      </c>
      <c r="BG848" s="199">
        <f>IF(N848="zákl. přenesená",J848,0)</f>
        <v>0</v>
      </c>
      <c r="BH848" s="199">
        <f>IF(N848="sníž. přenesená",J848,0)</f>
        <v>0</v>
      </c>
      <c r="BI848" s="199">
        <f>IF(N848="nulová",J848,0)</f>
        <v>0</v>
      </c>
      <c r="BJ848" s="16" t="s">
        <v>81</v>
      </c>
      <c r="BK848" s="199">
        <f>ROUND(I848*H848,2)</f>
        <v>0</v>
      </c>
      <c r="BL848" s="16" t="s">
        <v>159</v>
      </c>
      <c r="BM848" s="198" t="s">
        <v>1356</v>
      </c>
    </row>
    <row r="849" spans="1:65" s="13" customFormat="1">
      <c r="B849" s="200"/>
      <c r="C849" s="201"/>
      <c r="D849" s="202" t="s">
        <v>161</v>
      </c>
      <c r="E849" s="203" t="s">
        <v>1</v>
      </c>
      <c r="F849" s="204" t="s">
        <v>81</v>
      </c>
      <c r="G849" s="201"/>
      <c r="H849" s="205">
        <v>1</v>
      </c>
      <c r="I849" s="206"/>
      <c r="J849" s="201"/>
      <c r="K849" s="201"/>
      <c r="L849" s="207"/>
      <c r="M849" s="208"/>
      <c r="N849" s="209"/>
      <c r="O849" s="209"/>
      <c r="P849" s="209"/>
      <c r="Q849" s="209"/>
      <c r="R849" s="209"/>
      <c r="S849" s="209"/>
      <c r="T849" s="210"/>
      <c r="AT849" s="211" t="s">
        <v>161</v>
      </c>
      <c r="AU849" s="211" t="s">
        <v>83</v>
      </c>
      <c r="AV849" s="13" t="s">
        <v>83</v>
      </c>
      <c r="AW849" s="13" t="s">
        <v>30</v>
      </c>
      <c r="AX849" s="13" t="s">
        <v>73</v>
      </c>
      <c r="AY849" s="211" t="s">
        <v>153</v>
      </c>
    </row>
    <row r="850" spans="1:65" s="14" customFormat="1">
      <c r="B850" s="212"/>
      <c r="C850" s="213"/>
      <c r="D850" s="202" t="s">
        <v>161</v>
      </c>
      <c r="E850" s="214" t="s">
        <v>1</v>
      </c>
      <c r="F850" s="215" t="s">
        <v>163</v>
      </c>
      <c r="G850" s="213"/>
      <c r="H850" s="216">
        <v>1</v>
      </c>
      <c r="I850" s="217"/>
      <c r="J850" s="213"/>
      <c r="K850" s="213"/>
      <c r="L850" s="218"/>
      <c r="M850" s="219"/>
      <c r="N850" s="220"/>
      <c r="O850" s="220"/>
      <c r="P850" s="220"/>
      <c r="Q850" s="220"/>
      <c r="R850" s="220"/>
      <c r="S850" s="220"/>
      <c r="T850" s="221"/>
      <c r="AT850" s="222" t="s">
        <v>161</v>
      </c>
      <c r="AU850" s="222" t="s">
        <v>83</v>
      </c>
      <c r="AV850" s="14" t="s">
        <v>159</v>
      </c>
      <c r="AW850" s="14" t="s">
        <v>30</v>
      </c>
      <c r="AX850" s="14" t="s">
        <v>81</v>
      </c>
      <c r="AY850" s="222" t="s">
        <v>153</v>
      </c>
    </row>
    <row r="851" spans="1:65" s="2" customFormat="1" ht="24.2" customHeight="1">
      <c r="A851" s="33"/>
      <c r="B851" s="34"/>
      <c r="C851" s="186" t="s">
        <v>1357</v>
      </c>
      <c r="D851" s="186" t="s">
        <v>155</v>
      </c>
      <c r="E851" s="187" t="s">
        <v>1358</v>
      </c>
      <c r="F851" s="188" t="s">
        <v>1359</v>
      </c>
      <c r="G851" s="189" t="s">
        <v>309</v>
      </c>
      <c r="H851" s="190">
        <v>2</v>
      </c>
      <c r="I851" s="191"/>
      <c r="J851" s="192">
        <f>ROUND(I851*H851,2)</f>
        <v>0</v>
      </c>
      <c r="K851" s="193"/>
      <c r="L851" s="38"/>
      <c r="M851" s="194" t="s">
        <v>1</v>
      </c>
      <c r="N851" s="195" t="s">
        <v>38</v>
      </c>
      <c r="O851" s="70"/>
      <c r="P851" s="196">
        <f>O851*H851</f>
        <v>0</v>
      </c>
      <c r="Q851" s="196">
        <v>0</v>
      </c>
      <c r="R851" s="196">
        <f>Q851*H851</f>
        <v>0</v>
      </c>
      <c r="S851" s="196">
        <v>0</v>
      </c>
      <c r="T851" s="197">
        <f>S851*H851</f>
        <v>0</v>
      </c>
      <c r="U851" s="33"/>
      <c r="V851" s="33"/>
      <c r="W851" s="33"/>
      <c r="X851" s="33"/>
      <c r="Y851" s="33"/>
      <c r="Z851" s="33"/>
      <c r="AA851" s="33"/>
      <c r="AB851" s="33"/>
      <c r="AC851" s="33"/>
      <c r="AD851" s="33"/>
      <c r="AE851" s="33"/>
      <c r="AR851" s="198" t="s">
        <v>236</v>
      </c>
      <c r="AT851" s="198" t="s">
        <v>155</v>
      </c>
      <c r="AU851" s="198" t="s">
        <v>83</v>
      </c>
      <c r="AY851" s="16" t="s">
        <v>153</v>
      </c>
      <c r="BE851" s="199">
        <f>IF(N851="základní",J851,0)</f>
        <v>0</v>
      </c>
      <c r="BF851" s="199">
        <f>IF(N851="snížená",J851,0)</f>
        <v>0</v>
      </c>
      <c r="BG851" s="199">
        <f>IF(N851="zákl. přenesená",J851,0)</f>
        <v>0</v>
      </c>
      <c r="BH851" s="199">
        <f>IF(N851="sníž. přenesená",J851,0)</f>
        <v>0</v>
      </c>
      <c r="BI851" s="199">
        <f>IF(N851="nulová",J851,0)</f>
        <v>0</v>
      </c>
      <c r="BJ851" s="16" t="s">
        <v>81</v>
      </c>
      <c r="BK851" s="199">
        <f>ROUND(I851*H851,2)</f>
        <v>0</v>
      </c>
      <c r="BL851" s="16" t="s">
        <v>236</v>
      </c>
      <c r="BM851" s="198" t="s">
        <v>1360</v>
      </c>
    </row>
    <row r="852" spans="1:65" s="13" customFormat="1">
      <c r="B852" s="200"/>
      <c r="C852" s="201"/>
      <c r="D852" s="202" t="s">
        <v>161</v>
      </c>
      <c r="E852" s="203" t="s">
        <v>1</v>
      </c>
      <c r="F852" s="204" t="s">
        <v>83</v>
      </c>
      <c r="G852" s="201"/>
      <c r="H852" s="205">
        <v>2</v>
      </c>
      <c r="I852" s="206"/>
      <c r="J852" s="201"/>
      <c r="K852" s="201"/>
      <c r="L852" s="207"/>
      <c r="M852" s="208"/>
      <c r="N852" s="209"/>
      <c r="O852" s="209"/>
      <c r="P852" s="209"/>
      <c r="Q852" s="209"/>
      <c r="R852" s="209"/>
      <c r="S852" s="209"/>
      <c r="T852" s="210"/>
      <c r="AT852" s="211" t="s">
        <v>161</v>
      </c>
      <c r="AU852" s="211" t="s">
        <v>83</v>
      </c>
      <c r="AV852" s="13" t="s">
        <v>83</v>
      </c>
      <c r="AW852" s="13" t="s">
        <v>30</v>
      </c>
      <c r="AX852" s="13" t="s">
        <v>73</v>
      </c>
      <c r="AY852" s="211" t="s">
        <v>153</v>
      </c>
    </row>
    <row r="853" spans="1:65" s="14" customFormat="1">
      <c r="B853" s="212"/>
      <c r="C853" s="213"/>
      <c r="D853" s="202" t="s">
        <v>161</v>
      </c>
      <c r="E853" s="214" t="s">
        <v>1</v>
      </c>
      <c r="F853" s="215" t="s">
        <v>163</v>
      </c>
      <c r="G853" s="213"/>
      <c r="H853" s="216">
        <v>2</v>
      </c>
      <c r="I853" s="217"/>
      <c r="J853" s="213"/>
      <c r="K853" s="213"/>
      <c r="L853" s="218"/>
      <c r="M853" s="219"/>
      <c r="N853" s="220"/>
      <c r="O853" s="220"/>
      <c r="P853" s="220"/>
      <c r="Q853" s="220"/>
      <c r="R853" s="220"/>
      <c r="S853" s="220"/>
      <c r="T853" s="221"/>
      <c r="AT853" s="222" t="s">
        <v>161</v>
      </c>
      <c r="AU853" s="222" t="s">
        <v>83</v>
      </c>
      <c r="AV853" s="14" t="s">
        <v>159</v>
      </c>
      <c r="AW853" s="14" t="s">
        <v>30</v>
      </c>
      <c r="AX853" s="14" t="s">
        <v>81</v>
      </c>
      <c r="AY853" s="222" t="s">
        <v>153</v>
      </c>
    </row>
    <row r="854" spans="1:65" s="2" customFormat="1" ht="33" customHeight="1">
      <c r="A854" s="33"/>
      <c r="B854" s="34"/>
      <c r="C854" s="223" t="s">
        <v>1361</v>
      </c>
      <c r="D854" s="223" t="s">
        <v>350</v>
      </c>
      <c r="E854" s="224" t="s">
        <v>1362</v>
      </c>
      <c r="F854" s="225" t="s">
        <v>1363</v>
      </c>
      <c r="G854" s="226" t="s">
        <v>309</v>
      </c>
      <c r="H854" s="227">
        <v>2</v>
      </c>
      <c r="I854" s="228"/>
      <c r="J854" s="229">
        <f>ROUND(I854*H854,2)</f>
        <v>0</v>
      </c>
      <c r="K854" s="230"/>
      <c r="L854" s="231"/>
      <c r="M854" s="232" t="s">
        <v>1</v>
      </c>
      <c r="N854" s="233" t="s">
        <v>38</v>
      </c>
      <c r="O854" s="70"/>
      <c r="P854" s="196">
        <f>O854*H854</f>
        <v>0</v>
      </c>
      <c r="Q854" s="196">
        <v>6.5000000000000002E-2</v>
      </c>
      <c r="R854" s="196">
        <f>Q854*H854</f>
        <v>0.13</v>
      </c>
      <c r="S854" s="196">
        <v>0</v>
      </c>
      <c r="T854" s="197">
        <f>S854*H854</f>
        <v>0</v>
      </c>
      <c r="U854" s="33"/>
      <c r="V854" s="33"/>
      <c r="W854" s="33"/>
      <c r="X854" s="33"/>
      <c r="Y854" s="33"/>
      <c r="Z854" s="33"/>
      <c r="AA854" s="33"/>
      <c r="AB854" s="33"/>
      <c r="AC854" s="33"/>
      <c r="AD854" s="33"/>
      <c r="AE854" s="33"/>
      <c r="AR854" s="198" t="s">
        <v>194</v>
      </c>
      <c r="AT854" s="198" t="s">
        <v>350</v>
      </c>
      <c r="AU854" s="198" t="s">
        <v>83</v>
      </c>
      <c r="AY854" s="16" t="s">
        <v>153</v>
      </c>
      <c r="BE854" s="199">
        <f>IF(N854="základní",J854,0)</f>
        <v>0</v>
      </c>
      <c r="BF854" s="199">
        <f>IF(N854="snížená",J854,0)</f>
        <v>0</v>
      </c>
      <c r="BG854" s="199">
        <f>IF(N854="zákl. přenesená",J854,0)</f>
        <v>0</v>
      </c>
      <c r="BH854" s="199">
        <f>IF(N854="sníž. přenesená",J854,0)</f>
        <v>0</v>
      </c>
      <c r="BI854" s="199">
        <f>IF(N854="nulová",J854,0)</f>
        <v>0</v>
      </c>
      <c r="BJ854" s="16" t="s">
        <v>81</v>
      </c>
      <c r="BK854" s="199">
        <f>ROUND(I854*H854,2)</f>
        <v>0</v>
      </c>
      <c r="BL854" s="16" t="s">
        <v>159</v>
      </c>
      <c r="BM854" s="198" t="s">
        <v>1364</v>
      </c>
    </row>
    <row r="855" spans="1:65" s="13" customFormat="1">
      <c r="B855" s="200"/>
      <c r="C855" s="201"/>
      <c r="D855" s="202" t="s">
        <v>161</v>
      </c>
      <c r="E855" s="203" t="s">
        <v>1</v>
      </c>
      <c r="F855" s="204" t="s">
        <v>83</v>
      </c>
      <c r="G855" s="201"/>
      <c r="H855" s="205">
        <v>2</v>
      </c>
      <c r="I855" s="206"/>
      <c r="J855" s="201"/>
      <c r="K855" s="201"/>
      <c r="L855" s="207"/>
      <c r="M855" s="208"/>
      <c r="N855" s="209"/>
      <c r="O855" s="209"/>
      <c r="P855" s="209"/>
      <c r="Q855" s="209"/>
      <c r="R855" s="209"/>
      <c r="S855" s="209"/>
      <c r="T855" s="210"/>
      <c r="AT855" s="211" t="s">
        <v>161</v>
      </c>
      <c r="AU855" s="211" t="s">
        <v>83</v>
      </c>
      <c r="AV855" s="13" t="s">
        <v>83</v>
      </c>
      <c r="AW855" s="13" t="s">
        <v>30</v>
      </c>
      <c r="AX855" s="13" t="s">
        <v>73</v>
      </c>
      <c r="AY855" s="211" t="s">
        <v>153</v>
      </c>
    </row>
    <row r="856" spans="1:65" s="14" customFormat="1">
      <c r="B856" s="212"/>
      <c r="C856" s="213"/>
      <c r="D856" s="202" t="s">
        <v>161</v>
      </c>
      <c r="E856" s="214" t="s">
        <v>1</v>
      </c>
      <c r="F856" s="215" t="s">
        <v>163</v>
      </c>
      <c r="G856" s="213"/>
      <c r="H856" s="216">
        <v>2</v>
      </c>
      <c r="I856" s="217"/>
      <c r="J856" s="213"/>
      <c r="K856" s="213"/>
      <c r="L856" s="218"/>
      <c r="M856" s="219"/>
      <c r="N856" s="220"/>
      <c r="O856" s="220"/>
      <c r="P856" s="220"/>
      <c r="Q856" s="220"/>
      <c r="R856" s="220"/>
      <c r="S856" s="220"/>
      <c r="T856" s="221"/>
      <c r="AT856" s="222" t="s">
        <v>161</v>
      </c>
      <c r="AU856" s="222" t="s">
        <v>83</v>
      </c>
      <c r="AV856" s="14" t="s">
        <v>159</v>
      </c>
      <c r="AW856" s="14" t="s">
        <v>30</v>
      </c>
      <c r="AX856" s="14" t="s">
        <v>81</v>
      </c>
      <c r="AY856" s="222" t="s">
        <v>153</v>
      </c>
    </row>
    <row r="857" spans="1:65" s="2" customFormat="1" ht="21.75" customHeight="1">
      <c r="A857" s="33"/>
      <c r="B857" s="34"/>
      <c r="C857" s="186" t="s">
        <v>1365</v>
      </c>
      <c r="D857" s="186" t="s">
        <v>155</v>
      </c>
      <c r="E857" s="187" t="s">
        <v>1366</v>
      </c>
      <c r="F857" s="188" t="s">
        <v>1367</v>
      </c>
      <c r="G857" s="189" t="s">
        <v>309</v>
      </c>
      <c r="H857" s="190">
        <v>21</v>
      </c>
      <c r="I857" s="191"/>
      <c r="J857" s="192">
        <f>ROUND(I857*H857,2)</f>
        <v>0</v>
      </c>
      <c r="K857" s="193"/>
      <c r="L857" s="38"/>
      <c r="M857" s="194" t="s">
        <v>1</v>
      </c>
      <c r="N857" s="195" t="s">
        <v>38</v>
      </c>
      <c r="O857" s="70"/>
      <c r="P857" s="196">
        <f>O857*H857</f>
        <v>0</v>
      </c>
      <c r="Q857" s="196">
        <v>0</v>
      </c>
      <c r="R857" s="196">
        <f>Q857*H857</f>
        <v>0</v>
      </c>
      <c r="S857" s="196">
        <v>0</v>
      </c>
      <c r="T857" s="197">
        <f>S857*H857</f>
        <v>0</v>
      </c>
      <c r="U857" s="33"/>
      <c r="V857" s="33"/>
      <c r="W857" s="33"/>
      <c r="X857" s="33"/>
      <c r="Y857" s="33"/>
      <c r="Z857" s="33"/>
      <c r="AA857" s="33"/>
      <c r="AB857" s="33"/>
      <c r="AC857" s="33"/>
      <c r="AD857" s="33"/>
      <c r="AE857" s="33"/>
      <c r="AR857" s="198" t="s">
        <v>236</v>
      </c>
      <c r="AT857" s="198" t="s">
        <v>155</v>
      </c>
      <c r="AU857" s="198" t="s">
        <v>83</v>
      </c>
      <c r="AY857" s="16" t="s">
        <v>153</v>
      </c>
      <c r="BE857" s="199">
        <f>IF(N857="základní",J857,0)</f>
        <v>0</v>
      </c>
      <c r="BF857" s="199">
        <f>IF(N857="snížená",J857,0)</f>
        <v>0</v>
      </c>
      <c r="BG857" s="199">
        <f>IF(N857="zákl. přenesená",J857,0)</f>
        <v>0</v>
      </c>
      <c r="BH857" s="199">
        <f>IF(N857="sníž. přenesená",J857,0)</f>
        <v>0</v>
      </c>
      <c r="BI857" s="199">
        <f>IF(N857="nulová",J857,0)</f>
        <v>0</v>
      </c>
      <c r="BJ857" s="16" t="s">
        <v>81</v>
      </c>
      <c r="BK857" s="199">
        <f>ROUND(I857*H857,2)</f>
        <v>0</v>
      </c>
      <c r="BL857" s="16" t="s">
        <v>236</v>
      </c>
      <c r="BM857" s="198" t="s">
        <v>1368</v>
      </c>
    </row>
    <row r="858" spans="1:65" s="13" customFormat="1">
      <c r="B858" s="200"/>
      <c r="C858" s="201"/>
      <c r="D858" s="202" t="s">
        <v>161</v>
      </c>
      <c r="E858" s="203" t="s">
        <v>1</v>
      </c>
      <c r="F858" s="204" t="s">
        <v>1369</v>
      </c>
      <c r="G858" s="201"/>
      <c r="H858" s="205">
        <v>21</v>
      </c>
      <c r="I858" s="206"/>
      <c r="J858" s="201"/>
      <c r="K858" s="201"/>
      <c r="L858" s="207"/>
      <c r="M858" s="208"/>
      <c r="N858" s="209"/>
      <c r="O858" s="209"/>
      <c r="P858" s="209"/>
      <c r="Q858" s="209"/>
      <c r="R858" s="209"/>
      <c r="S858" s="209"/>
      <c r="T858" s="210"/>
      <c r="AT858" s="211" t="s">
        <v>161</v>
      </c>
      <c r="AU858" s="211" t="s">
        <v>83</v>
      </c>
      <c r="AV858" s="13" t="s">
        <v>83</v>
      </c>
      <c r="AW858" s="13" t="s">
        <v>30</v>
      </c>
      <c r="AX858" s="13" t="s">
        <v>73</v>
      </c>
      <c r="AY858" s="211" t="s">
        <v>153</v>
      </c>
    </row>
    <row r="859" spans="1:65" s="14" customFormat="1">
      <c r="B859" s="212"/>
      <c r="C859" s="213"/>
      <c r="D859" s="202" t="s">
        <v>161</v>
      </c>
      <c r="E859" s="214" t="s">
        <v>1</v>
      </c>
      <c r="F859" s="215" t="s">
        <v>163</v>
      </c>
      <c r="G859" s="213"/>
      <c r="H859" s="216">
        <v>21</v>
      </c>
      <c r="I859" s="217"/>
      <c r="J859" s="213"/>
      <c r="K859" s="213"/>
      <c r="L859" s="218"/>
      <c r="M859" s="219"/>
      <c r="N859" s="220"/>
      <c r="O859" s="220"/>
      <c r="P859" s="220"/>
      <c r="Q859" s="220"/>
      <c r="R859" s="220"/>
      <c r="S859" s="220"/>
      <c r="T859" s="221"/>
      <c r="AT859" s="222" t="s">
        <v>161</v>
      </c>
      <c r="AU859" s="222" t="s">
        <v>83</v>
      </c>
      <c r="AV859" s="14" t="s">
        <v>159</v>
      </c>
      <c r="AW859" s="14" t="s">
        <v>30</v>
      </c>
      <c r="AX859" s="14" t="s">
        <v>81</v>
      </c>
      <c r="AY859" s="222" t="s">
        <v>153</v>
      </c>
    </row>
    <row r="860" spans="1:65" s="2" customFormat="1" ht="16.5" customHeight="1">
      <c r="A860" s="33"/>
      <c r="B860" s="34"/>
      <c r="C860" s="223" t="s">
        <v>813</v>
      </c>
      <c r="D860" s="223" t="s">
        <v>350</v>
      </c>
      <c r="E860" s="224" t="s">
        <v>1370</v>
      </c>
      <c r="F860" s="225" t="s">
        <v>1371</v>
      </c>
      <c r="G860" s="226" t="s">
        <v>309</v>
      </c>
      <c r="H860" s="227">
        <v>21</v>
      </c>
      <c r="I860" s="228"/>
      <c r="J860" s="229">
        <f>ROUND(I860*H860,2)</f>
        <v>0</v>
      </c>
      <c r="K860" s="230"/>
      <c r="L860" s="231"/>
      <c r="M860" s="232" t="s">
        <v>1</v>
      </c>
      <c r="N860" s="233" t="s">
        <v>38</v>
      </c>
      <c r="O860" s="70"/>
      <c r="P860" s="196">
        <f>O860*H860</f>
        <v>0</v>
      </c>
      <c r="Q860" s="196">
        <v>2.2000000000000001E-3</v>
      </c>
      <c r="R860" s="196">
        <f>Q860*H860</f>
        <v>4.6200000000000005E-2</v>
      </c>
      <c r="S860" s="196">
        <v>0</v>
      </c>
      <c r="T860" s="197">
        <f>S860*H860</f>
        <v>0</v>
      </c>
      <c r="U860" s="33"/>
      <c r="V860" s="33"/>
      <c r="W860" s="33"/>
      <c r="X860" s="33"/>
      <c r="Y860" s="33"/>
      <c r="Z860" s="33"/>
      <c r="AA860" s="33"/>
      <c r="AB860" s="33"/>
      <c r="AC860" s="33"/>
      <c r="AD860" s="33"/>
      <c r="AE860" s="33"/>
      <c r="AR860" s="198" t="s">
        <v>315</v>
      </c>
      <c r="AT860" s="198" t="s">
        <v>350</v>
      </c>
      <c r="AU860" s="198" t="s">
        <v>83</v>
      </c>
      <c r="AY860" s="16" t="s">
        <v>153</v>
      </c>
      <c r="BE860" s="199">
        <f>IF(N860="základní",J860,0)</f>
        <v>0</v>
      </c>
      <c r="BF860" s="199">
        <f>IF(N860="snížená",J860,0)</f>
        <v>0</v>
      </c>
      <c r="BG860" s="199">
        <f>IF(N860="zákl. přenesená",J860,0)</f>
        <v>0</v>
      </c>
      <c r="BH860" s="199">
        <f>IF(N860="sníž. přenesená",J860,0)</f>
        <v>0</v>
      </c>
      <c r="BI860" s="199">
        <f>IF(N860="nulová",J860,0)</f>
        <v>0</v>
      </c>
      <c r="BJ860" s="16" t="s">
        <v>81</v>
      </c>
      <c r="BK860" s="199">
        <f>ROUND(I860*H860,2)</f>
        <v>0</v>
      </c>
      <c r="BL860" s="16" t="s">
        <v>236</v>
      </c>
      <c r="BM860" s="198" t="s">
        <v>1372</v>
      </c>
    </row>
    <row r="861" spans="1:65" s="2" customFormat="1" ht="24.2" customHeight="1">
      <c r="A861" s="33"/>
      <c r="B861" s="34"/>
      <c r="C861" s="186" t="s">
        <v>1373</v>
      </c>
      <c r="D861" s="186" t="s">
        <v>155</v>
      </c>
      <c r="E861" s="187" t="s">
        <v>1374</v>
      </c>
      <c r="F861" s="188" t="s">
        <v>1375</v>
      </c>
      <c r="G861" s="189" t="s">
        <v>309</v>
      </c>
      <c r="H861" s="190">
        <v>1</v>
      </c>
      <c r="I861" s="191"/>
      <c r="J861" s="192">
        <f>ROUND(I861*H861,2)</f>
        <v>0</v>
      </c>
      <c r="K861" s="193"/>
      <c r="L861" s="38"/>
      <c r="M861" s="194" t="s">
        <v>1</v>
      </c>
      <c r="N861" s="195" t="s">
        <v>38</v>
      </c>
      <c r="O861" s="70"/>
      <c r="P861" s="196">
        <f>O861*H861</f>
        <v>0</v>
      </c>
      <c r="Q861" s="196">
        <v>9.2000000000000003E-4</v>
      </c>
      <c r="R861" s="196">
        <f>Q861*H861</f>
        <v>9.2000000000000003E-4</v>
      </c>
      <c r="S861" s="196">
        <v>0</v>
      </c>
      <c r="T861" s="197">
        <f>S861*H861</f>
        <v>0</v>
      </c>
      <c r="U861" s="33"/>
      <c r="V861" s="33"/>
      <c r="W861" s="33"/>
      <c r="X861" s="33"/>
      <c r="Y861" s="33"/>
      <c r="Z861" s="33"/>
      <c r="AA861" s="33"/>
      <c r="AB861" s="33"/>
      <c r="AC861" s="33"/>
      <c r="AD861" s="33"/>
      <c r="AE861" s="33"/>
      <c r="AR861" s="198" t="s">
        <v>236</v>
      </c>
      <c r="AT861" s="198" t="s">
        <v>155</v>
      </c>
      <c r="AU861" s="198" t="s">
        <v>83</v>
      </c>
      <c r="AY861" s="16" t="s">
        <v>153</v>
      </c>
      <c r="BE861" s="199">
        <f>IF(N861="základní",J861,0)</f>
        <v>0</v>
      </c>
      <c r="BF861" s="199">
        <f>IF(N861="snížená",J861,0)</f>
        <v>0</v>
      </c>
      <c r="BG861" s="199">
        <f>IF(N861="zákl. přenesená",J861,0)</f>
        <v>0</v>
      </c>
      <c r="BH861" s="199">
        <f>IF(N861="sníž. přenesená",J861,0)</f>
        <v>0</v>
      </c>
      <c r="BI861" s="199">
        <f>IF(N861="nulová",J861,0)</f>
        <v>0</v>
      </c>
      <c r="BJ861" s="16" t="s">
        <v>81</v>
      </c>
      <c r="BK861" s="199">
        <f>ROUND(I861*H861,2)</f>
        <v>0</v>
      </c>
      <c r="BL861" s="16" t="s">
        <v>236</v>
      </c>
      <c r="BM861" s="198" t="s">
        <v>1376</v>
      </c>
    </row>
    <row r="862" spans="1:65" s="2" customFormat="1" ht="24.2" customHeight="1">
      <c r="A862" s="33"/>
      <c r="B862" s="34"/>
      <c r="C862" s="223" t="s">
        <v>1377</v>
      </c>
      <c r="D862" s="223" t="s">
        <v>350</v>
      </c>
      <c r="E862" s="224" t="s">
        <v>1378</v>
      </c>
      <c r="F862" s="225" t="s">
        <v>1379</v>
      </c>
      <c r="G862" s="226" t="s">
        <v>212</v>
      </c>
      <c r="H862" s="227">
        <v>2.42</v>
      </c>
      <c r="I862" s="228"/>
      <c r="J862" s="229">
        <f>ROUND(I862*H862,2)</f>
        <v>0</v>
      </c>
      <c r="K862" s="230"/>
      <c r="L862" s="231"/>
      <c r="M862" s="232" t="s">
        <v>1</v>
      </c>
      <c r="N862" s="233" t="s">
        <v>38</v>
      </c>
      <c r="O862" s="70"/>
      <c r="P862" s="196">
        <f>O862*H862</f>
        <v>0</v>
      </c>
      <c r="Q862" s="196">
        <v>2.5440000000000001E-2</v>
      </c>
      <c r="R862" s="196">
        <f>Q862*H862</f>
        <v>6.1564800000000003E-2</v>
      </c>
      <c r="S862" s="196">
        <v>0</v>
      </c>
      <c r="T862" s="197">
        <f>S862*H862</f>
        <v>0</v>
      </c>
      <c r="U862" s="33"/>
      <c r="V862" s="33"/>
      <c r="W862" s="33"/>
      <c r="X862" s="33"/>
      <c r="Y862" s="33"/>
      <c r="Z862" s="33"/>
      <c r="AA862" s="33"/>
      <c r="AB862" s="33"/>
      <c r="AC862" s="33"/>
      <c r="AD862" s="33"/>
      <c r="AE862" s="33"/>
      <c r="AR862" s="198" t="s">
        <v>315</v>
      </c>
      <c r="AT862" s="198" t="s">
        <v>350</v>
      </c>
      <c r="AU862" s="198" t="s">
        <v>83</v>
      </c>
      <c r="AY862" s="16" t="s">
        <v>153</v>
      </c>
      <c r="BE862" s="199">
        <f>IF(N862="základní",J862,0)</f>
        <v>0</v>
      </c>
      <c r="BF862" s="199">
        <f>IF(N862="snížená",J862,0)</f>
        <v>0</v>
      </c>
      <c r="BG862" s="199">
        <f>IF(N862="zákl. přenesená",J862,0)</f>
        <v>0</v>
      </c>
      <c r="BH862" s="199">
        <f>IF(N862="sníž. přenesená",J862,0)</f>
        <v>0</v>
      </c>
      <c r="BI862" s="199">
        <f>IF(N862="nulová",J862,0)</f>
        <v>0</v>
      </c>
      <c r="BJ862" s="16" t="s">
        <v>81</v>
      </c>
      <c r="BK862" s="199">
        <f>ROUND(I862*H862,2)</f>
        <v>0</v>
      </c>
      <c r="BL862" s="16" t="s">
        <v>236</v>
      </c>
      <c r="BM862" s="198" t="s">
        <v>1380</v>
      </c>
    </row>
    <row r="863" spans="1:65" s="13" customFormat="1">
      <c r="B863" s="200"/>
      <c r="C863" s="201"/>
      <c r="D863" s="202" t="s">
        <v>161</v>
      </c>
      <c r="E863" s="203" t="s">
        <v>1</v>
      </c>
      <c r="F863" s="204" t="s">
        <v>1381</v>
      </c>
      <c r="G863" s="201"/>
      <c r="H863" s="205">
        <v>2.42</v>
      </c>
      <c r="I863" s="206"/>
      <c r="J863" s="201"/>
      <c r="K863" s="201"/>
      <c r="L863" s="207"/>
      <c r="M863" s="208"/>
      <c r="N863" s="209"/>
      <c r="O863" s="209"/>
      <c r="P863" s="209"/>
      <c r="Q863" s="209"/>
      <c r="R863" s="209"/>
      <c r="S863" s="209"/>
      <c r="T863" s="210"/>
      <c r="AT863" s="211" t="s">
        <v>161</v>
      </c>
      <c r="AU863" s="211" t="s">
        <v>83</v>
      </c>
      <c r="AV863" s="13" t="s">
        <v>83</v>
      </c>
      <c r="AW863" s="13" t="s">
        <v>30</v>
      </c>
      <c r="AX863" s="13" t="s">
        <v>73</v>
      </c>
      <c r="AY863" s="211" t="s">
        <v>153</v>
      </c>
    </row>
    <row r="864" spans="1:65" s="14" customFormat="1">
      <c r="B864" s="212"/>
      <c r="C864" s="213"/>
      <c r="D864" s="202" t="s">
        <v>161</v>
      </c>
      <c r="E864" s="214" t="s">
        <v>1</v>
      </c>
      <c r="F864" s="215" t="s">
        <v>163</v>
      </c>
      <c r="G864" s="213"/>
      <c r="H864" s="216">
        <v>2.42</v>
      </c>
      <c r="I864" s="217"/>
      <c r="J864" s="213"/>
      <c r="K864" s="213"/>
      <c r="L864" s="218"/>
      <c r="M864" s="219"/>
      <c r="N864" s="220"/>
      <c r="O864" s="220"/>
      <c r="P864" s="220"/>
      <c r="Q864" s="220"/>
      <c r="R864" s="220"/>
      <c r="S864" s="220"/>
      <c r="T864" s="221"/>
      <c r="AT864" s="222" t="s">
        <v>161</v>
      </c>
      <c r="AU864" s="222" t="s">
        <v>83</v>
      </c>
      <c r="AV864" s="14" t="s">
        <v>159</v>
      </c>
      <c r="AW864" s="14" t="s">
        <v>30</v>
      </c>
      <c r="AX864" s="14" t="s">
        <v>81</v>
      </c>
      <c r="AY864" s="222" t="s">
        <v>153</v>
      </c>
    </row>
    <row r="865" spans="1:65" s="2" customFormat="1" ht="24.2" customHeight="1">
      <c r="A865" s="33"/>
      <c r="B865" s="34"/>
      <c r="C865" s="186" t="s">
        <v>1382</v>
      </c>
      <c r="D865" s="186" t="s">
        <v>155</v>
      </c>
      <c r="E865" s="187" t="s">
        <v>1383</v>
      </c>
      <c r="F865" s="188" t="s">
        <v>1384</v>
      </c>
      <c r="G865" s="189" t="s">
        <v>309</v>
      </c>
      <c r="H865" s="190">
        <v>2</v>
      </c>
      <c r="I865" s="191"/>
      <c r="J865" s="192">
        <f>ROUND(I865*H865,2)</f>
        <v>0</v>
      </c>
      <c r="K865" s="193"/>
      <c r="L865" s="38"/>
      <c r="M865" s="194" t="s">
        <v>1</v>
      </c>
      <c r="N865" s="195" t="s">
        <v>38</v>
      </c>
      <c r="O865" s="70"/>
      <c r="P865" s="196">
        <f>O865*H865</f>
        <v>0</v>
      </c>
      <c r="Q865" s="196">
        <v>8.8000000000000003E-4</v>
      </c>
      <c r="R865" s="196">
        <f>Q865*H865</f>
        <v>1.7600000000000001E-3</v>
      </c>
      <c r="S865" s="196">
        <v>0</v>
      </c>
      <c r="T865" s="197">
        <f>S865*H865</f>
        <v>0</v>
      </c>
      <c r="U865" s="33"/>
      <c r="V865" s="33"/>
      <c r="W865" s="33"/>
      <c r="X865" s="33"/>
      <c r="Y865" s="33"/>
      <c r="Z865" s="33"/>
      <c r="AA865" s="33"/>
      <c r="AB865" s="33"/>
      <c r="AC865" s="33"/>
      <c r="AD865" s="33"/>
      <c r="AE865" s="33"/>
      <c r="AR865" s="198" t="s">
        <v>236</v>
      </c>
      <c r="AT865" s="198" t="s">
        <v>155</v>
      </c>
      <c r="AU865" s="198" t="s">
        <v>83</v>
      </c>
      <c r="AY865" s="16" t="s">
        <v>153</v>
      </c>
      <c r="BE865" s="199">
        <f>IF(N865="základní",J865,0)</f>
        <v>0</v>
      </c>
      <c r="BF865" s="199">
        <f>IF(N865="snížená",J865,0)</f>
        <v>0</v>
      </c>
      <c r="BG865" s="199">
        <f>IF(N865="zákl. přenesená",J865,0)</f>
        <v>0</v>
      </c>
      <c r="BH865" s="199">
        <f>IF(N865="sníž. přenesená",J865,0)</f>
        <v>0</v>
      </c>
      <c r="BI865" s="199">
        <f>IF(N865="nulová",J865,0)</f>
        <v>0</v>
      </c>
      <c r="BJ865" s="16" t="s">
        <v>81</v>
      </c>
      <c r="BK865" s="199">
        <f>ROUND(I865*H865,2)</f>
        <v>0</v>
      </c>
      <c r="BL865" s="16" t="s">
        <v>236</v>
      </c>
      <c r="BM865" s="198" t="s">
        <v>1385</v>
      </c>
    </row>
    <row r="866" spans="1:65" s="13" customFormat="1">
      <c r="B866" s="200"/>
      <c r="C866" s="201"/>
      <c r="D866" s="202" t="s">
        <v>161</v>
      </c>
      <c r="E866" s="203" t="s">
        <v>1</v>
      </c>
      <c r="F866" s="204" t="s">
        <v>662</v>
      </c>
      <c r="G866" s="201"/>
      <c r="H866" s="205">
        <v>2</v>
      </c>
      <c r="I866" s="206"/>
      <c r="J866" s="201"/>
      <c r="K866" s="201"/>
      <c r="L866" s="207"/>
      <c r="M866" s="208"/>
      <c r="N866" s="209"/>
      <c r="O866" s="209"/>
      <c r="P866" s="209"/>
      <c r="Q866" s="209"/>
      <c r="R866" s="209"/>
      <c r="S866" s="209"/>
      <c r="T866" s="210"/>
      <c r="AT866" s="211" t="s">
        <v>161</v>
      </c>
      <c r="AU866" s="211" t="s">
        <v>83</v>
      </c>
      <c r="AV866" s="13" t="s">
        <v>83</v>
      </c>
      <c r="AW866" s="13" t="s">
        <v>30</v>
      </c>
      <c r="AX866" s="13" t="s">
        <v>73</v>
      </c>
      <c r="AY866" s="211" t="s">
        <v>153</v>
      </c>
    </row>
    <row r="867" spans="1:65" s="14" customFormat="1">
      <c r="B867" s="212"/>
      <c r="C867" s="213"/>
      <c r="D867" s="202" t="s">
        <v>161</v>
      </c>
      <c r="E867" s="214" t="s">
        <v>1</v>
      </c>
      <c r="F867" s="215" t="s">
        <v>163</v>
      </c>
      <c r="G867" s="213"/>
      <c r="H867" s="216">
        <v>2</v>
      </c>
      <c r="I867" s="217"/>
      <c r="J867" s="213"/>
      <c r="K867" s="213"/>
      <c r="L867" s="218"/>
      <c r="M867" s="219"/>
      <c r="N867" s="220"/>
      <c r="O867" s="220"/>
      <c r="P867" s="220"/>
      <c r="Q867" s="220"/>
      <c r="R867" s="220"/>
      <c r="S867" s="220"/>
      <c r="T867" s="221"/>
      <c r="AT867" s="222" t="s">
        <v>161</v>
      </c>
      <c r="AU867" s="222" t="s">
        <v>83</v>
      </c>
      <c r="AV867" s="14" t="s">
        <v>159</v>
      </c>
      <c r="AW867" s="14" t="s">
        <v>30</v>
      </c>
      <c r="AX867" s="14" t="s">
        <v>81</v>
      </c>
      <c r="AY867" s="222" t="s">
        <v>153</v>
      </c>
    </row>
    <row r="868" spans="1:65" s="2" customFormat="1" ht="33" customHeight="1">
      <c r="A868" s="33"/>
      <c r="B868" s="34"/>
      <c r="C868" s="223" t="s">
        <v>824</v>
      </c>
      <c r="D868" s="223" t="s">
        <v>350</v>
      </c>
      <c r="E868" s="224" t="s">
        <v>1386</v>
      </c>
      <c r="F868" s="225" t="s">
        <v>1387</v>
      </c>
      <c r="G868" s="226" t="s">
        <v>212</v>
      </c>
      <c r="H868" s="227">
        <v>7.7</v>
      </c>
      <c r="I868" s="228"/>
      <c r="J868" s="229">
        <f>ROUND(I868*H868,2)</f>
        <v>0</v>
      </c>
      <c r="K868" s="230"/>
      <c r="L868" s="231"/>
      <c r="M868" s="232" t="s">
        <v>1</v>
      </c>
      <c r="N868" s="233" t="s">
        <v>38</v>
      </c>
      <c r="O868" s="70"/>
      <c r="P868" s="196">
        <f>O868*H868</f>
        <v>0</v>
      </c>
      <c r="Q868" s="196">
        <v>4.0210000000000003E-2</v>
      </c>
      <c r="R868" s="196">
        <f>Q868*H868</f>
        <v>0.30961700000000003</v>
      </c>
      <c r="S868" s="196">
        <v>0</v>
      </c>
      <c r="T868" s="197">
        <f>S868*H868</f>
        <v>0</v>
      </c>
      <c r="U868" s="33"/>
      <c r="V868" s="33"/>
      <c r="W868" s="33"/>
      <c r="X868" s="33"/>
      <c r="Y868" s="33"/>
      <c r="Z868" s="33"/>
      <c r="AA868" s="33"/>
      <c r="AB868" s="33"/>
      <c r="AC868" s="33"/>
      <c r="AD868" s="33"/>
      <c r="AE868" s="33"/>
      <c r="AR868" s="198" t="s">
        <v>315</v>
      </c>
      <c r="AT868" s="198" t="s">
        <v>350</v>
      </c>
      <c r="AU868" s="198" t="s">
        <v>83</v>
      </c>
      <c r="AY868" s="16" t="s">
        <v>153</v>
      </c>
      <c r="BE868" s="199">
        <f>IF(N868="základní",J868,0)</f>
        <v>0</v>
      </c>
      <c r="BF868" s="199">
        <f>IF(N868="snížená",J868,0)</f>
        <v>0</v>
      </c>
      <c r="BG868" s="199">
        <f>IF(N868="zákl. přenesená",J868,0)</f>
        <v>0</v>
      </c>
      <c r="BH868" s="199">
        <f>IF(N868="sníž. přenesená",J868,0)</f>
        <v>0</v>
      </c>
      <c r="BI868" s="199">
        <f>IF(N868="nulová",J868,0)</f>
        <v>0</v>
      </c>
      <c r="BJ868" s="16" t="s">
        <v>81</v>
      </c>
      <c r="BK868" s="199">
        <f>ROUND(I868*H868,2)</f>
        <v>0</v>
      </c>
      <c r="BL868" s="16" t="s">
        <v>236</v>
      </c>
      <c r="BM868" s="198" t="s">
        <v>1388</v>
      </c>
    </row>
    <row r="869" spans="1:65" s="13" customFormat="1">
      <c r="B869" s="200"/>
      <c r="C869" s="201"/>
      <c r="D869" s="202" t="s">
        <v>161</v>
      </c>
      <c r="E869" s="203" t="s">
        <v>1</v>
      </c>
      <c r="F869" s="204" t="s">
        <v>1389</v>
      </c>
      <c r="G869" s="201"/>
      <c r="H869" s="205">
        <v>7.7</v>
      </c>
      <c r="I869" s="206"/>
      <c r="J869" s="201"/>
      <c r="K869" s="201"/>
      <c r="L869" s="207"/>
      <c r="M869" s="208"/>
      <c r="N869" s="209"/>
      <c r="O869" s="209"/>
      <c r="P869" s="209"/>
      <c r="Q869" s="209"/>
      <c r="R869" s="209"/>
      <c r="S869" s="209"/>
      <c r="T869" s="210"/>
      <c r="AT869" s="211" t="s">
        <v>161</v>
      </c>
      <c r="AU869" s="211" t="s">
        <v>83</v>
      </c>
      <c r="AV869" s="13" t="s">
        <v>83</v>
      </c>
      <c r="AW869" s="13" t="s">
        <v>30</v>
      </c>
      <c r="AX869" s="13" t="s">
        <v>73</v>
      </c>
      <c r="AY869" s="211" t="s">
        <v>153</v>
      </c>
    </row>
    <row r="870" spans="1:65" s="14" customFormat="1">
      <c r="B870" s="212"/>
      <c r="C870" s="213"/>
      <c r="D870" s="202" t="s">
        <v>161</v>
      </c>
      <c r="E870" s="214" t="s">
        <v>1</v>
      </c>
      <c r="F870" s="215" t="s">
        <v>163</v>
      </c>
      <c r="G870" s="213"/>
      <c r="H870" s="216">
        <v>7.7</v>
      </c>
      <c r="I870" s="217"/>
      <c r="J870" s="213"/>
      <c r="K870" s="213"/>
      <c r="L870" s="218"/>
      <c r="M870" s="219"/>
      <c r="N870" s="220"/>
      <c r="O870" s="220"/>
      <c r="P870" s="220"/>
      <c r="Q870" s="220"/>
      <c r="R870" s="220"/>
      <c r="S870" s="220"/>
      <c r="T870" s="221"/>
      <c r="AT870" s="222" t="s">
        <v>161</v>
      </c>
      <c r="AU870" s="222" t="s">
        <v>83</v>
      </c>
      <c r="AV870" s="14" t="s">
        <v>159</v>
      </c>
      <c r="AW870" s="14" t="s">
        <v>30</v>
      </c>
      <c r="AX870" s="14" t="s">
        <v>81</v>
      </c>
      <c r="AY870" s="222" t="s">
        <v>153</v>
      </c>
    </row>
    <row r="871" spans="1:65" s="2" customFormat="1" ht="24.2" customHeight="1">
      <c r="A871" s="33"/>
      <c r="B871" s="34"/>
      <c r="C871" s="186" t="s">
        <v>1390</v>
      </c>
      <c r="D871" s="186" t="s">
        <v>155</v>
      </c>
      <c r="E871" s="187" t="s">
        <v>1391</v>
      </c>
      <c r="F871" s="188" t="s">
        <v>1392</v>
      </c>
      <c r="G871" s="189" t="s">
        <v>309</v>
      </c>
      <c r="H871" s="190">
        <v>18</v>
      </c>
      <c r="I871" s="191"/>
      <c r="J871" s="192">
        <f>ROUND(I871*H871,2)</f>
        <v>0</v>
      </c>
      <c r="K871" s="193"/>
      <c r="L871" s="38"/>
      <c r="M871" s="194" t="s">
        <v>1</v>
      </c>
      <c r="N871" s="195" t="s">
        <v>38</v>
      </c>
      <c r="O871" s="70"/>
      <c r="P871" s="196">
        <f>O871*H871</f>
        <v>0</v>
      </c>
      <c r="Q871" s="196">
        <v>0</v>
      </c>
      <c r="R871" s="196">
        <f>Q871*H871</f>
        <v>0</v>
      </c>
      <c r="S871" s="196">
        <v>0</v>
      </c>
      <c r="T871" s="197">
        <f>S871*H871</f>
        <v>0</v>
      </c>
      <c r="U871" s="33"/>
      <c r="V871" s="33"/>
      <c r="W871" s="33"/>
      <c r="X871" s="33"/>
      <c r="Y871" s="33"/>
      <c r="Z871" s="33"/>
      <c r="AA871" s="33"/>
      <c r="AB871" s="33"/>
      <c r="AC871" s="33"/>
      <c r="AD871" s="33"/>
      <c r="AE871" s="33"/>
      <c r="AR871" s="198" t="s">
        <v>236</v>
      </c>
      <c r="AT871" s="198" t="s">
        <v>155</v>
      </c>
      <c r="AU871" s="198" t="s">
        <v>83</v>
      </c>
      <c r="AY871" s="16" t="s">
        <v>153</v>
      </c>
      <c r="BE871" s="199">
        <f>IF(N871="základní",J871,0)</f>
        <v>0</v>
      </c>
      <c r="BF871" s="199">
        <f>IF(N871="snížená",J871,0)</f>
        <v>0</v>
      </c>
      <c r="BG871" s="199">
        <f>IF(N871="zákl. přenesená",J871,0)</f>
        <v>0</v>
      </c>
      <c r="BH871" s="199">
        <f>IF(N871="sníž. přenesená",J871,0)</f>
        <v>0</v>
      </c>
      <c r="BI871" s="199">
        <f>IF(N871="nulová",J871,0)</f>
        <v>0</v>
      </c>
      <c r="BJ871" s="16" t="s">
        <v>81</v>
      </c>
      <c r="BK871" s="199">
        <f>ROUND(I871*H871,2)</f>
        <v>0</v>
      </c>
      <c r="BL871" s="16" t="s">
        <v>236</v>
      </c>
      <c r="BM871" s="198" t="s">
        <v>1393</v>
      </c>
    </row>
    <row r="872" spans="1:65" s="13" customFormat="1">
      <c r="B872" s="200"/>
      <c r="C872" s="201"/>
      <c r="D872" s="202" t="s">
        <v>161</v>
      </c>
      <c r="E872" s="203" t="s">
        <v>1</v>
      </c>
      <c r="F872" s="204" t="s">
        <v>1394</v>
      </c>
      <c r="G872" s="201"/>
      <c r="H872" s="205">
        <v>18</v>
      </c>
      <c r="I872" s="206"/>
      <c r="J872" s="201"/>
      <c r="K872" s="201"/>
      <c r="L872" s="207"/>
      <c r="M872" s="208"/>
      <c r="N872" s="209"/>
      <c r="O872" s="209"/>
      <c r="P872" s="209"/>
      <c r="Q872" s="209"/>
      <c r="R872" s="209"/>
      <c r="S872" s="209"/>
      <c r="T872" s="210"/>
      <c r="AT872" s="211" t="s">
        <v>161</v>
      </c>
      <c r="AU872" s="211" t="s">
        <v>83</v>
      </c>
      <c r="AV872" s="13" t="s">
        <v>83</v>
      </c>
      <c r="AW872" s="13" t="s">
        <v>30</v>
      </c>
      <c r="AX872" s="13" t="s">
        <v>73</v>
      </c>
      <c r="AY872" s="211" t="s">
        <v>153</v>
      </c>
    </row>
    <row r="873" spans="1:65" s="14" customFormat="1">
      <c r="B873" s="212"/>
      <c r="C873" s="213"/>
      <c r="D873" s="202" t="s">
        <v>161</v>
      </c>
      <c r="E873" s="214" t="s">
        <v>1</v>
      </c>
      <c r="F873" s="215" t="s">
        <v>163</v>
      </c>
      <c r="G873" s="213"/>
      <c r="H873" s="216">
        <v>18</v>
      </c>
      <c r="I873" s="217"/>
      <c r="J873" s="213"/>
      <c r="K873" s="213"/>
      <c r="L873" s="218"/>
      <c r="M873" s="219"/>
      <c r="N873" s="220"/>
      <c r="O873" s="220"/>
      <c r="P873" s="220"/>
      <c r="Q873" s="220"/>
      <c r="R873" s="220"/>
      <c r="S873" s="220"/>
      <c r="T873" s="221"/>
      <c r="AT873" s="222" t="s">
        <v>161</v>
      </c>
      <c r="AU873" s="222" t="s">
        <v>83</v>
      </c>
      <c r="AV873" s="14" t="s">
        <v>159</v>
      </c>
      <c r="AW873" s="14" t="s">
        <v>30</v>
      </c>
      <c r="AX873" s="14" t="s">
        <v>81</v>
      </c>
      <c r="AY873" s="222" t="s">
        <v>153</v>
      </c>
    </row>
    <row r="874" spans="1:65" s="2" customFormat="1" ht="24.2" customHeight="1">
      <c r="A874" s="33"/>
      <c r="B874" s="34"/>
      <c r="C874" s="223" t="s">
        <v>829</v>
      </c>
      <c r="D874" s="223" t="s">
        <v>350</v>
      </c>
      <c r="E874" s="224" t="s">
        <v>1395</v>
      </c>
      <c r="F874" s="225" t="s">
        <v>1396</v>
      </c>
      <c r="G874" s="226" t="s">
        <v>309</v>
      </c>
      <c r="H874" s="227">
        <v>1</v>
      </c>
      <c r="I874" s="228"/>
      <c r="J874" s="229">
        <f>ROUND(I874*H874,2)</f>
        <v>0</v>
      </c>
      <c r="K874" s="230"/>
      <c r="L874" s="231"/>
      <c r="M874" s="232" t="s">
        <v>1</v>
      </c>
      <c r="N874" s="233" t="s">
        <v>38</v>
      </c>
      <c r="O874" s="70"/>
      <c r="P874" s="196">
        <f>O874*H874</f>
        <v>0</v>
      </c>
      <c r="Q874" s="196">
        <v>9.2000000000000003E-4</v>
      </c>
      <c r="R874" s="196">
        <f>Q874*H874</f>
        <v>9.2000000000000003E-4</v>
      </c>
      <c r="S874" s="196">
        <v>0</v>
      </c>
      <c r="T874" s="197">
        <f>S874*H874</f>
        <v>0</v>
      </c>
      <c r="U874" s="33"/>
      <c r="V874" s="33"/>
      <c r="W874" s="33"/>
      <c r="X874" s="33"/>
      <c r="Y874" s="33"/>
      <c r="Z874" s="33"/>
      <c r="AA874" s="33"/>
      <c r="AB874" s="33"/>
      <c r="AC874" s="33"/>
      <c r="AD874" s="33"/>
      <c r="AE874" s="33"/>
      <c r="AR874" s="198" t="s">
        <v>194</v>
      </c>
      <c r="AT874" s="198" t="s">
        <v>350</v>
      </c>
      <c r="AU874" s="198" t="s">
        <v>83</v>
      </c>
      <c r="AY874" s="16" t="s">
        <v>153</v>
      </c>
      <c r="BE874" s="199">
        <f>IF(N874="základní",J874,0)</f>
        <v>0</v>
      </c>
      <c r="BF874" s="199">
        <f>IF(N874="snížená",J874,0)</f>
        <v>0</v>
      </c>
      <c r="BG874" s="199">
        <f>IF(N874="zákl. přenesená",J874,0)</f>
        <v>0</v>
      </c>
      <c r="BH874" s="199">
        <f>IF(N874="sníž. přenesená",J874,0)</f>
        <v>0</v>
      </c>
      <c r="BI874" s="199">
        <f>IF(N874="nulová",J874,0)</f>
        <v>0</v>
      </c>
      <c r="BJ874" s="16" t="s">
        <v>81</v>
      </c>
      <c r="BK874" s="199">
        <f>ROUND(I874*H874,2)</f>
        <v>0</v>
      </c>
      <c r="BL874" s="16" t="s">
        <v>159</v>
      </c>
      <c r="BM874" s="198" t="s">
        <v>1397</v>
      </c>
    </row>
    <row r="875" spans="1:65" s="13" customFormat="1">
      <c r="B875" s="200"/>
      <c r="C875" s="201"/>
      <c r="D875" s="202" t="s">
        <v>161</v>
      </c>
      <c r="E875" s="203" t="s">
        <v>1</v>
      </c>
      <c r="F875" s="204" t="s">
        <v>81</v>
      </c>
      <c r="G875" s="201"/>
      <c r="H875" s="205">
        <v>1</v>
      </c>
      <c r="I875" s="206"/>
      <c r="J875" s="201"/>
      <c r="K875" s="201"/>
      <c r="L875" s="207"/>
      <c r="M875" s="208"/>
      <c r="N875" s="209"/>
      <c r="O875" s="209"/>
      <c r="P875" s="209"/>
      <c r="Q875" s="209"/>
      <c r="R875" s="209"/>
      <c r="S875" s="209"/>
      <c r="T875" s="210"/>
      <c r="AT875" s="211" t="s">
        <v>161</v>
      </c>
      <c r="AU875" s="211" t="s">
        <v>83</v>
      </c>
      <c r="AV875" s="13" t="s">
        <v>83</v>
      </c>
      <c r="AW875" s="13" t="s">
        <v>30</v>
      </c>
      <c r="AX875" s="13" t="s">
        <v>73</v>
      </c>
      <c r="AY875" s="211" t="s">
        <v>153</v>
      </c>
    </row>
    <row r="876" spans="1:65" s="14" customFormat="1">
      <c r="B876" s="212"/>
      <c r="C876" s="213"/>
      <c r="D876" s="202" t="s">
        <v>161</v>
      </c>
      <c r="E876" s="214" t="s">
        <v>1</v>
      </c>
      <c r="F876" s="215" t="s">
        <v>163</v>
      </c>
      <c r="G876" s="213"/>
      <c r="H876" s="216">
        <v>1</v>
      </c>
      <c r="I876" s="217"/>
      <c r="J876" s="213"/>
      <c r="K876" s="213"/>
      <c r="L876" s="218"/>
      <c r="M876" s="219"/>
      <c r="N876" s="220"/>
      <c r="O876" s="220"/>
      <c r="P876" s="220"/>
      <c r="Q876" s="220"/>
      <c r="R876" s="220"/>
      <c r="S876" s="220"/>
      <c r="T876" s="221"/>
      <c r="AT876" s="222" t="s">
        <v>161</v>
      </c>
      <c r="AU876" s="222" t="s">
        <v>83</v>
      </c>
      <c r="AV876" s="14" t="s">
        <v>159</v>
      </c>
      <c r="AW876" s="14" t="s">
        <v>30</v>
      </c>
      <c r="AX876" s="14" t="s">
        <v>81</v>
      </c>
      <c r="AY876" s="222" t="s">
        <v>153</v>
      </c>
    </row>
    <row r="877" spans="1:65" s="2" customFormat="1" ht="24.2" customHeight="1">
      <c r="A877" s="33"/>
      <c r="B877" s="34"/>
      <c r="C877" s="223" t="s">
        <v>1398</v>
      </c>
      <c r="D877" s="223" t="s">
        <v>350</v>
      </c>
      <c r="E877" s="224" t="s">
        <v>1399</v>
      </c>
      <c r="F877" s="225" t="s">
        <v>1400</v>
      </c>
      <c r="G877" s="226" t="s">
        <v>309</v>
      </c>
      <c r="H877" s="227">
        <v>2</v>
      </c>
      <c r="I877" s="228"/>
      <c r="J877" s="229">
        <f>ROUND(I877*H877,2)</f>
        <v>0</v>
      </c>
      <c r="K877" s="230"/>
      <c r="L877" s="231"/>
      <c r="M877" s="232" t="s">
        <v>1</v>
      </c>
      <c r="N877" s="233" t="s">
        <v>38</v>
      </c>
      <c r="O877" s="70"/>
      <c r="P877" s="196">
        <f>O877*H877</f>
        <v>0</v>
      </c>
      <c r="Q877" s="196">
        <v>1.08E-3</v>
      </c>
      <c r="R877" s="196">
        <f>Q877*H877</f>
        <v>2.16E-3</v>
      </c>
      <c r="S877" s="196">
        <v>0</v>
      </c>
      <c r="T877" s="197">
        <f>S877*H877</f>
        <v>0</v>
      </c>
      <c r="U877" s="33"/>
      <c r="V877" s="33"/>
      <c r="W877" s="33"/>
      <c r="X877" s="33"/>
      <c r="Y877" s="33"/>
      <c r="Z877" s="33"/>
      <c r="AA877" s="33"/>
      <c r="AB877" s="33"/>
      <c r="AC877" s="33"/>
      <c r="AD877" s="33"/>
      <c r="AE877" s="33"/>
      <c r="AR877" s="198" t="s">
        <v>194</v>
      </c>
      <c r="AT877" s="198" t="s">
        <v>350</v>
      </c>
      <c r="AU877" s="198" t="s">
        <v>83</v>
      </c>
      <c r="AY877" s="16" t="s">
        <v>153</v>
      </c>
      <c r="BE877" s="199">
        <f>IF(N877="základní",J877,0)</f>
        <v>0</v>
      </c>
      <c r="BF877" s="199">
        <f>IF(N877="snížená",J877,0)</f>
        <v>0</v>
      </c>
      <c r="BG877" s="199">
        <f>IF(N877="zákl. přenesená",J877,0)</f>
        <v>0</v>
      </c>
      <c r="BH877" s="199">
        <f>IF(N877="sníž. přenesená",J877,0)</f>
        <v>0</v>
      </c>
      <c r="BI877" s="199">
        <f>IF(N877="nulová",J877,0)</f>
        <v>0</v>
      </c>
      <c r="BJ877" s="16" t="s">
        <v>81</v>
      </c>
      <c r="BK877" s="199">
        <f>ROUND(I877*H877,2)</f>
        <v>0</v>
      </c>
      <c r="BL877" s="16" t="s">
        <v>159</v>
      </c>
      <c r="BM877" s="198" t="s">
        <v>1401</v>
      </c>
    </row>
    <row r="878" spans="1:65" s="13" customFormat="1">
      <c r="B878" s="200"/>
      <c r="C878" s="201"/>
      <c r="D878" s="202" t="s">
        <v>161</v>
      </c>
      <c r="E878" s="203" t="s">
        <v>1</v>
      </c>
      <c r="F878" s="204" t="s">
        <v>83</v>
      </c>
      <c r="G878" s="201"/>
      <c r="H878" s="205">
        <v>2</v>
      </c>
      <c r="I878" s="206"/>
      <c r="J878" s="201"/>
      <c r="K878" s="201"/>
      <c r="L878" s="207"/>
      <c r="M878" s="208"/>
      <c r="N878" s="209"/>
      <c r="O878" s="209"/>
      <c r="P878" s="209"/>
      <c r="Q878" s="209"/>
      <c r="R878" s="209"/>
      <c r="S878" s="209"/>
      <c r="T878" s="210"/>
      <c r="AT878" s="211" t="s">
        <v>161</v>
      </c>
      <c r="AU878" s="211" t="s">
        <v>83</v>
      </c>
      <c r="AV878" s="13" t="s">
        <v>83</v>
      </c>
      <c r="AW878" s="13" t="s">
        <v>30</v>
      </c>
      <c r="AX878" s="13" t="s">
        <v>73</v>
      </c>
      <c r="AY878" s="211" t="s">
        <v>153</v>
      </c>
    </row>
    <row r="879" spans="1:65" s="14" customFormat="1">
      <c r="B879" s="212"/>
      <c r="C879" s="213"/>
      <c r="D879" s="202" t="s">
        <v>161</v>
      </c>
      <c r="E879" s="214" t="s">
        <v>1</v>
      </c>
      <c r="F879" s="215" t="s">
        <v>163</v>
      </c>
      <c r="G879" s="213"/>
      <c r="H879" s="216">
        <v>2</v>
      </c>
      <c r="I879" s="217"/>
      <c r="J879" s="213"/>
      <c r="K879" s="213"/>
      <c r="L879" s="218"/>
      <c r="M879" s="219"/>
      <c r="N879" s="220"/>
      <c r="O879" s="220"/>
      <c r="P879" s="220"/>
      <c r="Q879" s="220"/>
      <c r="R879" s="220"/>
      <c r="S879" s="220"/>
      <c r="T879" s="221"/>
      <c r="AT879" s="222" t="s">
        <v>161</v>
      </c>
      <c r="AU879" s="222" t="s">
        <v>83</v>
      </c>
      <c r="AV879" s="14" t="s">
        <v>159</v>
      </c>
      <c r="AW879" s="14" t="s">
        <v>30</v>
      </c>
      <c r="AX879" s="14" t="s">
        <v>81</v>
      </c>
      <c r="AY879" s="222" t="s">
        <v>153</v>
      </c>
    </row>
    <row r="880" spans="1:65" s="2" customFormat="1" ht="24.2" customHeight="1">
      <c r="A880" s="33"/>
      <c r="B880" s="34"/>
      <c r="C880" s="223" t="s">
        <v>834</v>
      </c>
      <c r="D880" s="223" t="s">
        <v>350</v>
      </c>
      <c r="E880" s="224" t="s">
        <v>1402</v>
      </c>
      <c r="F880" s="225" t="s">
        <v>1403</v>
      </c>
      <c r="G880" s="226" t="s">
        <v>309</v>
      </c>
      <c r="H880" s="227">
        <v>9</v>
      </c>
      <c r="I880" s="228"/>
      <c r="J880" s="229">
        <f>ROUND(I880*H880,2)</f>
        <v>0</v>
      </c>
      <c r="K880" s="230"/>
      <c r="L880" s="231"/>
      <c r="M880" s="232" t="s">
        <v>1</v>
      </c>
      <c r="N880" s="233" t="s">
        <v>38</v>
      </c>
      <c r="O880" s="70"/>
      <c r="P880" s="196">
        <f>O880*H880</f>
        <v>0</v>
      </c>
      <c r="Q880" s="196">
        <v>1.23E-3</v>
      </c>
      <c r="R880" s="196">
        <f>Q880*H880</f>
        <v>1.107E-2</v>
      </c>
      <c r="S880" s="196">
        <v>0</v>
      </c>
      <c r="T880" s="197">
        <f>S880*H880</f>
        <v>0</v>
      </c>
      <c r="U880" s="33"/>
      <c r="V880" s="33"/>
      <c r="W880" s="33"/>
      <c r="X880" s="33"/>
      <c r="Y880" s="33"/>
      <c r="Z880" s="33"/>
      <c r="AA880" s="33"/>
      <c r="AB880" s="33"/>
      <c r="AC880" s="33"/>
      <c r="AD880" s="33"/>
      <c r="AE880" s="33"/>
      <c r="AR880" s="198" t="s">
        <v>194</v>
      </c>
      <c r="AT880" s="198" t="s">
        <v>350</v>
      </c>
      <c r="AU880" s="198" t="s">
        <v>83</v>
      </c>
      <c r="AY880" s="16" t="s">
        <v>153</v>
      </c>
      <c r="BE880" s="199">
        <f>IF(N880="základní",J880,0)</f>
        <v>0</v>
      </c>
      <c r="BF880" s="199">
        <f>IF(N880="snížená",J880,0)</f>
        <v>0</v>
      </c>
      <c r="BG880" s="199">
        <f>IF(N880="zákl. přenesená",J880,0)</f>
        <v>0</v>
      </c>
      <c r="BH880" s="199">
        <f>IF(N880="sníž. přenesená",J880,0)</f>
        <v>0</v>
      </c>
      <c r="BI880" s="199">
        <f>IF(N880="nulová",J880,0)</f>
        <v>0</v>
      </c>
      <c r="BJ880" s="16" t="s">
        <v>81</v>
      </c>
      <c r="BK880" s="199">
        <f>ROUND(I880*H880,2)</f>
        <v>0</v>
      </c>
      <c r="BL880" s="16" t="s">
        <v>159</v>
      </c>
      <c r="BM880" s="198" t="s">
        <v>1404</v>
      </c>
    </row>
    <row r="881" spans="1:65" s="13" customFormat="1">
      <c r="B881" s="200"/>
      <c r="C881" s="201"/>
      <c r="D881" s="202" t="s">
        <v>161</v>
      </c>
      <c r="E881" s="203" t="s">
        <v>1</v>
      </c>
      <c r="F881" s="204" t="s">
        <v>1405</v>
      </c>
      <c r="G881" s="201"/>
      <c r="H881" s="205">
        <v>9</v>
      </c>
      <c r="I881" s="206"/>
      <c r="J881" s="201"/>
      <c r="K881" s="201"/>
      <c r="L881" s="207"/>
      <c r="M881" s="208"/>
      <c r="N881" s="209"/>
      <c r="O881" s="209"/>
      <c r="P881" s="209"/>
      <c r="Q881" s="209"/>
      <c r="R881" s="209"/>
      <c r="S881" s="209"/>
      <c r="T881" s="210"/>
      <c r="AT881" s="211" t="s">
        <v>161</v>
      </c>
      <c r="AU881" s="211" t="s">
        <v>83</v>
      </c>
      <c r="AV881" s="13" t="s">
        <v>83</v>
      </c>
      <c r="AW881" s="13" t="s">
        <v>30</v>
      </c>
      <c r="AX881" s="13" t="s">
        <v>73</v>
      </c>
      <c r="AY881" s="211" t="s">
        <v>153</v>
      </c>
    </row>
    <row r="882" spans="1:65" s="14" customFormat="1">
      <c r="B882" s="212"/>
      <c r="C882" s="213"/>
      <c r="D882" s="202" t="s">
        <v>161</v>
      </c>
      <c r="E882" s="214" t="s">
        <v>1</v>
      </c>
      <c r="F882" s="215" t="s">
        <v>163</v>
      </c>
      <c r="G882" s="213"/>
      <c r="H882" s="216">
        <v>9</v>
      </c>
      <c r="I882" s="217"/>
      <c r="J882" s="213"/>
      <c r="K882" s="213"/>
      <c r="L882" s="218"/>
      <c r="M882" s="219"/>
      <c r="N882" s="220"/>
      <c r="O882" s="220"/>
      <c r="P882" s="220"/>
      <c r="Q882" s="220"/>
      <c r="R882" s="220"/>
      <c r="S882" s="220"/>
      <c r="T882" s="221"/>
      <c r="AT882" s="222" t="s">
        <v>161</v>
      </c>
      <c r="AU882" s="222" t="s">
        <v>83</v>
      </c>
      <c r="AV882" s="14" t="s">
        <v>159</v>
      </c>
      <c r="AW882" s="14" t="s">
        <v>30</v>
      </c>
      <c r="AX882" s="14" t="s">
        <v>81</v>
      </c>
      <c r="AY882" s="222" t="s">
        <v>153</v>
      </c>
    </row>
    <row r="883" spans="1:65" s="2" customFormat="1" ht="24.2" customHeight="1">
      <c r="A883" s="33"/>
      <c r="B883" s="34"/>
      <c r="C883" s="223" t="s">
        <v>1406</v>
      </c>
      <c r="D883" s="223" t="s">
        <v>350</v>
      </c>
      <c r="E883" s="224" t="s">
        <v>1407</v>
      </c>
      <c r="F883" s="225" t="s">
        <v>1408</v>
      </c>
      <c r="G883" s="226" t="s">
        <v>309</v>
      </c>
      <c r="H883" s="227">
        <v>5</v>
      </c>
      <c r="I883" s="228"/>
      <c r="J883" s="229">
        <f>ROUND(I883*H883,2)</f>
        <v>0</v>
      </c>
      <c r="K883" s="230"/>
      <c r="L883" s="231"/>
      <c r="M883" s="232" t="s">
        <v>1</v>
      </c>
      <c r="N883" s="233" t="s">
        <v>38</v>
      </c>
      <c r="O883" s="70"/>
      <c r="P883" s="196">
        <f>O883*H883</f>
        <v>0</v>
      </c>
      <c r="Q883" s="196">
        <v>1.39E-3</v>
      </c>
      <c r="R883" s="196">
        <f>Q883*H883</f>
        <v>6.9499999999999996E-3</v>
      </c>
      <c r="S883" s="196">
        <v>0</v>
      </c>
      <c r="T883" s="197">
        <f>S883*H883</f>
        <v>0</v>
      </c>
      <c r="U883" s="33"/>
      <c r="V883" s="33"/>
      <c r="W883" s="33"/>
      <c r="X883" s="33"/>
      <c r="Y883" s="33"/>
      <c r="Z883" s="33"/>
      <c r="AA883" s="33"/>
      <c r="AB883" s="33"/>
      <c r="AC883" s="33"/>
      <c r="AD883" s="33"/>
      <c r="AE883" s="33"/>
      <c r="AR883" s="198" t="s">
        <v>194</v>
      </c>
      <c r="AT883" s="198" t="s">
        <v>350</v>
      </c>
      <c r="AU883" s="198" t="s">
        <v>83</v>
      </c>
      <c r="AY883" s="16" t="s">
        <v>153</v>
      </c>
      <c r="BE883" s="199">
        <f>IF(N883="základní",J883,0)</f>
        <v>0</v>
      </c>
      <c r="BF883" s="199">
        <f>IF(N883="snížená",J883,0)</f>
        <v>0</v>
      </c>
      <c r="BG883" s="199">
        <f>IF(N883="zákl. přenesená",J883,0)</f>
        <v>0</v>
      </c>
      <c r="BH883" s="199">
        <f>IF(N883="sníž. přenesená",J883,0)</f>
        <v>0</v>
      </c>
      <c r="BI883" s="199">
        <f>IF(N883="nulová",J883,0)</f>
        <v>0</v>
      </c>
      <c r="BJ883" s="16" t="s">
        <v>81</v>
      </c>
      <c r="BK883" s="199">
        <f>ROUND(I883*H883,2)</f>
        <v>0</v>
      </c>
      <c r="BL883" s="16" t="s">
        <v>159</v>
      </c>
      <c r="BM883" s="198" t="s">
        <v>1409</v>
      </c>
    </row>
    <row r="884" spans="1:65" s="13" customFormat="1">
      <c r="B884" s="200"/>
      <c r="C884" s="201"/>
      <c r="D884" s="202" t="s">
        <v>161</v>
      </c>
      <c r="E884" s="203" t="s">
        <v>1</v>
      </c>
      <c r="F884" s="204" t="s">
        <v>1410</v>
      </c>
      <c r="G884" s="201"/>
      <c r="H884" s="205">
        <v>5</v>
      </c>
      <c r="I884" s="206"/>
      <c r="J884" s="201"/>
      <c r="K884" s="201"/>
      <c r="L884" s="207"/>
      <c r="M884" s="208"/>
      <c r="N884" s="209"/>
      <c r="O884" s="209"/>
      <c r="P884" s="209"/>
      <c r="Q884" s="209"/>
      <c r="R884" s="209"/>
      <c r="S884" s="209"/>
      <c r="T884" s="210"/>
      <c r="AT884" s="211" t="s">
        <v>161</v>
      </c>
      <c r="AU884" s="211" t="s">
        <v>83</v>
      </c>
      <c r="AV884" s="13" t="s">
        <v>83</v>
      </c>
      <c r="AW884" s="13" t="s">
        <v>30</v>
      </c>
      <c r="AX884" s="13" t="s">
        <v>73</v>
      </c>
      <c r="AY884" s="211" t="s">
        <v>153</v>
      </c>
    </row>
    <row r="885" spans="1:65" s="14" customFormat="1">
      <c r="B885" s="212"/>
      <c r="C885" s="213"/>
      <c r="D885" s="202" t="s">
        <v>161</v>
      </c>
      <c r="E885" s="214" t="s">
        <v>1</v>
      </c>
      <c r="F885" s="215" t="s">
        <v>163</v>
      </c>
      <c r="G885" s="213"/>
      <c r="H885" s="216">
        <v>5</v>
      </c>
      <c r="I885" s="217"/>
      <c r="J885" s="213"/>
      <c r="K885" s="213"/>
      <c r="L885" s="218"/>
      <c r="M885" s="219"/>
      <c r="N885" s="220"/>
      <c r="O885" s="220"/>
      <c r="P885" s="220"/>
      <c r="Q885" s="220"/>
      <c r="R885" s="220"/>
      <c r="S885" s="220"/>
      <c r="T885" s="221"/>
      <c r="AT885" s="222" t="s">
        <v>161</v>
      </c>
      <c r="AU885" s="222" t="s">
        <v>83</v>
      </c>
      <c r="AV885" s="14" t="s">
        <v>159</v>
      </c>
      <c r="AW885" s="14" t="s">
        <v>30</v>
      </c>
      <c r="AX885" s="14" t="s">
        <v>81</v>
      </c>
      <c r="AY885" s="222" t="s">
        <v>153</v>
      </c>
    </row>
    <row r="886" spans="1:65" s="2" customFormat="1" ht="24.2" customHeight="1">
      <c r="A886" s="33"/>
      <c r="B886" s="34"/>
      <c r="C886" s="223" t="s">
        <v>839</v>
      </c>
      <c r="D886" s="223" t="s">
        <v>350</v>
      </c>
      <c r="E886" s="224" t="s">
        <v>1411</v>
      </c>
      <c r="F886" s="225" t="s">
        <v>1412</v>
      </c>
      <c r="G886" s="226" t="s">
        <v>309</v>
      </c>
      <c r="H886" s="227">
        <v>1</v>
      </c>
      <c r="I886" s="228"/>
      <c r="J886" s="229">
        <f>ROUND(I886*H886,2)</f>
        <v>0</v>
      </c>
      <c r="K886" s="230"/>
      <c r="L886" s="231"/>
      <c r="M886" s="232" t="s">
        <v>1</v>
      </c>
      <c r="N886" s="233" t="s">
        <v>38</v>
      </c>
      <c r="O886" s="70"/>
      <c r="P886" s="196">
        <f>O886*H886</f>
        <v>0</v>
      </c>
      <c r="Q886" s="196">
        <v>1.9300000000000001E-3</v>
      </c>
      <c r="R886" s="196">
        <f>Q886*H886</f>
        <v>1.9300000000000001E-3</v>
      </c>
      <c r="S886" s="196">
        <v>0</v>
      </c>
      <c r="T886" s="197">
        <f>S886*H886</f>
        <v>0</v>
      </c>
      <c r="U886" s="33"/>
      <c r="V886" s="33"/>
      <c r="W886" s="33"/>
      <c r="X886" s="33"/>
      <c r="Y886" s="33"/>
      <c r="Z886" s="33"/>
      <c r="AA886" s="33"/>
      <c r="AB886" s="33"/>
      <c r="AC886" s="33"/>
      <c r="AD886" s="33"/>
      <c r="AE886" s="33"/>
      <c r="AR886" s="198" t="s">
        <v>194</v>
      </c>
      <c r="AT886" s="198" t="s">
        <v>350</v>
      </c>
      <c r="AU886" s="198" t="s">
        <v>83</v>
      </c>
      <c r="AY886" s="16" t="s">
        <v>153</v>
      </c>
      <c r="BE886" s="199">
        <f>IF(N886="základní",J886,0)</f>
        <v>0</v>
      </c>
      <c r="BF886" s="199">
        <f>IF(N886="snížená",J886,0)</f>
        <v>0</v>
      </c>
      <c r="BG886" s="199">
        <f>IF(N886="zákl. přenesená",J886,0)</f>
        <v>0</v>
      </c>
      <c r="BH886" s="199">
        <f>IF(N886="sníž. přenesená",J886,0)</f>
        <v>0</v>
      </c>
      <c r="BI886" s="199">
        <f>IF(N886="nulová",J886,0)</f>
        <v>0</v>
      </c>
      <c r="BJ886" s="16" t="s">
        <v>81</v>
      </c>
      <c r="BK886" s="199">
        <f>ROUND(I886*H886,2)</f>
        <v>0</v>
      </c>
      <c r="BL886" s="16" t="s">
        <v>159</v>
      </c>
      <c r="BM886" s="198" t="s">
        <v>1413</v>
      </c>
    </row>
    <row r="887" spans="1:65" s="13" customFormat="1">
      <c r="B887" s="200"/>
      <c r="C887" s="201"/>
      <c r="D887" s="202" t="s">
        <v>161</v>
      </c>
      <c r="E887" s="203" t="s">
        <v>1</v>
      </c>
      <c r="F887" s="204" t="s">
        <v>81</v>
      </c>
      <c r="G887" s="201"/>
      <c r="H887" s="205">
        <v>1</v>
      </c>
      <c r="I887" s="206"/>
      <c r="J887" s="201"/>
      <c r="K887" s="201"/>
      <c r="L887" s="207"/>
      <c r="M887" s="208"/>
      <c r="N887" s="209"/>
      <c r="O887" s="209"/>
      <c r="P887" s="209"/>
      <c r="Q887" s="209"/>
      <c r="R887" s="209"/>
      <c r="S887" s="209"/>
      <c r="T887" s="210"/>
      <c r="AT887" s="211" t="s">
        <v>161</v>
      </c>
      <c r="AU887" s="211" t="s">
        <v>83</v>
      </c>
      <c r="AV887" s="13" t="s">
        <v>83</v>
      </c>
      <c r="AW887" s="13" t="s">
        <v>30</v>
      </c>
      <c r="AX887" s="13" t="s">
        <v>73</v>
      </c>
      <c r="AY887" s="211" t="s">
        <v>153</v>
      </c>
    </row>
    <row r="888" spans="1:65" s="14" customFormat="1">
      <c r="B888" s="212"/>
      <c r="C888" s="213"/>
      <c r="D888" s="202" t="s">
        <v>161</v>
      </c>
      <c r="E888" s="214" t="s">
        <v>1</v>
      </c>
      <c r="F888" s="215" t="s">
        <v>163</v>
      </c>
      <c r="G888" s="213"/>
      <c r="H888" s="216">
        <v>1</v>
      </c>
      <c r="I888" s="217"/>
      <c r="J888" s="213"/>
      <c r="K888" s="213"/>
      <c r="L888" s="218"/>
      <c r="M888" s="219"/>
      <c r="N888" s="220"/>
      <c r="O888" s="220"/>
      <c r="P888" s="220"/>
      <c r="Q888" s="220"/>
      <c r="R888" s="220"/>
      <c r="S888" s="220"/>
      <c r="T888" s="221"/>
      <c r="AT888" s="222" t="s">
        <v>161</v>
      </c>
      <c r="AU888" s="222" t="s">
        <v>83</v>
      </c>
      <c r="AV888" s="14" t="s">
        <v>159</v>
      </c>
      <c r="AW888" s="14" t="s">
        <v>30</v>
      </c>
      <c r="AX888" s="14" t="s">
        <v>81</v>
      </c>
      <c r="AY888" s="222" t="s">
        <v>153</v>
      </c>
    </row>
    <row r="889" spans="1:65" s="2" customFormat="1" ht="24.2" customHeight="1">
      <c r="A889" s="33"/>
      <c r="B889" s="34"/>
      <c r="C889" s="186" t="s">
        <v>1414</v>
      </c>
      <c r="D889" s="186" t="s">
        <v>155</v>
      </c>
      <c r="E889" s="187" t="s">
        <v>1415</v>
      </c>
      <c r="F889" s="188" t="s">
        <v>1416</v>
      </c>
      <c r="G889" s="189" t="s">
        <v>309</v>
      </c>
      <c r="H889" s="190">
        <v>3</v>
      </c>
      <c r="I889" s="191"/>
      <c r="J889" s="192">
        <f>ROUND(I889*H889,2)</f>
        <v>0</v>
      </c>
      <c r="K889" s="193"/>
      <c r="L889" s="38"/>
      <c r="M889" s="194" t="s">
        <v>1</v>
      </c>
      <c r="N889" s="195" t="s">
        <v>38</v>
      </c>
      <c r="O889" s="70"/>
      <c r="P889" s="196">
        <f>O889*H889</f>
        <v>0</v>
      </c>
      <c r="Q889" s="196">
        <v>0</v>
      </c>
      <c r="R889" s="196">
        <f>Q889*H889</f>
        <v>0</v>
      </c>
      <c r="S889" s="196">
        <v>0</v>
      </c>
      <c r="T889" s="197">
        <f>S889*H889</f>
        <v>0</v>
      </c>
      <c r="U889" s="33"/>
      <c r="V889" s="33"/>
      <c r="W889" s="33"/>
      <c r="X889" s="33"/>
      <c r="Y889" s="33"/>
      <c r="Z889" s="33"/>
      <c r="AA889" s="33"/>
      <c r="AB889" s="33"/>
      <c r="AC889" s="33"/>
      <c r="AD889" s="33"/>
      <c r="AE889" s="33"/>
      <c r="AR889" s="198" t="s">
        <v>236</v>
      </c>
      <c r="AT889" s="198" t="s">
        <v>155</v>
      </c>
      <c r="AU889" s="198" t="s">
        <v>83</v>
      </c>
      <c r="AY889" s="16" t="s">
        <v>153</v>
      </c>
      <c r="BE889" s="199">
        <f>IF(N889="základní",J889,0)</f>
        <v>0</v>
      </c>
      <c r="BF889" s="199">
        <f>IF(N889="snížená",J889,0)</f>
        <v>0</v>
      </c>
      <c r="BG889" s="199">
        <f>IF(N889="zákl. přenesená",J889,0)</f>
        <v>0</v>
      </c>
      <c r="BH889" s="199">
        <f>IF(N889="sníž. přenesená",J889,0)</f>
        <v>0</v>
      </c>
      <c r="BI889" s="199">
        <f>IF(N889="nulová",J889,0)</f>
        <v>0</v>
      </c>
      <c r="BJ889" s="16" t="s">
        <v>81</v>
      </c>
      <c r="BK889" s="199">
        <f>ROUND(I889*H889,2)</f>
        <v>0</v>
      </c>
      <c r="BL889" s="16" t="s">
        <v>236</v>
      </c>
      <c r="BM889" s="198" t="s">
        <v>1417</v>
      </c>
    </row>
    <row r="890" spans="1:65" s="13" customFormat="1">
      <c r="B890" s="200"/>
      <c r="C890" s="201"/>
      <c r="D890" s="202" t="s">
        <v>161</v>
      </c>
      <c r="E890" s="203" t="s">
        <v>1</v>
      </c>
      <c r="F890" s="204" t="s">
        <v>168</v>
      </c>
      <c r="G890" s="201"/>
      <c r="H890" s="205">
        <v>3</v>
      </c>
      <c r="I890" s="206"/>
      <c r="J890" s="201"/>
      <c r="K890" s="201"/>
      <c r="L890" s="207"/>
      <c r="M890" s="208"/>
      <c r="N890" s="209"/>
      <c r="O890" s="209"/>
      <c r="P890" s="209"/>
      <c r="Q890" s="209"/>
      <c r="R890" s="209"/>
      <c r="S890" s="209"/>
      <c r="T890" s="210"/>
      <c r="AT890" s="211" t="s">
        <v>161</v>
      </c>
      <c r="AU890" s="211" t="s">
        <v>83</v>
      </c>
      <c r="AV890" s="13" t="s">
        <v>83</v>
      </c>
      <c r="AW890" s="13" t="s">
        <v>30</v>
      </c>
      <c r="AX890" s="13" t="s">
        <v>73</v>
      </c>
      <c r="AY890" s="211" t="s">
        <v>153</v>
      </c>
    </row>
    <row r="891" spans="1:65" s="14" customFormat="1">
      <c r="B891" s="212"/>
      <c r="C891" s="213"/>
      <c r="D891" s="202" t="s">
        <v>161</v>
      </c>
      <c r="E891" s="214" t="s">
        <v>1</v>
      </c>
      <c r="F891" s="215" t="s">
        <v>163</v>
      </c>
      <c r="G891" s="213"/>
      <c r="H891" s="216">
        <v>3</v>
      </c>
      <c r="I891" s="217"/>
      <c r="J891" s="213"/>
      <c r="K891" s="213"/>
      <c r="L891" s="218"/>
      <c r="M891" s="219"/>
      <c r="N891" s="220"/>
      <c r="O891" s="220"/>
      <c r="P891" s="220"/>
      <c r="Q891" s="220"/>
      <c r="R891" s="220"/>
      <c r="S891" s="220"/>
      <c r="T891" s="221"/>
      <c r="AT891" s="222" t="s">
        <v>161</v>
      </c>
      <c r="AU891" s="222" t="s">
        <v>83</v>
      </c>
      <c r="AV891" s="14" t="s">
        <v>159</v>
      </c>
      <c r="AW891" s="14" t="s">
        <v>30</v>
      </c>
      <c r="AX891" s="14" t="s">
        <v>81</v>
      </c>
      <c r="AY891" s="222" t="s">
        <v>153</v>
      </c>
    </row>
    <row r="892" spans="1:65" s="2" customFormat="1" ht="24.2" customHeight="1">
      <c r="A892" s="33"/>
      <c r="B892" s="34"/>
      <c r="C892" s="223" t="s">
        <v>843</v>
      </c>
      <c r="D892" s="223" t="s">
        <v>350</v>
      </c>
      <c r="E892" s="224" t="s">
        <v>1418</v>
      </c>
      <c r="F892" s="225" t="s">
        <v>1419</v>
      </c>
      <c r="G892" s="226" t="s">
        <v>309</v>
      </c>
      <c r="H892" s="227">
        <v>3</v>
      </c>
      <c r="I892" s="228"/>
      <c r="J892" s="229">
        <f>ROUND(I892*H892,2)</f>
        <v>0</v>
      </c>
      <c r="K892" s="230"/>
      <c r="L892" s="231"/>
      <c r="M892" s="232" t="s">
        <v>1</v>
      </c>
      <c r="N892" s="233" t="s">
        <v>38</v>
      </c>
      <c r="O892" s="70"/>
      <c r="P892" s="196">
        <f>O892*H892</f>
        <v>0</v>
      </c>
      <c r="Q892" s="196">
        <v>2.2300000000000002E-3</v>
      </c>
      <c r="R892" s="196">
        <f>Q892*H892</f>
        <v>6.6900000000000006E-3</v>
      </c>
      <c r="S892" s="196">
        <v>0</v>
      </c>
      <c r="T892" s="197">
        <f>S892*H892</f>
        <v>0</v>
      </c>
      <c r="U892" s="33"/>
      <c r="V892" s="33"/>
      <c r="W892" s="33"/>
      <c r="X892" s="33"/>
      <c r="Y892" s="33"/>
      <c r="Z892" s="33"/>
      <c r="AA892" s="33"/>
      <c r="AB892" s="33"/>
      <c r="AC892" s="33"/>
      <c r="AD892" s="33"/>
      <c r="AE892" s="33"/>
      <c r="AR892" s="198" t="s">
        <v>194</v>
      </c>
      <c r="AT892" s="198" t="s">
        <v>350</v>
      </c>
      <c r="AU892" s="198" t="s">
        <v>83</v>
      </c>
      <c r="AY892" s="16" t="s">
        <v>153</v>
      </c>
      <c r="BE892" s="199">
        <f>IF(N892="základní",J892,0)</f>
        <v>0</v>
      </c>
      <c r="BF892" s="199">
        <f>IF(N892="snížená",J892,0)</f>
        <v>0</v>
      </c>
      <c r="BG892" s="199">
        <f>IF(N892="zákl. přenesená",J892,0)</f>
        <v>0</v>
      </c>
      <c r="BH892" s="199">
        <f>IF(N892="sníž. přenesená",J892,0)</f>
        <v>0</v>
      </c>
      <c r="BI892" s="199">
        <f>IF(N892="nulová",J892,0)</f>
        <v>0</v>
      </c>
      <c r="BJ892" s="16" t="s">
        <v>81</v>
      </c>
      <c r="BK892" s="199">
        <f>ROUND(I892*H892,2)</f>
        <v>0</v>
      </c>
      <c r="BL892" s="16" t="s">
        <v>159</v>
      </c>
      <c r="BM892" s="198" t="s">
        <v>1420</v>
      </c>
    </row>
    <row r="893" spans="1:65" s="13" customFormat="1">
      <c r="B893" s="200"/>
      <c r="C893" s="201"/>
      <c r="D893" s="202" t="s">
        <v>161</v>
      </c>
      <c r="E893" s="203" t="s">
        <v>1</v>
      </c>
      <c r="F893" s="204" t="s">
        <v>1421</v>
      </c>
      <c r="G893" s="201"/>
      <c r="H893" s="205">
        <v>3</v>
      </c>
      <c r="I893" s="206"/>
      <c r="J893" s="201"/>
      <c r="K893" s="201"/>
      <c r="L893" s="207"/>
      <c r="M893" s="208"/>
      <c r="N893" s="209"/>
      <c r="O893" s="209"/>
      <c r="P893" s="209"/>
      <c r="Q893" s="209"/>
      <c r="R893" s="209"/>
      <c r="S893" s="209"/>
      <c r="T893" s="210"/>
      <c r="AT893" s="211" t="s">
        <v>161</v>
      </c>
      <c r="AU893" s="211" t="s">
        <v>83</v>
      </c>
      <c r="AV893" s="13" t="s">
        <v>83</v>
      </c>
      <c r="AW893" s="13" t="s">
        <v>30</v>
      </c>
      <c r="AX893" s="13" t="s">
        <v>73</v>
      </c>
      <c r="AY893" s="211" t="s">
        <v>153</v>
      </c>
    </row>
    <row r="894" spans="1:65" s="14" customFormat="1">
      <c r="B894" s="212"/>
      <c r="C894" s="213"/>
      <c r="D894" s="202" t="s">
        <v>161</v>
      </c>
      <c r="E894" s="214" t="s">
        <v>1</v>
      </c>
      <c r="F894" s="215" t="s">
        <v>163</v>
      </c>
      <c r="G894" s="213"/>
      <c r="H894" s="216">
        <v>3</v>
      </c>
      <c r="I894" s="217"/>
      <c r="J894" s="213"/>
      <c r="K894" s="213"/>
      <c r="L894" s="218"/>
      <c r="M894" s="219"/>
      <c r="N894" s="220"/>
      <c r="O894" s="220"/>
      <c r="P894" s="220"/>
      <c r="Q894" s="220"/>
      <c r="R894" s="220"/>
      <c r="S894" s="220"/>
      <c r="T894" s="221"/>
      <c r="AT894" s="222" t="s">
        <v>161</v>
      </c>
      <c r="AU894" s="222" t="s">
        <v>83</v>
      </c>
      <c r="AV894" s="14" t="s">
        <v>159</v>
      </c>
      <c r="AW894" s="14" t="s">
        <v>30</v>
      </c>
      <c r="AX894" s="14" t="s">
        <v>81</v>
      </c>
      <c r="AY894" s="222" t="s">
        <v>153</v>
      </c>
    </row>
    <row r="895" spans="1:65" s="2" customFormat="1" ht="24.2" customHeight="1">
      <c r="A895" s="33"/>
      <c r="B895" s="34"/>
      <c r="C895" s="186" t="s">
        <v>1422</v>
      </c>
      <c r="D895" s="186" t="s">
        <v>155</v>
      </c>
      <c r="E895" s="187" t="s">
        <v>1423</v>
      </c>
      <c r="F895" s="188" t="s">
        <v>1424</v>
      </c>
      <c r="G895" s="189" t="s">
        <v>260</v>
      </c>
      <c r="H895" s="190">
        <v>12</v>
      </c>
      <c r="I895" s="191"/>
      <c r="J895" s="192">
        <f>ROUND(I895*H895,2)</f>
        <v>0</v>
      </c>
      <c r="K895" s="193"/>
      <c r="L895" s="38"/>
      <c r="M895" s="194" t="s">
        <v>1</v>
      </c>
      <c r="N895" s="195" t="s">
        <v>38</v>
      </c>
      <c r="O895" s="70"/>
      <c r="P895" s="196">
        <f>O895*H895</f>
        <v>0</v>
      </c>
      <c r="Q895" s="196">
        <v>0</v>
      </c>
      <c r="R895" s="196">
        <f>Q895*H895</f>
        <v>0</v>
      </c>
      <c r="S895" s="196">
        <v>0</v>
      </c>
      <c r="T895" s="197">
        <f>S895*H895</f>
        <v>0</v>
      </c>
      <c r="U895" s="33"/>
      <c r="V895" s="33"/>
      <c r="W895" s="33"/>
      <c r="X895" s="33"/>
      <c r="Y895" s="33"/>
      <c r="Z895" s="33"/>
      <c r="AA895" s="33"/>
      <c r="AB895" s="33"/>
      <c r="AC895" s="33"/>
      <c r="AD895" s="33"/>
      <c r="AE895" s="33"/>
      <c r="AR895" s="198" t="s">
        <v>236</v>
      </c>
      <c r="AT895" s="198" t="s">
        <v>155</v>
      </c>
      <c r="AU895" s="198" t="s">
        <v>83</v>
      </c>
      <c r="AY895" s="16" t="s">
        <v>153</v>
      </c>
      <c r="BE895" s="199">
        <f>IF(N895="základní",J895,0)</f>
        <v>0</v>
      </c>
      <c r="BF895" s="199">
        <f>IF(N895="snížená",J895,0)</f>
        <v>0</v>
      </c>
      <c r="BG895" s="199">
        <f>IF(N895="zákl. přenesená",J895,0)</f>
        <v>0</v>
      </c>
      <c r="BH895" s="199">
        <f>IF(N895="sníž. přenesená",J895,0)</f>
        <v>0</v>
      </c>
      <c r="BI895" s="199">
        <f>IF(N895="nulová",J895,0)</f>
        <v>0</v>
      </c>
      <c r="BJ895" s="16" t="s">
        <v>81</v>
      </c>
      <c r="BK895" s="199">
        <f>ROUND(I895*H895,2)</f>
        <v>0</v>
      </c>
      <c r="BL895" s="16" t="s">
        <v>236</v>
      </c>
      <c r="BM895" s="198" t="s">
        <v>1425</v>
      </c>
    </row>
    <row r="896" spans="1:65" s="13" customFormat="1">
      <c r="B896" s="200"/>
      <c r="C896" s="201"/>
      <c r="D896" s="202" t="s">
        <v>161</v>
      </c>
      <c r="E896" s="203" t="s">
        <v>1</v>
      </c>
      <c r="F896" s="204" t="s">
        <v>1426</v>
      </c>
      <c r="G896" s="201"/>
      <c r="H896" s="205">
        <v>12</v>
      </c>
      <c r="I896" s="206"/>
      <c r="J896" s="201"/>
      <c r="K896" s="201"/>
      <c r="L896" s="207"/>
      <c r="M896" s="208"/>
      <c r="N896" s="209"/>
      <c r="O896" s="209"/>
      <c r="P896" s="209"/>
      <c r="Q896" s="209"/>
      <c r="R896" s="209"/>
      <c r="S896" s="209"/>
      <c r="T896" s="210"/>
      <c r="AT896" s="211" t="s">
        <v>161</v>
      </c>
      <c r="AU896" s="211" t="s">
        <v>83</v>
      </c>
      <c r="AV896" s="13" t="s">
        <v>83</v>
      </c>
      <c r="AW896" s="13" t="s">
        <v>30</v>
      </c>
      <c r="AX896" s="13" t="s">
        <v>73</v>
      </c>
      <c r="AY896" s="211" t="s">
        <v>153</v>
      </c>
    </row>
    <row r="897" spans="1:65" s="14" customFormat="1">
      <c r="B897" s="212"/>
      <c r="C897" s="213"/>
      <c r="D897" s="202" t="s">
        <v>161</v>
      </c>
      <c r="E897" s="214" t="s">
        <v>1</v>
      </c>
      <c r="F897" s="215" t="s">
        <v>163</v>
      </c>
      <c r="G897" s="213"/>
      <c r="H897" s="216">
        <v>12</v>
      </c>
      <c r="I897" s="217"/>
      <c r="J897" s="213"/>
      <c r="K897" s="213"/>
      <c r="L897" s="218"/>
      <c r="M897" s="219"/>
      <c r="N897" s="220"/>
      <c r="O897" s="220"/>
      <c r="P897" s="220"/>
      <c r="Q897" s="220"/>
      <c r="R897" s="220"/>
      <c r="S897" s="220"/>
      <c r="T897" s="221"/>
      <c r="AT897" s="222" t="s">
        <v>161</v>
      </c>
      <c r="AU897" s="222" t="s">
        <v>83</v>
      </c>
      <c r="AV897" s="14" t="s">
        <v>159</v>
      </c>
      <c r="AW897" s="14" t="s">
        <v>30</v>
      </c>
      <c r="AX897" s="14" t="s">
        <v>81</v>
      </c>
      <c r="AY897" s="222" t="s">
        <v>153</v>
      </c>
    </row>
    <row r="898" spans="1:65" s="2" customFormat="1" ht="16.5" customHeight="1">
      <c r="A898" s="33"/>
      <c r="B898" s="34"/>
      <c r="C898" s="186" t="s">
        <v>848</v>
      </c>
      <c r="D898" s="186" t="s">
        <v>155</v>
      </c>
      <c r="E898" s="187" t="s">
        <v>1427</v>
      </c>
      <c r="F898" s="188" t="s">
        <v>1428</v>
      </c>
      <c r="G898" s="189" t="s">
        <v>260</v>
      </c>
      <c r="H898" s="190">
        <v>12</v>
      </c>
      <c r="I898" s="191"/>
      <c r="J898" s="192">
        <f>ROUND(I898*H898,2)</f>
        <v>0</v>
      </c>
      <c r="K898" s="193"/>
      <c r="L898" s="38"/>
      <c r="M898" s="194" t="s">
        <v>1</v>
      </c>
      <c r="N898" s="195" t="s">
        <v>38</v>
      </c>
      <c r="O898" s="70"/>
      <c r="P898" s="196">
        <f>O898*H898</f>
        <v>0</v>
      </c>
      <c r="Q898" s="196">
        <v>0</v>
      </c>
      <c r="R898" s="196">
        <f>Q898*H898</f>
        <v>0</v>
      </c>
      <c r="S898" s="196">
        <v>0</v>
      </c>
      <c r="T898" s="197">
        <f>S898*H898</f>
        <v>0</v>
      </c>
      <c r="U898" s="33"/>
      <c r="V898" s="33"/>
      <c r="W898" s="33"/>
      <c r="X898" s="33"/>
      <c r="Y898" s="33"/>
      <c r="Z898" s="33"/>
      <c r="AA898" s="33"/>
      <c r="AB898" s="33"/>
      <c r="AC898" s="33"/>
      <c r="AD898" s="33"/>
      <c r="AE898" s="33"/>
      <c r="AR898" s="198" t="s">
        <v>236</v>
      </c>
      <c r="AT898" s="198" t="s">
        <v>155</v>
      </c>
      <c r="AU898" s="198" t="s">
        <v>83</v>
      </c>
      <c r="AY898" s="16" t="s">
        <v>153</v>
      </c>
      <c r="BE898" s="199">
        <f>IF(N898="základní",J898,0)</f>
        <v>0</v>
      </c>
      <c r="BF898" s="199">
        <f>IF(N898="snížená",J898,0)</f>
        <v>0</v>
      </c>
      <c r="BG898" s="199">
        <f>IF(N898="zákl. přenesená",J898,0)</f>
        <v>0</v>
      </c>
      <c r="BH898" s="199">
        <f>IF(N898="sníž. přenesená",J898,0)</f>
        <v>0</v>
      </c>
      <c r="BI898" s="199">
        <f>IF(N898="nulová",J898,0)</f>
        <v>0</v>
      </c>
      <c r="BJ898" s="16" t="s">
        <v>81</v>
      </c>
      <c r="BK898" s="199">
        <f>ROUND(I898*H898,2)</f>
        <v>0</v>
      </c>
      <c r="BL898" s="16" t="s">
        <v>236</v>
      </c>
      <c r="BM898" s="198" t="s">
        <v>1429</v>
      </c>
    </row>
    <row r="899" spans="1:65" s="2" customFormat="1" ht="24.2" customHeight="1">
      <c r="A899" s="33"/>
      <c r="B899" s="34"/>
      <c r="C899" s="186" t="s">
        <v>1430</v>
      </c>
      <c r="D899" s="186" t="s">
        <v>155</v>
      </c>
      <c r="E899" s="187" t="s">
        <v>1431</v>
      </c>
      <c r="F899" s="188" t="s">
        <v>1432</v>
      </c>
      <c r="G899" s="189" t="s">
        <v>206</v>
      </c>
      <c r="H899" s="190">
        <v>2.4180000000000001</v>
      </c>
      <c r="I899" s="191"/>
      <c r="J899" s="192">
        <f>ROUND(I899*H899,2)</f>
        <v>0</v>
      </c>
      <c r="K899" s="193"/>
      <c r="L899" s="38"/>
      <c r="M899" s="194" t="s">
        <v>1</v>
      </c>
      <c r="N899" s="195" t="s">
        <v>38</v>
      </c>
      <c r="O899" s="70"/>
      <c r="P899" s="196">
        <f>O899*H899</f>
        <v>0</v>
      </c>
      <c r="Q899" s="196">
        <v>0</v>
      </c>
      <c r="R899" s="196">
        <f>Q899*H899</f>
        <v>0</v>
      </c>
      <c r="S899" s="196">
        <v>0</v>
      </c>
      <c r="T899" s="197">
        <f>S899*H899</f>
        <v>0</v>
      </c>
      <c r="U899" s="33"/>
      <c r="V899" s="33"/>
      <c r="W899" s="33"/>
      <c r="X899" s="33"/>
      <c r="Y899" s="33"/>
      <c r="Z899" s="33"/>
      <c r="AA899" s="33"/>
      <c r="AB899" s="33"/>
      <c r="AC899" s="33"/>
      <c r="AD899" s="33"/>
      <c r="AE899" s="33"/>
      <c r="AR899" s="198" t="s">
        <v>236</v>
      </c>
      <c r="AT899" s="198" t="s">
        <v>155</v>
      </c>
      <c r="AU899" s="198" t="s">
        <v>83</v>
      </c>
      <c r="AY899" s="16" t="s">
        <v>153</v>
      </c>
      <c r="BE899" s="199">
        <f>IF(N899="základní",J899,0)</f>
        <v>0</v>
      </c>
      <c r="BF899" s="199">
        <f>IF(N899="snížená",J899,0)</f>
        <v>0</v>
      </c>
      <c r="BG899" s="199">
        <f>IF(N899="zákl. přenesená",J899,0)</f>
        <v>0</v>
      </c>
      <c r="BH899" s="199">
        <f>IF(N899="sníž. přenesená",J899,0)</f>
        <v>0</v>
      </c>
      <c r="BI899" s="199">
        <f>IF(N899="nulová",J899,0)</f>
        <v>0</v>
      </c>
      <c r="BJ899" s="16" t="s">
        <v>81</v>
      </c>
      <c r="BK899" s="199">
        <f>ROUND(I899*H899,2)</f>
        <v>0</v>
      </c>
      <c r="BL899" s="16" t="s">
        <v>236</v>
      </c>
      <c r="BM899" s="198" t="s">
        <v>1433</v>
      </c>
    </row>
    <row r="900" spans="1:65" s="12" customFormat="1" ht="22.9" customHeight="1">
      <c r="B900" s="170"/>
      <c r="C900" s="171"/>
      <c r="D900" s="172" t="s">
        <v>72</v>
      </c>
      <c r="E900" s="184" t="s">
        <v>1434</v>
      </c>
      <c r="F900" s="184" t="s">
        <v>1435</v>
      </c>
      <c r="G900" s="171"/>
      <c r="H900" s="171"/>
      <c r="I900" s="174"/>
      <c r="J900" s="185">
        <f>BK900</f>
        <v>0</v>
      </c>
      <c r="K900" s="171"/>
      <c r="L900" s="176"/>
      <c r="M900" s="177"/>
      <c r="N900" s="178"/>
      <c r="O900" s="178"/>
      <c r="P900" s="179">
        <f>SUM(P901:P923)</f>
        <v>0</v>
      </c>
      <c r="Q900" s="178"/>
      <c r="R900" s="179">
        <f>SUM(R901:R923)</f>
        <v>0.34073929999999997</v>
      </c>
      <c r="S900" s="178"/>
      <c r="T900" s="180">
        <f>SUM(T901:T923)</f>
        <v>0</v>
      </c>
      <c r="AR900" s="181" t="s">
        <v>83</v>
      </c>
      <c r="AT900" s="182" t="s">
        <v>72</v>
      </c>
      <c r="AU900" s="182" t="s">
        <v>81</v>
      </c>
      <c r="AY900" s="181" t="s">
        <v>153</v>
      </c>
      <c r="BK900" s="183">
        <f>SUM(BK901:BK923)</f>
        <v>0</v>
      </c>
    </row>
    <row r="901" spans="1:65" s="2" customFormat="1" ht="24.2" customHeight="1">
      <c r="A901" s="33"/>
      <c r="B901" s="34"/>
      <c r="C901" s="186" t="s">
        <v>853</v>
      </c>
      <c r="D901" s="186" t="s">
        <v>155</v>
      </c>
      <c r="E901" s="187" t="s">
        <v>1436</v>
      </c>
      <c r="F901" s="188" t="s">
        <v>1437</v>
      </c>
      <c r="G901" s="189" t="s">
        <v>309</v>
      </c>
      <c r="H901" s="190">
        <v>2</v>
      </c>
      <c r="I901" s="191"/>
      <c r="J901" s="192">
        <f>ROUND(I901*H901,2)</f>
        <v>0</v>
      </c>
      <c r="K901" s="193"/>
      <c r="L901" s="38"/>
      <c r="M901" s="194" t="s">
        <v>1</v>
      </c>
      <c r="N901" s="195" t="s">
        <v>38</v>
      </c>
      <c r="O901" s="70"/>
      <c r="P901" s="196">
        <f>O901*H901</f>
        <v>0</v>
      </c>
      <c r="Q901" s="196">
        <v>0</v>
      </c>
      <c r="R901" s="196">
        <f>Q901*H901</f>
        <v>0</v>
      </c>
      <c r="S901" s="196">
        <v>0</v>
      </c>
      <c r="T901" s="197">
        <f>S901*H901</f>
        <v>0</v>
      </c>
      <c r="U901" s="33"/>
      <c r="V901" s="33"/>
      <c r="W901" s="33"/>
      <c r="X901" s="33"/>
      <c r="Y901" s="33"/>
      <c r="Z901" s="33"/>
      <c r="AA901" s="33"/>
      <c r="AB901" s="33"/>
      <c r="AC901" s="33"/>
      <c r="AD901" s="33"/>
      <c r="AE901" s="33"/>
      <c r="AR901" s="198" t="s">
        <v>236</v>
      </c>
      <c r="AT901" s="198" t="s">
        <v>155</v>
      </c>
      <c r="AU901" s="198" t="s">
        <v>83</v>
      </c>
      <c r="AY901" s="16" t="s">
        <v>153</v>
      </c>
      <c r="BE901" s="199">
        <f>IF(N901="základní",J901,0)</f>
        <v>0</v>
      </c>
      <c r="BF901" s="199">
        <f>IF(N901="snížená",J901,0)</f>
        <v>0</v>
      </c>
      <c r="BG901" s="199">
        <f>IF(N901="zákl. přenesená",J901,0)</f>
        <v>0</v>
      </c>
      <c r="BH901" s="199">
        <f>IF(N901="sníž. přenesená",J901,0)</f>
        <v>0</v>
      </c>
      <c r="BI901" s="199">
        <f>IF(N901="nulová",J901,0)</f>
        <v>0</v>
      </c>
      <c r="BJ901" s="16" t="s">
        <v>81</v>
      </c>
      <c r="BK901" s="199">
        <f>ROUND(I901*H901,2)</f>
        <v>0</v>
      </c>
      <c r="BL901" s="16" t="s">
        <v>236</v>
      </c>
      <c r="BM901" s="198" t="s">
        <v>1438</v>
      </c>
    </row>
    <row r="902" spans="1:65" s="13" customFormat="1">
      <c r="B902" s="200"/>
      <c r="C902" s="201"/>
      <c r="D902" s="202" t="s">
        <v>161</v>
      </c>
      <c r="E902" s="203" t="s">
        <v>1</v>
      </c>
      <c r="F902" s="204" t="s">
        <v>864</v>
      </c>
      <c r="G902" s="201"/>
      <c r="H902" s="205">
        <v>2</v>
      </c>
      <c r="I902" s="206"/>
      <c r="J902" s="201"/>
      <c r="K902" s="201"/>
      <c r="L902" s="207"/>
      <c r="M902" s="208"/>
      <c r="N902" s="209"/>
      <c r="O902" s="209"/>
      <c r="P902" s="209"/>
      <c r="Q902" s="209"/>
      <c r="R902" s="209"/>
      <c r="S902" s="209"/>
      <c r="T902" s="210"/>
      <c r="AT902" s="211" t="s">
        <v>161</v>
      </c>
      <c r="AU902" s="211" t="s">
        <v>83</v>
      </c>
      <c r="AV902" s="13" t="s">
        <v>83</v>
      </c>
      <c r="AW902" s="13" t="s">
        <v>30</v>
      </c>
      <c r="AX902" s="13" t="s">
        <v>73</v>
      </c>
      <c r="AY902" s="211" t="s">
        <v>153</v>
      </c>
    </row>
    <row r="903" spans="1:65" s="14" customFormat="1">
      <c r="B903" s="212"/>
      <c r="C903" s="213"/>
      <c r="D903" s="202" t="s">
        <v>161</v>
      </c>
      <c r="E903" s="214" t="s">
        <v>1</v>
      </c>
      <c r="F903" s="215" t="s">
        <v>163</v>
      </c>
      <c r="G903" s="213"/>
      <c r="H903" s="216">
        <v>2</v>
      </c>
      <c r="I903" s="217"/>
      <c r="J903" s="213"/>
      <c r="K903" s="213"/>
      <c r="L903" s="218"/>
      <c r="M903" s="219"/>
      <c r="N903" s="220"/>
      <c r="O903" s="220"/>
      <c r="P903" s="220"/>
      <c r="Q903" s="220"/>
      <c r="R903" s="220"/>
      <c r="S903" s="220"/>
      <c r="T903" s="221"/>
      <c r="AT903" s="222" t="s">
        <v>161</v>
      </c>
      <c r="AU903" s="222" t="s">
        <v>83</v>
      </c>
      <c r="AV903" s="14" t="s">
        <v>159</v>
      </c>
      <c r="AW903" s="14" t="s">
        <v>30</v>
      </c>
      <c r="AX903" s="14" t="s">
        <v>81</v>
      </c>
      <c r="AY903" s="222" t="s">
        <v>153</v>
      </c>
    </row>
    <row r="904" spans="1:65" s="2" customFormat="1" ht="24.2" customHeight="1">
      <c r="A904" s="33"/>
      <c r="B904" s="34"/>
      <c r="C904" s="223" t="s">
        <v>1439</v>
      </c>
      <c r="D904" s="223" t="s">
        <v>350</v>
      </c>
      <c r="E904" s="224" t="s">
        <v>1440</v>
      </c>
      <c r="F904" s="225" t="s">
        <v>1441</v>
      </c>
      <c r="G904" s="226" t="s">
        <v>212</v>
      </c>
      <c r="H904" s="227">
        <v>23.43</v>
      </c>
      <c r="I904" s="228"/>
      <c r="J904" s="229">
        <f>ROUND(I904*H904,2)</f>
        <v>0</v>
      </c>
      <c r="K904" s="230"/>
      <c r="L904" s="231"/>
      <c r="M904" s="232" t="s">
        <v>1</v>
      </c>
      <c r="N904" s="233" t="s">
        <v>38</v>
      </c>
      <c r="O904" s="70"/>
      <c r="P904" s="196">
        <f>O904*H904</f>
        <v>0</v>
      </c>
      <c r="Q904" s="196">
        <v>1.3509999999999999E-2</v>
      </c>
      <c r="R904" s="196">
        <f>Q904*H904</f>
        <v>0.31653929999999997</v>
      </c>
      <c r="S904" s="196">
        <v>0</v>
      </c>
      <c r="T904" s="197">
        <f>S904*H904</f>
        <v>0</v>
      </c>
      <c r="U904" s="33"/>
      <c r="V904" s="33"/>
      <c r="W904" s="33"/>
      <c r="X904" s="33"/>
      <c r="Y904" s="33"/>
      <c r="Z904" s="33"/>
      <c r="AA904" s="33"/>
      <c r="AB904" s="33"/>
      <c r="AC904" s="33"/>
      <c r="AD904" s="33"/>
      <c r="AE904" s="33"/>
      <c r="AR904" s="198" t="s">
        <v>194</v>
      </c>
      <c r="AT904" s="198" t="s">
        <v>350</v>
      </c>
      <c r="AU904" s="198" t="s">
        <v>83</v>
      </c>
      <c r="AY904" s="16" t="s">
        <v>153</v>
      </c>
      <c r="BE904" s="199">
        <f>IF(N904="základní",J904,0)</f>
        <v>0</v>
      </c>
      <c r="BF904" s="199">
        <f>IF(N904="snížená",J904,0)</f>
        <v>0</v>
      </c>
      <c r="BG904" s="199">
        <f>IF(N904="zákl. přenesená",J904,0)</f>
        <v>0</v>
      </c>
      <c r="BH904" s="199">
        <f>IF(N904="sníž. přenesená",J904,0)</f>
        <v>0</v>
      </c>
      <c r="BI904" s="199">
        <f>IF(N904="nulová",J904,0)</f>
        <v>0</v>
      </c>
      <c r="BJ904" s="16" t="s">
        <v>81</v>
      </c>
      <c r="BK904" s="199">
        <f>ROUND(I904*H904,2)</f>
        <v>0</v>
      </c>
      <c r="BL904" s="16" t="s">
        <v>159</v>
      </c>
      <c r="BM904" s="198" t="s">
        <v>1442</v>
      </c>
    </row>
    <row r="905" spans="1:65" s="13" customFormat="1">
      <c r="B905" s="200"/>
      <c r="C905" s="201"/>
      <c r="D905" s="202" t="s">
        <v>161</v>
      </c>
      <c r="E905" s="203" t="s">
        <v>1</v>
      </c>
      <c r="F905" s="204" t="s">
        <v>1443</v>
      </c>
      <c r="G905" s="201"/>
      <c r="H905" s="205">
        <v>23.43</v>
      </c>
      <c r="I905" s="206"/>
      <c r="J905" s="201"/>
      <c r="K905" s="201"/>
      <c r="L905" s="207"/>
      <c r="M905" s="208"/>
      <c r="N905" s="209"/>
      <c r="O905" s="209"/>
      <c r="P905" s="209"/>
      <c r="Q905" s="209"/>
      <c r="R905" s="209"/>
      <c r="S905" s="209"/>
      <c r="T905" s="210"/>
      <c r="AT905" s="211" t="s">
        <v>161</v>
      </c>
      <c r="AU905" s="211" t="s">
        <v>83</v>
      </c>
      <c r="AV905" s="13" t="s">
        <v>83</v>
      </c>
      <c r="AW905" s="13" t="s">
        <v>30</v>
      </c>
      <c r="AX905" s="13" t="s">
        <v>73</v>
      </c>
      <c r="AY905" s="211" t="s">
        <v>153</v>
      </c>
    </row>
    <row r="906" spans="1:65" s="14" customFormat="1">
      <c r="B906" s="212"/>
      <c r="C906" s="213"/>
      <c r="D906" s="202" t="s">
        <v>161</v>
      </c>
      <c r="E906" s="214" t="s">
        <v>1</v>
      </c>
      <c r="F906" s="215" t="s">
        <v>163</v>
      </c>
      <c r="G906" s="213"/>
      <c r="H906" s="216">
        <v>23.43</v>
      </c>
      <c r="I906" s="217"/>
      <c r="J906" s="213"/>
      <c r="K906" s="213"/>
      <c r="L906" s="218"/>
      <c r="M906" s="219"/>
      <c r="N906" s="220"/>
      <c r="O906" s="220"/>
      <c r="P906" s="220"/>
      <c r="Q906" s="220"/>
      <c r="R906" s="220"/>
      <c r="S906" s="220"/>
      <c r="T906" s="221"/>
      <c r="AT906" s="222" t="s">
        <v>161</v>
      </c>
      <c r="AU906" s="222" t="s">
        <v>83</v>
      </c>
      <c r="AV906" s="14" t="s">
        <v>159</v>
      </c>
      <c r="AW906" s="14" t="s">
        <v>30</v>
      </c>
      <c r="AX906" s="14" t="s">
        <v>81</v>
      </c>
      <c r="AY906" s="222" t="s">
        <v>153</v>
      </c>
    </row>
    <row r="907" spans="1:65" s="2" customFormat="1" ht="24.2" customHeight="1">
      <c r="A907" s="33"/>
      <c r="B907" s="34"/>
      <c r="C907" s="186" t="s">
        <v>1444</v>
      </c>
      <c r="D907" s="186" t="s">
        <v>155</v>
      </c>
      <c r="E907" s="187" t="s">
        <v>1445</v>
      </c>
      <c r="F907" s="188" t="s">
        <v>1446</v>
      </c>
      <c r="G907" s="189" t="s">
        <v>309</v>
      </c>
      <c r="H907" s="190">
        <v>2</v>
      </c>
      <c r="I907" s="191"/>
      <c r="J907" s="192">
        <f>ROUND(I907*H907,2)</f>
        <v>0</v>
      </c>
      <c r="K907" s="193"/>
      <c r="L907" s="38"/>
      <c r="M907" s="194" t="s">
        <v>1</v>
      </c>
      <c r="N907" s="195" t="s">
        <v>38</v>
      </c>
      <c r="O907" s="70"/>
      <c r="P907" s="196">
        <f>O907*H907</f>
        <v>0</v>
      </c>
      <c r="Q907" s="196">
        <v>0</v>
      </c>
      <c r="R907" s="196">
        <f>Q907*H907</f>
        <v>0</v>
      </c>
      <c r="S907" s="196">
        <v>0</v>
      </c>
      <c r="T907" s="197">
        <f>S907*H907</f>
        <v>0</v>
      </c>
      <c r="U907" s="33"/>
      <c r="V907" s="33"/>
      <c r="W907" s="33"/>
      <c r="X907" s="33"/>
      <c r="Y907" s="33"/>
      <c r="Z907" s="33"/>
      <c r="AA907" s="33"/>
      <c r="AB907" s="33"/>
      <c r="AC907" s="33"/>
      <c r="AD907" s="33"/>
      <c r="AE907" s="33"/>
      <c r="AR907" s="198" t="s">
        <v>236</v>
      </c>
      <c r="AT907" s="198" t="s">
        <v>155</v>
      </c>
      <c r="AU907" s="198" t="s">
        <v>83</v>
      </c>
      <c r="AY907" s="16" t="s">
        <v>153</v>
      </c>
      <c r="BE907" s="199">
        <f>IF(N907="základní",J907,0)</f>
        <v>0</v>
      </c>
      <c r="BF907" s="199">
        <f>IF(N907="snížená",J907,0)</f>
        <v>0</v>
      </c>
      <c r="BG907" s="199">
        <f>IF(N907="zákl. přenesená",J907,0)</f>
        <v>0</v>
      </c>
      <c r="BH907" s="199">
        <f>IF(N907="sníž. přenesená",J907,0)</f>
        <v>0</v>
      </c>
      <c r="BI907" s="199">
        <f>IF(N907="nulová",J907,0)</f>
        <v>0</v>
      </c>
      <c r="BJ907" s="16" t="s">
        <v>81</v>
      </c>
      <c r="BK907" s="199">
        <f>ROUND(I907*H907,2)</f>
        <v>0</v>
      </c>
      <c r="BL907" s="16" t="s">
        <v>236</v>
      </c>
      <c r="BM907" s="198" t="s">
        <v>1447</v>
      </c>
    </row>
    <row r="908" spans="1:65" s="2" customFormat="1" ht="24.2" customHeight="1">
      <c r="A908" s="33"/>
      <c r="B908" s="34"/>
      <c r="C908" s="223" t="s">
        <v>1448</v>
      </c>
      <c r="D908" s="223" t="s">
        <v>350</v>
      </c>
      <c r="E908" s="224" t="s">
        <v>1449</v>
      </c>
      <c r="F908" s="225" t="s">
        <v>1450</v>
      </c>
      <c r="G908" s="226" t="s">
        <v>309</v>
      </c>
      <c r="H908" s="227">
        <v>2</v>
      </c>
      <c r="I908" s="228"/>
      <c r="J908" s="229">
        <f>ROUND(I908*H908,2)</f>
        <v>0</v>
      </c>
      <c r="K908" s="230"/>
      <c r="L908" s="231"/>
      <c r="M908" s="232" t="s">
        <v>1</v>
      </c>
      <c r="N908" s="233" t="s">
        <v>38</v>
      </c>
      <c r="O908" s="70"/>
      <c r="P908" s="196">
        <f>O908*H908</f>
        <v>0</v>
      </c>
      <c r="Q908" s="196">
        <v>1.2E-2</v>
      </c>
      <c r="R908" s="196">
        <f>Q908*H908</f>
        <v>2.4E-2</v>
      </c>
      <c r="S908" s="196">
        <v>0</v>
      </c>
      <c r="T908" s="197">
        <f>S908*H908</f>
        <v>0</v>
      </c>
      <c r="U908" s="33"/>
      <c r="V908" s="33"/>
      <c r="W908" s="33"/>
      <c r="X908" s="33"/>
      <c r="Y908" s="33"/>
      <c r="Z908" s="33"/>
      <c r="AA908" s="33"/>
      <c r="AB908" s="33"/>
      <c r="AC908" s="33"/>
      <c r="AD908" s="33"/>
      <c r="AE908" s="33"/>
      <c r="AR908" s="198" t="s">
        <v>194</v>
      </c>
      <c r="AT908" s="198" t="s">
        <v>350</v>
      </c>
      <c r="AU908" s="198" t="s">
        <v>83</v>
      </c>
      <c r="AY908" s="16" t="s">
        <v>153</v>
      </c>
      <c r="BE908" s="199">
        <f>IF(N908="základní",J908,0)</f>
        <v>0</v>
      </c>
      <c r="BF908" s="199">
        <f>IF(N908="snížená",J908,0)</f>
        <v>0</v>
      </c>
      <c r="BG908" s="199">
        <f>IF(N908="zákl. přenesená",J908,0)</f>
        <v>0</v>
      </c>
      <c r="BH908" s="199">
        <f>IF(N908="sníž. přenesená",J908,0)</f>
        <v>0</v>
      </c>
      <c r="BI908" s="199">
        <f>IF(N908="nulová",J908,0)</f>
        <v>0</v>
      </c>
      <c r="BJ908" s="16" t="s">
        <v>81</v>
      </c>
      <c r="BK908" s="199">
        <f>ROUND(I908*H908,2)</f>
        <v>0</v>
      </c>
      <c r="BL908" s="16" t="s">
        <v>159</v>
      </c>
      <c r="BM908" s="198" t="s">
        <v>1451</v>
      </c>
    </row>
    <row r="909" spans="1:65" s="2" customFormat="1" ht="16.5" customHeight="1">
      <c r="A909" s="33"/>
      <c r="B909" s="34"/>
      <c r="C909" s="186" t="s">
        <v>868</v>
      </c>
      <c r="D909" s="186" t="s">
        <v>155</v>
      </c>
      <c r="E909" s="187" t="s">
        <v>1452</v>
      </c>
      <c r="F909" s="188" t="s">
        <v>1453</v>
      </c>
      <c r="G909" s="189" t="s">
        <v>1454</v>
      </c>
      <c r="H909" s="190">
        <v>2</v>
      </c>
      <c r="I909" s="191"/>
      <c r="J909" s="192">
        <f>ROUND(I909*H909,2)</f>
        <v>0</v>
      </c>
      <c r="K909" s="193"/>
      <c r="L909" s="38"/>
      <c r="M909" s="194" t="s">
        <v>1</v>
      </c>
      <c r="N909" s="195" t="s">
        <v>38</v>
      </c>
      <c r="O909" s="70"/>
      <c r="P909" s="196">
        <f>O909*H909</f>
        <v>0</v>
      </c>
      <c r="Q909" s="196">
        <v>0</v>
      </c>
      <c r="R909" s="196">
        <f>Q909*H909</f>
        <v>0</v>
      </c>
      <c r="S909" s="196">
        <v>0</v>
      </c>
      <c r="T909" s="197">
        <f>S909*H909</f>
        <v>0</v>
      </c>
      <c r="U909" s="33"/>
      <c r="V909" s="33"/>
      <c r="W909" s="33"/>
      <c r="X909" s="33"/>
      <c r="Y909" s="33"/>
      <c r="Z909" s="33"/>
      <c r="AA909" s="33"/>
      <c r="AB909" s="33"/>
      <c r="AC909" s="33"/>
      <c r="AD909" s="33"/>
      <c r="AE909" s="33"/>
      <c r="AR909" s="198" t="s">
        <v>236</v>
      </c>
      <c r="AT909" s="198" t="s">
        <v>155</v>
      </c>
      <c r="AU909" s="198" t="s">
        <v>83</v>
      </c>
      <c r="AY909" s="16" t="s">
        <v>153</v>
      </c>
      <c r="BE909" s="199">
        <f>IF(N909="základní",J909,0)</f>
        <v>0</v>
      </c>
      <c r="BF909" s="199">
        <f>IF(N909="snížená",J909,0)</f>
        <v>0</v>
      </c>
      <c r="BG909" s="199">
        <f>IF(N909="zákl. přenesená",J909,0)</f>
        <v>0</v>
      </c>
      <c r="BH909" s="199">
        <f>IF(N909="sníž. přenesená",J909,0)</f>
        <v>0</v>
      </c>
      <c r="BI909" s="199">
        <f>IF(N909="nulová",J909,0)</f>
        <v>0</v>
      </c>
      <c r="BJ909" s="16" t="s">
        <v>81</v>
      </c>
      <c r="BK909" s="199">
        <f>ROUND(I909*H909,2)</f>
        <v>0</v>
      </c>
      <c r="BL909" s="16" t="s">
        <v>236</v>
      </c>
      <c r="BM909" s="198" t="s">
        <v>1455</v>
      </c>
    </row>
    <row r="910" spans="1:65" s="2" customFormat="1" ht="21.75" customHeight="1">
      <c r="A910" s="33"/>
      <c r="B910" s="34"/>
      <c r="C910" s="223" t="s">
        <v>1456</v>
      </c>
      <c r="D910" s="223" t="s">
        <v>350</v>
      </c>
      <c r="E910" s="224" t="s">
        <v>1457</v>
      </c>
      <c r="F910" s="225" t="s">
        <v>1458</v>
      </c>
      <c r="G910" s="226" t="s">
        <v>309</v>
      </c>
      <c r="H910" s="227">
        <v>2</v>
      </c>
      <c r="I910" s="228"/>
      <c r="J910" s="229">
        <f>ROUND(I910*H910,2)</f>
        <v>0</v>
      </c>
      <c r="K910" s="230"/>
      <c r="L910" s="231"/>
      <c r="M910" s="232" t="s">
        <v>1</v>
      </c>
      <c r="N910" s="233" t="s">
        <v>38</v>
      </c>
      <c r="O910" s="70"/>
      <c r="P910" s="196">
        <f>O910*H910</f>
        <v>0</v>
      </c>
      <c r="Q910" s="196">
        <v>1E-4</v>
      </c>
      <c r="R910" s="196">
        <f>Q910*H910</f>
        <v>2.0000000000000001E-4</v>
      </c>
      <c r="S910" s="196">
        <v>0</v>
      </c>
      <c r="T910" s="197">
        <f>S910*H910</f>
        <v>0</v>
      </c>
      <c r="U910" s="33"/>
      <c r="V910" s="33"/>
      <c r="W910" s="33"/>
      <c r="X910" s="33"/>
      <c r="Y910" s="33"/>
      <c r="Z910" s="33"/>
      <c r="AA910" s="33"/>
      <c r="AB910" s="33"/>
      <c r="AC910" s="33"/>
      <c r="AD910" s="33"/>
      <c r="AE910" s="33"/>
      <c r="AR910" s="198" t="s">
        <v>194</v>
      </c>
      <c r="AT910" s="198" t="s">
        <v>350</v>
      </c>
      <c r="AU910" s="198" t="s">
        <v>83</v>
      </c>
      <c r="AY910" s="16" t="s">
        <v>153</v>
      </c>
      <c r="BE910" s="199">
        <f>IF(N910="základní",J910,0)</f>
        <v>0</v>
      </c>
      <c r="BF910" s="199">
        <f>IF(N910="snížená",J910,0)</f>
        <v>0</v>
      </c>
      <c r="BG910" s="199">
        <f>IF(N910="zákl. přenesená",J910,0)</f>
        <v>0</v>
      </c>
      <c r="BH910" s="199">
        <f>IF(N910="sníž. přenesená",J910,0)</f>
        <v>0</v>
      </c>
      <c r="BI910" s="199">
        <f>IF(N910="nulová",J910,0)</f>
        <v>0</v>
      </c>
      <c r="BJ910" s="16" t="s">
        <v>81</v>
      </c>
      <c r="BK910" s="199">
        <f>ROUND(I910*H910,2)</f>
        <v>0</v>
      </c>
      <c r="BL910" s="16" t="s">
        <v>159</v>
      </c>
      <c r="BM910" s="198" t="s">
        <v>1459</v>
      </c>
    </row>
    <row r="911" spans="1:65" s="2" customFormat="1" ht="24.2" customHeight="1">
      <c r="A911" s="33"/>
      <c r="B911" s="34"/>
      <c r="C911" s="186" t="s">
        <v>871</v>
      </c>
      <c r="D911" s="186" t="s">
        <v>155</v>
      </c>
      <c r="E911" s="187" t="s">
        <v>1460</v>
      </c>
      <c r="F911" s="188" t="s">
        <v>1461</v>
      </c>
      <c r="G911" s="189" t="s">
        <v>260</v>
      </c>
      <c r="H911" s="190">
        <v>6</v>
      </c>
      <c r="I911" s="191"/>
      <c r="J911" s="192">
        <f>ROUND(I911*H911,2)</f>
        <v>0</v>
      </c>
      <c r="K911" s="193"/>
      <c r="L911" s="38"/>
      <c r="M911" s="194" t="s">
        <v>1</v>
      </c>
      <c r="N911" s="195" t="s">
        <v>38</v>
      </c>
      <c r="O911" s="70"/>
      <c r="P911" s="196">
        <f>O911*H911</f>
        <v>0</v>
      </c>
      <c r="Q911" s="196">
        <v>0</v>
      </c>
      <c r="R911" s="196">
        <f>Q911*H911</f>
        <v>0</v>
      </c>
      <c r="S911" s="196">
        <v>0</v>
      </c>
      <c r="T911" s="197">
        <f>S911*H911</f>
        <v>0</v>
      </c>
      <c r="U911" s="33"/>
      <c r="V911" s="33"/>
      <c r="W911" s="33"/>
      <c r="X911" s="33"/>
      <c r="Y911" s="33"/>
      <c r="Z911" s="33"/>
      <c r="AA911" s="33"/>
      <c r="AB911" s="33"/>
      <c r="AC911" s="33"/>
      <c r="AD911" s="33"/>
      <c r="AE911" s="33"/>
      <c r="AR911" s="198" t="s">
        <v>236</v>
      </c>
      <c r="AT911" s="198" t="s">
        <v>155</v>
      </c>
      <c r="AU911" s="198" t="s">
        <v>83</v>
      </c>
      <c r="AY911" s="16" t="s">
        <v>153</v>
      </c>
      <c r="BE911" s="199">
        <f>IF(N911="základní",J911,0)</f>
        <v>0</v>
      </c>
      <c r="BF911" s="199">
        <f>IF(N911="snížená",J911,0)</f>
        <v>0</v>
      </c>
      <c r="BG911" s="199">
        <f>IF(N911="zákl. přenesená",J911,0)</f>
        <v>0</v>
      </c>
      <c r="BH911" s="199">
        <f>IF(N911="sníž. přenesená",J911,0)</f>
        <v>0</v>
      </c>
      <c r="BI911" s="199">
        <f>IF(N911="nulová",J911,0)</f>
        <v>0</v>
      </c>
      <c r="BJ911" s="16" t="s">
        <v>81</v>
      </c>
      <c r="BK911" s="199">
        <f>ROUND(I911*H911,2)</f>
        <v>0</v>
      </c>
      <c r="BL911" s="16" t="s">
        <v>236</v>
      </c>
      <c r="BM911" s="198" t="s">
        <v>1462</v>
      </c>
    </row>
    <row r="912" spans="1:65" s="13" customFormat="1">
      <c r="B912" s="200"/>
      <c r="C912" s="201"/>
      <c r="D912" s="202" t="s">
        <v>161</v>
      </c>
      <c r="E912" s="203" t="s">
        <v>1</v>
      </c>
      <c r="F912" s="204" t="s">
        <v>849</v>
      </c>
      <c r="G912" s="201"/>
      <c r="H912" s="205">
        <v>6</v>
      </c>
      <c r="I912" s="206"/>
      <c r="J912" s="201"/>
      <c r="K912" s="201"/>
      <c r="L912" s="207"/>
      <c r="M912" s="208"/>
      <c r="N912" s="209"/>
      <c r="O912" s="209"/>
      <c r="P912" s="209"/>
      <c r="Q912" s="209"/>
      <c r="R912" s="209"/>
      <c r="S912" s="209"/>
      <c r="T912" s="210"/>
      <c r="AT912" s="211" t="s">
        <v>161</v>
      </c>
      <c r="AU912" s="211" t="s">
        <v>83</v>
      </c>
      <c r="AV912" s="13" t="s">
        <v>83</v>
      </c>
      <c r="AW912" s="13" t="s">
        <v>30</v>
      </c>
      <c r="AX912" s="13" t="s">
        <v>73</v>
      </c>
      <c r="AY912" s="211" t="s">
        <v>153</v>
      </c>
    </row>
    <row r="913" spans="1:65" s="14" customFormat="1">
      <c r="B913" s="212"/>
      <c r="C913" s="213"/>
      <c r="D913" s="202" t="s">
        <v>161</v>
      </c>
      <c r="E913" s="214" t="s">
        <v>1</v>
      </c>
      <c r="F913" s="215" t="s">
        <v>163</v>
      </c>
      <c r="G913" s="213"/>
      <c r="H913" s="216">
        <v>6</v>
      </c>
      <c r="I913" s="217"/>
      <c r="J913" s="213"/>
      <c r="K913" s="213"/>
      <c r="L913" s="218"/>
      <c r="M913" s="219"/>
      <c r="N913" s="220"/>
      <c r="O913" s="220"/>
      <c r="P913" s="220"/>
      <c r="Q913" s="220"/>
      <c r="R913" s="220"/>
      <c r="S913" s="220"/>
      <c r="T913" s="221"/>
      <c r="AT913" s="222" t="s">
        <v>161</v>
      </c>
      <c r="AU913" s="222" t="s">
        <v>83</v>
      </c>
      <c r="AV913" s="14" t="s">
        <v>159</v>
      </c>
      <c r="AW913" s="14" t="s">
        <v>30</v>
      </c>
      <c r="AX913" s="14" t="s">
        <v>81</v>
      </c>
      <c r="AY913" s="222" t="s">
        <v>153</v>
      </c>
    </row>
    <row r="914" spans="1:65" s="2" customFormat="1" ht="16.5" customHeight="1">
      <c r="A914" s="33"/>
      <c r="B914" s="34"/>
      <c r="C914" s="186" t="s">
        <v>1463</v>
      </c>
      <c r="D914" s="186" t="s">
        <v>155</v>
      </c>
      <c r="E914" s="187" t="s">
        <v>1464</v>
      </c>
      <c r="F914" s="188" t="s">
        <v>1465</v>
      </c>
      <c r="G914" s="189" t="s">
        <v>260</v>
      </c>
      <c r="H914" s="190">
        <v>6</v>
      </c>
      <c r="I914" s="191"/>
      <c r="J914" s="192">
        <f>ROUND(I914*H914,2)</f>
        <v>0</v>
      </c>
      <c r="K914" s="193"/>
      <c r="L914" s="38"/>
      <c r="M914" s="194" t="s">
        <v>1</v>
      </c>
      <c r="N914" s="195" t="s">
        <v>38</v>
      </c>
      <c r="O914" s="70"/>
      <c r="P914" s="196">
        <f>O914*H914</f>
        <v>0</v>
      </c>
      <c r="Q914" s="196">
        <v>0</v>
      </c>
      <c r="R914" s="196">
        <f>Q914*H914</f>
        <v>0</v>
      </c>
      <c r="S914" s="196">
        <v>0</v>
      </c>
      <c r="T914" s="197">
        <f>S914*H914</f>
        <v>0</v>
      </c>
      <c r="U914" s="33"/>
      <c r="V914" s="33"/>
      <c r="W914" s="33"/>
      <c r="X914" s="33"/>
      <c r="Y914" s="33"/>
      <c r="Z914" s="33"/>
      <c r="AA914" s="33"/>
      <c r="AB914" s="33"/>
      <c r="AC914" s="33"/>
      <c r="AD914" s="33"/>
      <c r="AE914" s="33"/>
      <c r="AR914" s="198" t="s">
        <v>236</v>
      </c>
      <c r="AT914" s="198" t="s">
        <v>155</v>
      </c>
      <c r="AU914" s="198" t="s">
        <v>83</v>
      </c>
      <c r="AY914" s="16" t="s">
        <v>153</v>
      </c>
      <c r="BE914" s="199">
        <f>IF(N914="základní",J914,0)</f>
        <v>0</v>
      </c>
      <c r="BF914" s="199">
        <f>IF(N914="snížená",J914,0)</f>
        <v>0</v>
      </c>
      <c r="BG914" s="199">
        <f>IF(N914="zákl. přenesená",J914,0)</f>
        <v>0</v>
      </c>
      <c r="BH914" s="199">
        <f>IF(N914="sníž. přenesená",J914,0)</f>
        <v>0</v>
      </c>
      <c r="BI914" s="199">
        <f>IF(N914="nulová",J914,0)</f>
        <v>0</v>
      </c>
      <c r="BJ914" s="16" t="s">
        <v>81</v>
      </c>
      <c r="BK914" s="199">
        <f>ROUND(I914*H914,2)</f>
        <v>0</v>
      </c>
      <c r="BL914" s="16" t="s">
        <v>236</v>
      </c>
      <c r="BM914" s="198" t="s">
        <v>1466</v>
      </c>
    </row>
    <row r="915" spans="1:65" s="13" customFormat="1">
      <c r="B915" s="200"/>
      <c r="C915" s="201"/>
      <c r="D915" s="202" t="s">
        <v>161</v>
      </c>
      <c r="E915" s="203" t="s">
        <v>1</v>
      </c>
      <c r="F915" s="204" t="s">
        <v>849</v>
      </c>
      <c r="G915" s="201"/>
      <c r="H915" s="205">
        <v>6</v>
      </c>
      <c r="I915" s="206"/>
      <c r="J915" s="201"/>
      <c r="K915" s="201"/>
      <c r="L915" s="207"/>
      <c r="M915" s="208"/>
      <c r="N915" s="209"/>
      <c r="O915" s="209"/>
      <c r="P915" s="209"/>
      <c r="Q915" s="209"/>
      <c r="R915" s="209"/>
      <c r="S915" s="209"/>
      <c r="T915" s="210"/>
      <c r="AT915" s="211" t="s">
        <v>161</v>
      </c>
      <c r="AU915" s="211" t="s">
        <v>83</v>
      </c>
      <c r="AV915" s="13" t="s">
        <v>83</v>
      </c>
      <c r="AW915" s="13" t="s">
        <v>30</v>
      </c>
      <c r="AX915" s="13" t="s">
        <v>73</v>
      </c>
      <c r="AY915" s="211" t="s">
        <v>153</v>
      </c>
    </row>
    <row r="916" spans="1:65" s="14" customFormat="1">
      <c r="B916" s="212"/>
      <c r="C916" s="213"/>
      <c r="D916" s="202" t="s">
        <v>161</v>
      </c>
      <c r="E916" s="214" t="s">
        <v>1</v>
      </c>
      <c r="F916" s="215" t="s">
        <v>163</v>
      </c>
      <c r="G916" s="213"/>
      <c r="H916" s="216">
        <v>6</v>
      </c>
      <c r="I916" s="217"/>
      <c r="J916" s="213"/>
      <c r="K916" s="213"/>
      <c r="L916" s="218"/>
      <c r="M916" s="219"/>
      <c r="N916" s="220"/>
      <c r="O916" s="220"/>
      <c r="P916" s="220"/>
      <c r="Q916" s="220"/>
      <c r="R916" s="220"/>
      <c r="S916" s="220"/>
      <c r="T916" s="221"/>
      <c r="AT916" s="222" t="s">
        <v>161</v>
      </c>
      <c r="AU916" s="222" t="s">
        <v>83</v>
      </c>
      <c r="AV916" s="14" t="s">
        <v>159</v>
      </c>
      <c r="AW916" s="14" t="s">
        <v>30</v>
      </c>
      <c r="AX916" s="14" t="s">
        <v>81</v>
      </c>
      <c r="AY916" s="222" t="s">
        <v>153</v>
      </c>
    </row>
    <row r="917" spans="1:65" s="2" customFormat="1" ht="24.2" customHeight="1">
      <c r="A917" s="33"/>
      <c r="B917" s="34"/>
      <c r="C917" s="186" t="s">
        <v>1467</v>
      </c>
      <c r="D917" s="186" t="s">
        <v>155</v>
      </c>
      <c r="E917" s="187" t="s">
        <v>1468</v>
      </c>
      <c r="F917" s="188" t="s">
        <v>1469</v>
      </c>
      <c r="G917" s="189" t="s">
        <v>260</v>
      </c>
      <c r="H917" s="190">
        <v>6</v>
      </c>
      <c r="I917" s="191"/>
      <c r="J917" s="192">
        <f>ROUND(I917*H917,2)</f>
        <v>0</v>
      </c>
      <c r="K917" s="193"/>
      <c r="L917" s="38"/>
      <c r="M917" s="194" t="s">
        <v>1</v>
      </c>
      <c r="N917" s="195" t="s">
        <v>38</v>
      </c>
      <c r="O917" s="70"/>
      <c r="P917" s="196">
        <f>O917*H917</f>
        <v>0</v>
      </c>
      <c r="Q917" s="196">
        <v>0</v>
      </c>
      <c r="R917" s="196">
        <f>Q917*H917</f>
        <v>0</v>
      </c>
      <c r="S917" s="196">
        <v>0</v>
      </c>
      <c r="T917" s="197">
        <f>S917*H917</f>
        <v>0</v>
      </c>
      <c r="U917" s="33"/>
      <c r="V917" s="33"/>
      <c r="W917" s="33"/>
      <c r="X917" s="33"/>
      <c r="Y917" s="33"/>
      <c r="Z917" s="33"/>
      <c r="AA917" s="33"/>
      <c r="AB917" s="33"/>
      <c r="AC917" s="33"/>
      <c r="AD917" s="33"/>
      <c r="AE917" s="33"/>
      <c r="AR917" s="198" t="s">
        <v>236</v>
      </c>
      <c r="AT917" s="198" t="s">
        <v>155</v>
      </c>
      <c r="AU917" s="198" t="s">
        <v>83</v>
      </c>
      <c r="AY917" s="16" t="s">
        <v>153</v>
      </c>
      <c r="BE917" s="199">
        <f>IF(N917="základní",J917,0)</f>
        <v>0</v>
      </c>
      <c r="BF917" s="199">
        <f>IF(N917="snížená",J917,0)</f>
        <v>0</v>
      </c>
      <c r="BG917" s="199">
        <f>IF(N917="zákl. přenesená",J917,0)</f>
        <v>0</v>
      </c>
      <c r="BH917" s="199">
        <f>IF(N917="sníž. přenesená",J917,0)</f>
        <v>0</v>
      </c>
      <c r="BI917" s="199">
        <f>IF(N917="nulová",J917,0)</f>
        <v>0</v>
      </c>
      <c r="BJ917" s="16" t="s">
        <v>81</v>
      </c>
      <c r="BK917" s="199">
        <f>ROUND(I917*H917,2)</f>
        <v>0</v>
      </c>
      <c r="BL917" s="16" t="s">
        <v>236</v>
      </c>
      <c r="BM917" s="198" t="s">
        <v>1470</v>
      </c>
    </row>
    <row r="918" spans="1:65" s="13" customFormat="1">
      <c r="B918" s="200"/>
      <c r="C918" s="201"/>
      <c r="D918" s="202" t="s">
        <v>161</v>
      </c>
      <c r="E918" s="203" t="s">
        <v>1</v>
      </c>
      <c r="F918" s="204" t="s">
        <v>849</v>
      </c>
      <c r="G918" s="201"/>
      <c r="H918" s="205">
        <v>6</v>
      </c>
      <c r="I918" s="206"/>
      <c r="J918" s="201"/>
      <c r="K918" s="201"/>
      <c r="L918" s="207"/>
      <c r="M918" s="208"/>
      <c r="N918" s="209"/>
      <c r="O918" s="209"/>
      <c r="P918" s="209"/>
      <c r="Q918" s="209"/>
      <c r="R918" s="209"/>
      <c r="S918" s="209"/>
      <c r="T918" s="210"/>
      <c r="AT918" s="211" t="s">
        <v>161</v>
      </c>
      <c r="AU918" s="211" t="s">
        <v>83</v>
      </c>
      <c r="AV918" s="13" t="s">
        <v>83</v>
      </c>
      <c r="AW918" s="13" t="s">
        <v>30</v>
      </c>
      <c r="AX918" s="13" t="s">
        <v>73</v>
      </c>
      <c r="AY918" s="211" t="s">
        <v>153</v>
      </c>
    </row>
    <row r="919" spans="1:65" s="14" customFormat="1">
      <c r="B919" s="212"/>
      <c r="C919" s="213"/>
      <c r="D919" s="202" t="s">
        <v>161</v>
      </c>
      <c r="E919" s="214" t="s">
        <v>1</v>
      </c>
      <c r="F919" s="215" t="s">
        <v>163</v>
      </c>
      <c r="G919" s="213"/>
      <c r="H919" s="216">
        <v>6</v>
      </c>
      <c r="I919" s="217"/>
      <c r="J919" s="213"/>
      <c r="K919" s="213"/>
      <c r="L919" s="218"/>
      <c r="M919" s="219"/>
      <c r="N919" s="220"/>
      <c r="O919" s="220"/>
      <c r="P919" s="220"/>
      <c r="Q919" s="220"/>
      <c r="R919" s="220"/>
      <c r="S919" s="220"/>
      <c r="T919" s="221"/>
      <c r="AT919" s="222" t="s">
        <v>161</v>
      </c>
      <c r="AU919" s="222" t="s">
        <v>83</v>
      </c>
      <c r="AV919" s="14" t="s">
        <v>159</v>
      </c>
      <c r="AW919" s="14" t="s">
        <v>30</v>
      </c>
      <c r="AX919" s="14" t="s">
        <v>81</v>
      </c>
      <c r="AY919" s="222" t="s">
        <v>153</v>
      </c>
    </row>
    <row r="920" spans="1:65" s="2" customFormat="1" ht="16.5" customHeight="1">
      <c r="A920" s="33"/>
      <c r="B920" s="34"/>
      <c r="C920" s="186" t="s">
        <v>1471</v>
      </c>
      <c r="D920" s="186" t="s">
        <v>155</v>
      </c>
      <c r="E920" s="187" t="s">
        <v>1472</v>
      </c>
      <c r="F920" s="188" t="s">
        <v>1473</v>
      </c>
      <c r="G920" s="189" t="s">
        <v>260</v>
      </c>
      <c r="H920" s="190">
        <v>6</v>
      </c>
      <c r="I920" s="191"/>
      <c r="J920" s="192">
        <f>ROUND(I920*H920,2)</f>
        <v>0</v>
      </c>
      <c r="K920" s="193"/>
      <c r="L920" s="38"/>
      <c r="M920" s="194" t="s">
        <v>1</v>
      </c>
      <c r="N920" s="195" t="s">
        <v>38</v>
      </c>
      <c r="O920" s="70"/>
      <c r="P920" s="196">
        <f>O920*H920</f>
        <v>0</v>
      </c>
      <c r="Q920" s="196">
        <v>0</v>
      </c>
      <c r="R920" s="196">
        <f>Q920*H920</f>
        <v>0</v>
      </c>
      <c r="S920" s="196">
        <v>0</v>
      </c>
      <c r="T920" s="197">
        <f>S920*H920</f>
        <v>0</v>
      </c>
      <c r="U920" s="33"/>
      <c r="V920" s="33"/>
      <c r="W920" s="33"/>
      <c r="X920" s="33"/>
      <c r="Y920" s="33"/>
      <c r="Z920" s="33"/>
      <c r="AA920" s="33"/>
      <c r="AB920" s="33"/>
      <c r="AC920" s="33"/>
      <c r="AD920" s="33"/>
      <c r="AE920" s="33"/>
      <c r="AR920" s="198" t="s">
        <v>236</v>
      </c>
      <c r="AT920" s="198" t="s">
        <v>155</v>
      </c>
      <c r="AU920" s="198" t="s">
        <v>83</v>
      </c>
      <c r="AY920" s="16" t="s">
        <v>153</v>
      </c>
      <c r="BE920" s="199">
        <f>IF(N920="základní",J920,0)</f>
        <v>0</v>
      </c>
      <c r="BF920" s="199">
        <f>IF(N920="snížená",J920,0)</f>
        <v>0</v>
      </c>
      <c r="BG920" s="199">
        <f>IF(N920="zákl. přenesená",J920,0)</f>
        <v>0</v>
      </c>
      <c r="BH920" s="199">
        <f>IF(N920="sníž. přenesená",J920,0)</f>
        <v>0</v>
      </c>
      <c r="BI920" s="199">
        <f>IF(N920="nulová",J920,0)</f>
        <v>0</v>
      </c>
      <c r="BJ920" s="16" t="s">
        <v>81</v>
      </c>
      <c r="BK920" s="199">
        <f>ROUND(I920*H920,2)</f>
        <v>0</v>
      </c>
      <c r="BL920" s="16" t="s">
        <v>236</v>
      </c>
      <c r="BM920" s="198" t="s">
        <v>1474</v>
      </c>
    </row>
    <row r="921" spans="1:65" s="13" customFormat="1">
      <c r="B921" s="200"/>
      <c r="C921" s="201"/>
      <c r="D921" s="202" t="s">
        <v>161</v>
      </c>
      <c r="E921" s="203" t="s">
        <v>1</v>
      </c>
      <c r="F921" s="204" t="s">
        <v>849</v>
      </c>
      <c r="G921" s="201"/>
      <c r="H921" s="205">
        <v>6</v>
      </c>
      <c r="I921" s="206"/>
      <c r="J921" s="201"/>
      <c r="K921" s="201"/>
      <c r="L921" s="207"/>
      <c r="M921" s="208"/>
      <c r="N921" s="209"/>
      <c r="O921" s="209"/>
      <c r="P921" s="209"/>
      <c r="Q921" s="209"/>
      <c r="R921" s="209"/>
      <c r="S921" s="209"/>
      <c r="T921" s="210"/>
      <c r="AT921" s="211" t="s">
        <v>161</v>
      </c>
      <c r="AU921" s="211" t="s">
        <v>83</v>
      </c>
      <c r="AV921" s="13" t="s">
        <v>83</v>
      </c>
      <c r="AW921" s="13" t="s">
        <v>30</v>
      </c>
      <c r="AX921" s="13" t="s">
        <v>73</v>
      </c>
      <c r="AY921" s="211" t="s">
        <v>153</v>
      </c>
    </row>
    <row r="922" spans="1:65" s="14" customFormat="1">
      <c r="B922" s="212"/>
      <c r="C922" s="213"/>
      <c r="D922" s="202" t="s">
        <v>161</v>
      </c>
      <c r="E922" s="214" t="s">
        <v>1</v>
      </c>
      <c r="F922" s="215" t="s">
        <v>163</v>
      </c>
      <c r="G922" s="213"/>
      <c r="H922" s="216">
        <v>6</v>
      </c>
      <c r="I922" s="217"/>
      <c r="J922" s="213"/>
      <c r="K922" s="213"/>
      <c r="L922" s="218"/>
      <c r="M922" s="219"/>
      <c r="N922" s="220"/>
      <c r="O922" s="220"/>
      <c r="P922" s="220"/>
      <c r="Q922" s="220"/>
      <c r="R922" s="220"/>
      <c r="S922" s="220"/>
      <c r="T922" s="221"/>
      <c r="AT922" s="222" t="s">
        <v>161</v>
      </c>
      <c r="AU922" s="222" t="s">
        <v>83</v>
      </c>
      <c r="AV922" s="14" t="s">
        <v>159</v>
      </c>
      <c r="AW922" s="14" t="s">
        <v>30</v>
      </c>
      <c r="AX922" s="14" t="s">
        <v>81</v>
      </c>
      <c r="AY922" s="222" t="s">
        <v>153</v>
      </c>
    </row>
    <row r="923" spans="1:65" s="2" customFormat="1" ht="24.2" customHeight="1">
      <c r="A923" s="33"/>
      <c r="B923" s="34"/>
      <c r="C923" s="186" t="s">
        <v>1475</v>
      </c>
      <c r="D923" s="186" t="s">
        <v>155</v>
      </c>
      <c r="E923" s="187" t="s">
        <v>1476</v>
      </c>
      <c r="F923" s="188" t="s">
        <v>1477</v>
      </c>
      <c r="G923" s="189" t="s">
        <v>206</v>
      </c>
      <c r="H923" s="190">
        <v>0.31900000000000001</v>
      </c>
      <c r="I923" s="191"/>
      <c r="J923" s="192">
        <f>ROUND(I923*H923,2)</f>
        <v>0</v>
      </c>
      <c r="K923" s="193"/>
      <c r="L923" s="38"/>
      <c r="M923" s="194" t="s">
        <v>1</v>
      </c>
      <c r="N923" s="195" t="s">
        <v>38</v>
      </c>
      <c r="O923" s="70"/>
      <c r="P923" s="196">
        <f>O923*H923</f>
        <v>0</v>
      </c>
      <c r="Q923" s="196">
        <v>0</v>
      </c>
      <c r="R923" s="196">
        <f>Q923*H923</f>
        <v>0</v>
      </c>
      <c r="S923" s="196">
        <v>0</v>
      </c>
      <c r="T923" s="197">
        <f>S923*H923</f>
        <v>0</v>
      </c>
      <c r="U923" s="33"/>
      <c r="V923" s="33"/>
      <c r="W923" s="33"/>
      <c r="X923" s="33"/>
      <c r="Y923" s="33"/>
      <c r="Z923" s="33"/>
      <c r="AA923" s="33"/>
      <c r="AB923" s="33"/>
      <c r="AC923" s="33"/>
      <c r="AD923" s="33"/>
      <c r="AE923" s="33"/>
      <c r="AR923" s="198" t="s">
        <v>236</v>
      </c>
      <c r="AT923" s="198" t="s">
        <v>155</v>
      </c>
      <c r="AU923" s="198" t="s">
        <v>83</v>
      </c>
      <c r="AY923" s="16" t="s">
        <v>153</v>
      </c>
      <c r="BE923" s="199">
        <f>IF(N923="základní",J923,0)</f>
        <v>0</v>
      </c>
      <c r="BF923" s="199">
        <f>IF(N923="snížená",J923,0)</f>
        <v>0</v>
      </c>
      <c r="BG923" s="199">
        <f>IF(N923="zákl. přenesená",J923,0)</f>
        <v>0</v>
      </c>
      <c r="BH923" s="199">
        <f>IF(N923="sníž. přenesená",J923,0)</f>
        <v>0</v>
      </c>
      <c r="BI923" s="199">
        <f>IF(N923="nulová",J923,0)</f>
        <v>0</v>
      </c>
      <c r="BJ923" s="16" t="s">
        <v>81</v>
      </c>
      <c r="BK923" s="199">
        <f>ROUND(I923*H923,2)</f>
        <v>0</v>
      </c>
      <c r="BL923" s="16" t="s">
        <v>236</v>
      </c>
      <c r="BM923" s="198" t="s">
        <v>1478</v>
      </c>
    </row>
    <row r="924" spans="1:65" s="12" customFormat="1" ht="22.9" customHeight="1">
      <c r="B924" s="170"/>
      <c r="C924" s="171"/>
      <c r="D924" s="172" t="s">
        <v>72</v>
      </c>
      <c r="E924" s="184" t="s">
        <v>1479</v>
      </c>
      <c r="F924" s="184" t="s">
        <v>1480</v>
      </c>
      <c r="G924" s="171"/>
      <c r="H924" s="171"/>
      <c r="I924" s="174"/>
      <c r="J924" s="185">
        <f>BK924</f>
        <v>0</v>
      </c>
      <c r="K924" s="171"/>
      <c r="L924" s="176"/>
      <c r="M924" s="177"/>
      <c r="N924" s="178"/>
      <c r="O924" s="178"/>
      <c r="P924" s="179">
        <f>SUM(P925:P952)</f>
        <v>0</v>
      </c>
      <c r="Q924" s="178"/>
      <c r="R924" s="179">
        <f>SUM(R925:R952)</f>
        <v>3.1145500000000004</v>
      </c>
      <c r="S924" s="178"/>
      <c r="T924" s="180">
        <f>SUM(T925:T952)</f>
        <v>0</v>
      </c>
      <c r="AR924" s="181" t="s">
        <v>83</v>
      </c>
      <c r="AT924" s="182" t="s">
        <v>72</v>
      </c>
      <c r="AU924" s="182" t="s">
        <v>81</v>
      </c>
      <c r="AY924" s="181" t="s">
        <v>153</v>
      </c>
      <c r="BK924" s="183">
        <f>SUM(BK925:BK952)</f>
        <v>0</v>
      </c>
    </row>
    <row r="925" spans="1:65" s="2" customFormat="1" ht="16.5" customHeight="1">
      <c r="A925" s="33"/>
      <c r="B925" s="34"/>
      <c r="C925" s="186" t="s">
        <v>1481</v>
      </c>
      <c r="D925" s="186" t="s">
        <v>155</v>
      </c>
      <c r="E925" s="187" t="s">
        <v>1482</v>
      </c>
      <c r="F925" s="188" t="s">
        <v>1483</v>
      </c>
      <c r="G925" s="189" t="s">
        <v>212</v>
      </c>
      <c r="H925" s="190">
        <v>121.6</v>
      </c>
      <c r="I925" s="191"/>
      <c r="J925" s="192">
        <f>ROUND(I925*H925,2)</f>
        <v>0</v>
      </c>
      <c r="K925" s="193"/>
      <c r="L925" s="38"/>
      <c r="M925" s="194" t="s">
        <v>1</v>
      </c>
      <c r="N925" s="195" t="s">
        <v>38</v>
      </c>
      <c r="O925" s="70"/>
      <c r="P925" s="196">
        <f>O925*H925</f>
        <v>0</v>
      </c>
      <c r="Q925" s="196">
        <v>2.9999999999999997E-4</v>
      </c>
      <c r="R925" s="196">
        <f>Q925*H925</f>
        <v>3.6479999999999999E-2</v>
      </c>
      <c r="S925" s="196">
        <v>0</v>
      </c>
      <c r="T925" s="197">
        <f>S925*H925</f>
        <v>0</v>
      </c>
      <c r="U925" s="33"/>
      <c r="V925" s="33"/>
      <c r="W925" s="33"/>
      <c r="X925" s="33"/>
      <c r="Y925" s="33"/>
      <c r="Z925" s="33"/>
      <c r="AA925" s="33"/>
      <c r="AB925" s="33"/>
      <c r="AC925" s="33"/>
      <c r="AD925" s="33"/>
      <c r="AE925" s="33"/>
      <c r="AR925" s="198" t="s">
        <v>236</v>
      </c>
      <c r="AT925" s="198" t="s">
        <v>155</v>
      </c>
      <c r="AU925" s="198" t="s">
        <v>83</v>
      </c>
      <c r="AY925" s="16" t="s">
        <v>153</v>
      </c>
      <c r="BE925" s="199">
        <f>IF(N925="základní",J925,0)</f>
        <v>0</v>
      </c>
      <c r="BF925" s="199">
        <f>IF(N925="snížená",J925,0)</f>
        <v>0</v>
      </c>
      <c r="BG925" s="199">
        <f>IF(N925="zákl. přenesená",J925,0)</f>
        <v>0</v>
      </c>
      <c r="BH925" s="199">
        <f>IF(N925="sníž. přenesená",J925,0)</f>
        <v>0</v>
      </c>
      <c r="BI925" s="199">
        <f>IF(N925="nulová",J925,0)</f>
        <v>0</v>
      </c>
      <c r="BJ925" s="16" t="s">
        <v>81</v>
      </c>
      <c r="BK925" s="199">
        <f>ROUND(I925*H925,2)</f>
        <v>0</v>
      </c>
      <c r="BL925" s="16" t="s">
        <v>236</v>
      </c>
      <c r="BM925" s="198" t="s">
        <v>1484</v>
      </c>
    </row>
    <row r="926" spans="1:65" s="13" customFormat="1" ht="22.5">
      <c r="B926" s="200"/>
      <c r="C926" s="201"/>
      <c r="D926" s="202" t="s">
        <v>161</v>
      </c>
      <c r="E926" s="203" t="s">
        <v>1</v>
      </c>
      <c r="F926" s="204" t="s">
        <v>1485</v>
      </c>
      <c r="G926" s="201"/>
      <c r="H926" s="205">
        <v>121.6</v>
      </c>
      <c r="I926" s="206"/>
      <c r="J926" s="201"/>
      <c r="K926" s="201"/>
      <c r="L926" s="207"/>
      <c r="M926" s="208"/>
      <c r="N926" s="209"/>
      <c r="O926" s="209"/>
      <c r="P926" s="209"/>
      <c r="Q926" s="209"/>
      <c r="R926" s="209"/>
      <c r="S926" s="209"/>
      <c r="T926" s="210"/>
      <c r="AT926" s="211" t="s">
        <v>161</v>
      </c>
      <c r="AU926" s="211" t="s">
        <v>83</v>
      </c>
      <c r="AV926" s="13" t="s">
        <v>83</v>
      </c>
      <c r="AW926" s="13" t="s">
        <v>30</v>
      </c>
      <c r="AX926" s="13" t="s">
        <v>73</v>
      </c>
      <c r="AY926" s="211" t="s">
        <v>153</v>
      </c>
    </row>
    <row r="927" spans="1:65" s="14" customFormat="1">
      <c r="B927" s="212"/>
      <c r="C927" s="213"/>
      <c r="D927" s="202" t="s">
        <v>161</v>
      </c>
      <c r="E927" s="214" t="s">
        <v>1</v>
      </c>
      <c r="F927" s="215" t="s">
        <v>163</v>
      </c>
      <c r="G927" s="213"/>
      <c r="H927" s="216">
        <v>121.6</v>
      </c>
      <c r="I927" s="217"/>
      <c r="J927" s="213"/>
      <c r="K927" s="213"/>
      <c r="L927" s="218"/>
      <c r="M927" s="219"/>
      <c r="N927" s="220"/>
      <c r="O927" s="220"/>
      <c r="P927" s="220"/>
      <c r="Q927" s="220"/>
      <c r="R927" s="220"/>
      <c r="S927" s="220"/>
      <c r="T927" s="221"/>
      <c r="AT927" s="222" t="s">
        <v>161</v>
      </c>
      <c r="AU927" s="222" t="s">
        <v>83</v>
      </c>
      <c r="AV927" s="14" t="s">
        <v>159</v>
      </c>
      <c r="AW927" s="14" t="s">
        <v>30</v>
      </c>
      <c r="AX927" s="14" t="s">
        <v>81</v>
      </c>
      <c r="AY927" s="222" t="s">
        <v>153</v>
      </c>
    </row>
    <row r="928" spans="1:65" s="2" customFormat="1" ht="24.2" customHeight="1">
      <c r="A928" s="33"/>
      <c r="B928" s="34"/>
      <c r="C928" s="186" t="s">
        <v>1486</v>
      </c>
      <c r="D928" s="186" t="s">
        <v>155</v>
      </c>
      <c r="E928" s="187" t="s">
        <v>1487</v>
      </c>
      <c r="F928" s="188" t="s">
        <v>1488</v>
      </c>
      <c r="G928" s="189" t="s">
        <v>260</v>
      </c>
      <c r="H928" s="190">
        <v>28</v>
      </c>
      <c r="I928" s="191"/>
      <c r="J928" s="192">
        <f>ROUND(I928*H928,2)</f>
        <v>0</v>
      </c>
      <c r="K928" s="193"/>
      <c r="L928" s="38"/>
      <c r="M928" s="194" t="s">
        <v>1</v>
      </c>
      <c r="N928" s="195" t="s">
        <v>38</v>
      </c>
      <c r="O928" s="70"/>
      <c r="P928" s="196">
        <f>O928*H928</f>
        <v>0</v>
      </c>
      <c r="Q928" s="196">
        <v>0</v>
      </c>
      <c r="R928" s="196">
        <f>Q928*H928</f>
        <v>0</v>
      </c>
      <c r="S928" s="196">
        <v>0</v>
      </c>
      <c r="T928" s="197">
        <f>S928*H928</f>
        <v>0</v>
      </c>
      <c r="U928" s="33"/>
      <c r="V928" s="33"/>
      <c r="W928" s="33"/>
      <c r="X928" s="33"/>
      <c r="Y928" s="33"/>
      <c r="Z928" s="33"/>
      <c r="AA928" s="33"/>
      <c r="AB928" s="33"/>
      <c r="AC928" s="33"/>
      <c r="AD928" s="33"/>
      <c r="AE928" s="33"/>
      <c r="AR928" s="198" t="s">
        <v>236</v>
      </c>
      <c r="AT928" s="198" t="s">
        <v>155</v>
      </c>
      <c r="AU928" s="198" t="s">
        <v>83</v>
      </c>
      <c r="AY928" s="16" t="s">
        <v>153</v>
      </c>
      <c r="BE928" s="199">
        <f>IF(N928="základní",J928,0)</f>
        <v>0</v>
      </c>
      <c r="BF928" s="199">
        <f>IF(N928="snížená",J928,0)</f>
        <v>0</v>
      </c>
      <c r="BG928" s="199">
        <f>IF(N928="zákl. přenesená",J928,0)</f>
        <v>0</v>
      </c>
      <c r="BH928" s="199">
        <f>IF(N928="sníž. přenesená",J928,0)</f>
        <v>0</v>
      </c>
      <c r="BI928" s="199">
        <f>IF(N928="nulová",J928,0)</f>
        <v>0</v>
      </c>
      <c r="BJ928" s="16" t="s">
        <v>81</v>
      </c>
      <c r="BK928" s="199">
        <f>ROUND(I928*H928,2)</f>
        <v>0</v>
      </c>
      <c r="BL928" s="16" t="s">
        <v>236</v>
      </c>
      <c r="BM928" s="198" t="s">
        <v>1489</v>
      </c>
    </row>
    <row r="929" spans="1:65" s="13" customFormat="1">
      <c r="B929" s="200"/>
      <c r="C929" s="201"/>
      <c r="D929" s="202" t="s">
        <v>161</v>
      </c>
      <c r="E929" s="203" t="s">
        <v>1</v>
      </c>
      <c r="F929" s="204" t="s">
        <v>1490</v>
      </c>
      <c r="G929" s="201"/>
      <c r="H929" s="205">
        <v>28</v>
      </c>
      <c r="I929" s="206"/>
      <c r="J929" s="201"/>
      <c r="K929" s="201"/>
      <c r="L929" s="207"/>
      <c r="M929" s="208"/>
      <c r="N929" s="209"/>
      <c r="O929" s="209"/>
      <c r="P929" s="209"/>
      <c r="Q929" s="209"/>
      <c r="R929" s="209"/>
      <c r="S929" s="209"/>
      <c r="T929" s="210"/>
      <c r="AT929" s="211" t="s">
        <v>161</v>
      </c>
      <c r="AU929" s="211" t="s">
        <v>83</v>
      </c>
      <c r="AV929" s="13" t="s">
        <v>83</v>
      </c>
      <c r="AW929" s="13" t="s">
        <v>30</v>
      </c>
      <c r="AX929" s="13" t="s">
        <v>73</v>
      </c>
      <c r="AY929" s="211" t="s">
        <v>153</v>
      </c>
    </row>
    <row r="930" spans="1:65" s="14" customFormat="1">
      <c r="B930" s="212"/>
      <c r="C930" s="213"/>
      <c r="D930" s="202" t="s">
        <v>161</v>
      </c>
      <c r="E930" s="214" t="s">
        <v>1</v>
      </c>
      <c r="F930" s="215" t="s">
        <v>163</v>
      </c>
      <c r="G930" s="213"/>
      <c r="H930" s="216">
        <v>28</v>
      </c>
      <c r="I930" s="217"/>
      <c r="J930" s="213"/>
      <c r="K930" s="213"/>
      <c r="L930" s="218"/>
      <c r="M930" s="219"/>
      <c r="N930" s="220"/>
      <c r="O930" s="220"/>
      <c r="P930" s="220"/>
      <c r="Q930" s="220"/>
      <c r="R930" s="220"/>
      <c r="S930" s="220"/>
      <c r="T930" s="221"/>
      <c r="AT930" s="222" t="s">
        <v>161</v>
      </c>
      <c r="AU930" s="222" t="s">
        <v>83</v>
      </c>
      <c r="AV930" s="14" t="s">
        <v>159</v>
      </c>
      <c r="AW930" s="14" t="s">
        <v>30</v>
      </c>
      <c r="AX930" s="14" t="s">
        <v>81</v>
      </c>
      <c r="AY930" s="222" t="s">
        <v>153</v>
      </c>
    </row>
    <row r="931" spans="1:65" s="2" customFormat="1" ht="33" customHeight="1">
      <c r="A931" s="33"/>
      <c r="B931" s="34"/>
      <c r="C931" s="186" t="s">
        <v>1491</v>
      </c>
      <c r="D931" s="186" t="s">
        <v>155</v>
      </c>
      <c r="E931" s="187" t="s">
        <v>1492</v>
      </c>
      <c r="F931" s="188" t="s">
        <v>1493</v>
      </c>
      <c r="G931" s="189" t="s">
        <v>260</v>
      </c>
      <c r="H931" s="190">
        <v>28</v>
      </c>
      <c r="I931" s="191"/>
      <c r="J931" s="192">
        <f>ROUND(I931*H931,2)</f>
        <v>0</v>
      </c>
      <c r="K931" s="193"/>
      <c r="L931" s="38"/>
      <c r="M931" s="194" t="s">
        <v>1</v>
      </c>
      <c r="N931" s="195" t="s">
        <v>38</v>
      </c>
      <c r="O931" s="70"/>
      <c r="P931" s="196">
        <f>O931*H931</f>
        <v>0</v>
      </c>
      <c r="Q931" s="196">
        <v>0</v>
      </c>
      <c r="R931" s="196">
        <f>Q931*H931</f>
        <v>0</v>
      </c>
      <c r="S931" s="196">
        <v>0</v>
      </c>
      <c r="T931" s="197">
        <f>S931*H931</f>
        <v>0</v>
      </c>
      <c r="U931" s="33"/>
      <c r="V931" s="33"/>
      <c r="W931" s="33"/>
      <c r="X931" s="33"/>
      <c r="Y931" s="33"/>
      <c r="Z931" s="33"/>
      <c r="AA931" s="33"/>
      <c r="AB931" s="33"/>
      <c r="AC931" s="33"/>
      <c r="AD931" s="33"/>
      <c r="AE931" s="33"/>
      <c r="AR931" s="198" t="s">
        <v>236</v>
      </c>
      <c r="AT931" s="198" t="s">
        <v>155</v>
      </c>
      <c r="AU931" s="198" t="s">
        <v>83</v>
      </c>
      <c r="AY931" s="16" t="s">
        <v>153</v>
      </c>
      <c r="BE931" s="199">
        <f>IF(N931="základní",J931,0)</f>
        <v>0</v>
      </c>
      <c r="BF931" s="199">
        <f>IF(N931="snížená",J931,0)</f>
        <v>0</v>
      </c>
      <c r="BG931" s="199">
        <f>IF(N931="zákl. přenesená",J931,0)</f>
        <v>0</v>
      </c>
      <c r="BH931" s="199">
        <f>IF(N931="sníž. přenesená",J931,0)</f>
        <v>0</v>
      </c>
      <c r="BI931" s="199">
        <f>IF(N931="nulová",J931,0)</f>
        <v>0</v>
      </c>
      <c r="BJ931" s="16" t="s">
        <v>81</v>
      </c>
      <c r="BK931" s="199">
        <f>ROUND(I931*H931,2)</f>
        <v>0</v>
      </c>
      <c r="BL931" s="16" t="s">
        <v>236</v>
      </c>
      <c r="BM931" s="198" t="s">
        <v>1494</v>
      </c>
    </row>
    <row r="932" spans="1:65" s="13" customFormat="1">
      <c r="B932" s="200"/>
      <c r="C932" s="201"/>
      <c r="D932" s="202" t="s">
        <v>161</v>
      </c>
      <c r="E932" s="203" t="s">
        <v>1</v>
      </c>
      <c r="F932" s="204" t="s">
        <v>1490</v>
      </c>
      <c r="G932" s="201"/>
      <c r="H932" s="205">
        <v>28</v>
      </c>
      <c r="I932" s="206"/>
      <c r="J932" s="201"/>
      <c r="K932" s="201"/>
      <c r="L932" s="207"/>
      <c r="M932" s="208"/>
      <c r="N932" s="209"/>
      <c r="O932" s="209"/>
      <c r="P932" s="209"/>
      <c r="Q932" s="209"/>
      <c r="R932" s="209"/>
      <c r="S932" s="209"/>
      <c r="T932" s="210"/>
      <c r="AT932" s="211" t="s">
        <v>161</v>
      </c>
      <c r="AU932" s="211" t="s">
        <v>83</v>
      </c>
      <c r="AV932" s="13" t="s">
        <v>83</v>
      </c>
      <c r="AW932" s="13" t="s">
        <v>30</v>
      </c>
      <c r="AX932" s="13" t="s">
        <v>73</v>
      </c>
      <c r="AY932" s="211" t="s">
        <v>153</v>
      </c>
    </row>
    <row r="933" spans="1:65" s="14" customFormat="1">
      <c r="B933" s="212"/>
      <c r="C933" s="213"/>
      <c r="D933" s="202" t="s">
        <v>161</v>
      </c>
      <c r="E933" s="214" t="s">
        <v>1</v>
      </c>
      <c r="F933" s="215" t="s">
        <v>163</v>
      </c>
      <c r="G933" s="213"/>
      <c r="H933" s="216">
        <v>28</v>
      </c>
      <c r="I933" s="217"/>
      <c r="J933" s="213"/>
      <c r="K933" s="213"/>
      <c r="L933" s="218"/>
      <c r="M933" s="219"/>
      <c r="N933" s="220"/>
      <c r="O933" s="220"/>
      <c r="P933" s="220"/>
      <c r="Q933" s="220"/>
      <c r="R933" s="220"/>
      <c r="S933" s="220"/>
      <c r="T933" s="221"/>
      <c r="AT933" s="222" t="s">
        <v>161</v>
      </c>
      <c r="AU933" s="222" t="s">
        <v>83</v>
      </c>
      <c r="AV933" s="14" t="s">
        <v>159</v>
      </c>
      <c r="AW933" s="14" t="s">
        <v>30</v>
      </c>
      <c r="AX933" s="14" t="s">
        <v>81</v>
      </c>
      <c r="AY933" s="222" t="s">
        <v>153</v>
      </c>
    </row>
    <row r="934" spans="1:65" s="2" customFormat="1" ht="24.2" customHeight="1">
      <c r="A934" s="33"/>
      <c r="B934" s="34"/>
      <c r="C934" s="186" t="s">
        <v>885</v>
      </c>
      <c r="D934" s="186" t="s">
        <v>155</v>
      </c>
      <c r="E934" s="187" t="s">
        <v>1495</v>
      </c>
      <c r="F934" s="188" t="s">
        <v>1496</v>
      </c>
      <c r="G934" s="189" t="s">
        <v>260</v>
      </c>
      <c r="H934" s="190">
        <v>51.3</v>
      </c>
      <c r="I934" s="191"/>
      <c r="J934" s="192">
        <f>ROUND(I934*H934,2)</f>
        <v>0</v>
      </c>
      <c r="K934" s="193"/>
      <c r="L934" s="38"/>
      <c r="M934" s="194" t="s">
        <v>1</v>
      </c>
      <c r="N934" s="195" t="s">
        <v>38</v>
      </c>
      <c r="O934" s="70"/>
      <c r="P934" s="196">
        <f>O934*H934</f>
        <v>0</v>
      </c>
      <c r="Q934" s="196">
        <v>0</v>
      </c>
      <c r="R934" s="196">
        <f>Q934*H934</f>
        <v>0</v>
      </c>
      <c r="S934" s="196">
        <v>0</v>
      </c>
      <c r="T934" s="197">
        <f>S934*H934</f>
        <v>0</v>
      </c>
      <c r="U934" s="33"/>
      <c r="V934" s="33"/>
      <c r="W934" s="33"/>
      <c r="X934" s="33"/>
      <c r="Y934" s="33"/>
      <c r="Z934" s="33"/>
      <c r="AA934" s="33"/>
      <c r="AB934" s="33"/>
      <c r="AC934" s="33"/>
      <c r="AD934" s="33"/>
      <c r="AE934" s="33"/>
      <c r="AR934" s="198" t="s">
        <v>236</v>
      </c>
      <c r="AT934" s="198" t="s">
        <v>155</v>
      </c>
      <c r="AU934" s="198" t="s">
        <v>83</v>
      </c>
      <c r="AY934" s="16" t="s">
        <v>153</v>
      </c>
      <c r="BE934" s="199">
        <f>IF(N934="základní",J934,0)</f>
        <v>0</v>
      </c>
      <c r="BF934" s="199">
        <f>IF(N934="snížená",J934,0)</f>
        <v>0</v>
      </c>
      <c r="BG934" s="199">
        <f>IF(N934="zákl. přenesená",J934,0)</f>
        <v>0</v>
      </c>
      <c r="BH934" s="199">
        <f>IF(N934="sníž. přenesená",J934,0)</f>
        <v>0</v>
      </c>
      <c r="BI934" s="199">
        <f>IF(N934="nulová",J934,0)</f>
        <v>0</v>
      </c>
      <c r="BJ934" s="16" t="s">
        <v>81</v>
      </c>
      <c r="BK934" s="199">
        <f>ROUND(I934*H934,2)</f>
        <v>0</v>
      </c>
      <c r="BL934" s="16" t="s">
        <v>236</v>
      </c>
      <c r="BM934" s="198" t="s">
        <v>1497</v>
      </c>
    </row>
    <row r="935" spans="1:65" s="13" customFormat="1">
      <c r="B935" s="200"/>
      <c r="C935" s="201"/>
      <c r="D935" s="202" t="s">
        <v>161</v>
      </c>
      <c r="E935" s="203" t="s">
        <v>1</v>
      </c>
      <c r="F935" s="204" t="s">
        <v>1498</v>
      </c>
      <c r="G935" s="201"/>
      <c r="H935" s="205">
        <v>51.3</v>
      </c>
      <c r="I935" s="206"/>
      <c r="J935" s="201"/>
      <c r="K935" s="201"/>
      <c r="L935" s="207"/>
      <c r="M935" s="208"/>
      <c r="N935" s="209"/>
      <c r="O935" s="209"/>
      <c r="P935" s="209"/>
      <c r="Q935" s="209"/>
      <c r="R935" s="209"/>
      <c r="S935" s="209"/>
      <c r="T935" s="210"/>
      <c r="AT935" s="211" t="s">
        <v>161</v>
      </c>
      <c r="AU935" s="211" t="s">
        <v>83</v>
      </c>
      <c r="AV935" s="13" t="s">
        <v>83</v>
      </c>
      <c r="AW935" s="13" t="s">
        <v>30</v>
      </c>
      <c r="AX935" s="13" t="s">
        <v>73</v>
      </c>
      <c r="AY935" s="211" t="s">
        <v>153</v>
      </c>
    </row>
    <row r="936" spans="1:65" s="14" customFormat="1">
      <c r="B936" s="212"/>
      <c r="C936" s="213"/>
      <c r="D936" s="202" t="s">
        <v>161</v>
      </c>
      <c r="E936" s="214" t="s">
        <v>1</v>
      </c>
      <c r="F936" s="215" t="s">
        <v>163</v>
      </c>
      <c r="G936" s="213"/>
      <c r="H936" s="216">
        <v>51.3</v>
      </c>
      <c r="I936" s="217"/>
      <c r="J936" s="213"/>
      <c r="K936" s="213"/>
      <c r="L936" s="218"/>
      <c r="M936" s="219"/>
      <c r="N936" s="220"/>
      <c r="O936" s="220"/>
      <c r="P936" s="220"/>
      <c r="Q936" s="220"/>
      <c r="R936" s="220"/>
      <c r="S936" s="220"/>
      <c r="T936" s="221"/>
      <c r="AT936" s="222" t="s">
        <v>161</v>
      </c>
      <c r="AU936" s="222" t="s">
        <v>83</v>
      </c>
      <c r="AV936" s="14" t="s">
        <v>159</v>
      </c>
      <c r="AW936" s="14" t="s">
        <v>30</v>
      </c>
      <c r="AX936" s="14" t="s">
        <v>81</v>
      </c>
      <c r="AY936" s="222" t="s">
        <v>153</v>
      </c>
    </row>
    <row r="937" spans="1:65" s="2" customFormat="1" ht="24.2" customHeight="1">
      <c r="A937" s="33"/>
      <c r="B937" s="34"/>
      <c r="C937" s="186" t="s">
        <v>1499</v>
      </c>
      <c r="D937" s="186" t="s">
        <v>155</v>
      </c>
      <c r="E937" s="187" t="s">
        <v>1500</v>
      </c>
      <c r="F937" s="188" t="s">
        <v>1501</v>
      </c>
      <c r="G937" s="189" t="s">
        <v>260</v>
      </c>
      <c r="H937" s="190">
        <v>11</v>
      </c>
      <c r="I937" s="191"/>
      <c r="J937" s="192">
        <f>ROUND(I937*H937,2)</f>
        <v>0</v>
      </c>
      <c r="K937" s="193"/>
      <c r="L937" s="38"/>
      <c r="M937" s="194" t="s">
        <v>1</v>
      </c>
      <c r="N937" s="195" t="s">
        <v>38</v>
      </c>
      <c r="O937" s="70"/>
      <c r="P937" s="196">
        <f>O937*H937</f>
        <v>0</v>
      </c>
      <c r="Q937" s="196">
        <v>0</v>
      </c>
      <c r="R937" s="196">
        <f>Q937*H937</f>
        <v>0</v>
      </c>
      <c r="S937" s="196">
        <v>0</v>
      </c>
      <c r="T937" s="197">
        <f>S937*H937</f>
        <v>0</v>
      </c>
      <c r="U937" s="33"/>
      <c r="V937" s="33"/>
      <c r="W937" s="33"/>
      <c r="X937" s="33"/>
      <c r="Y937" s="33"/>
      <c r="Z937" s="33"/>
      <c r="AA937" s="33"/>
      <c r="AB937" s="33"/>
      <c r="AC937" s="33"/>
      <c r="AD937" s="33"/>
      <c r="AE937" s="33"/>
      <c r="AR937" s="198" t="s">
        <v>236</v>
      </c>
      <c r="AT937" s="198" t="s">
        <v>155</v>
      </c>
      <c r="AU937" s="198" t="s">
        <v>83</v>
      </c>
      <c r="AY937" s="16" t="s">
        <v>153</v>
      </c>
      <c r="BE937" s="199">
        <f>IF(N937="základní",J937,0)</f>
        <v>0</v>
      </c>
      <c r="BF937" s="199">
        <f>IF(N937="snížená",J937,0)</f>
        <v>0</v>
      </c>
      <c r="BG937" s="199">
        <f>IF(N937="zákl. přenesená",J937,0)</f>
        <v>0</v>
      </c>
      <c r="BH937" s="199">
        <f>IF(N937="sníž. přenesená",J937,0)</f>
        <v>0</v>
      </c>
      <c r="BI937" s="199">
        <f>IF(N937="nulová",J937,0)</f>
        <v>0</v>
      </c>
      <c r="BJ937" s="16" t="s">
        <v>81</v>
      </c>
      <c r="BK937" s="199">
        <f>ROUND(I937*H937,2)</f>
        <v>0</v>
      </c>
      <c r="BL937" s="16" t="s">
        <v>236</v>
      </c>
      <c r="BM937" s="198" t="s">
        <v>1502</v>
      </c>
    </row>
    <row r="938" spans="1:65" s="13" customFormat="1">
      <c r="B938" s="200"/>
      <c r="C938" s="201"/>
      <c r="D938" s="202" t="s">
        <v>161</v>
      </c>
      <c r="E938" s="203" t="s">
        <v>1</v>
      </c>
      <c r="F938" s="204" t="s">
        <v>1503</v>
      </c>
      <c r="G938" s="201"/>
      <c r="H938" s="205">
        <v>11</v>
      </c>
      <c r="I938" s="206"/>
      <c r="J938" s="201"/>
      <c r="K938" s="201"/>
      <c r="L938" s="207"/>
      <c r="M938" s="208"/>
      <c r="N938" s="209"/>
      <c r="O938" s="209"/>
      <c r="P938" s="209"/>
      <c r="Q938" s="209"/>
      <c r="R938" s="209"/>
      <c r="S938" s="209"/>
      <c r="T938" s="210"/>
      <c r="AT938" s="211" t="s">
        <v>161</v>
      </c>
      <c r="AU938" s="211" t="s">
        <v>83</v>
      </c>
      <c r="AV938" s="13" t="s">
        <v>83</v>
      </c>
      <c r="AW938" s="13" t="s">
        <v>30</v>
      </c>
      <c r="AX938" s="13" t="s">
        <v>73</v>
      </c>
      <c r="AY938" s="211" t="s">
        <v>153</v>
      </c>
    </row>
    <row r="939" spans="1:65" s="14" customFormat="1">
      <c r="B939" s="212"/>
      <c r="C939" s="213"/>
      <c r="D939" s="202" t="s">
        <v>161</v>
      </c>
      <c r="E939" s="214" t="s">
        <v>1</v>
      </c>
      <c r="F939" s="215" t="s">
        <v>163</v>
      </c>
      <c r="G939" s="213"/>
      <c r="H939" s="216">
        <v>11</v>
      </c>
      <c r="I939" s="217"/>
      <c r="J939" s="213"/>
      <c r="K939" s="213"/>
      <c r="L939" s="218"/>
      <c r="M939" s="219"/>
      <c r="N939" s="220"/>
      <c r="O939" s="220"/>
      <c r="P939" s="220"/>
      <c r="Q939" s="220"/>
      <c r="R939" s="220"/>
      <c r="S939" s="220"/>
      <c r="T939" s="221"/>
      <c r="AT939" s="222" t="s">
        <v>161</v>
      </c>
      <c r="AU939" s="222" t="s">
        <v>83</v>
      </c>
      <c r="AV939" s="14" t="s">
        <v>159</v>
      </c>
      <c r="AW939" s="14" t="s">
        <v>30</v>
      </c>
      <c r="AX939" s="14" t="s">
        <v>81</v>
      </c>
      <c r="AY939" s="222" t="s">
        <v>153</v>
      </c>
    </row>
    <row r="940" spans="1:65" s="2" customFormat="1" ht="33" customHeight="1">
      <c r="A940" s="33"/>
      <c r="B940" s="34"/>
      <c r="C940" s="186" t="s">
        <v>1504</v>
      </c>
      <c r="D940" s="186" t="s">
        <v>155</v>
      </c>
      <c r="E940" s="187" t="s">
        <v>1505</v>
      </c>
      <c r="F940" s="188" t="s">
        <v>1506</v>
      </c>
      <c r="G940" s="189" t="s">
        <v>260</v>
      </c>
      <c r="H940" s="190">
        <v>6</v>
      </c>
      <c r="I940" s="191"/>
      <c r="J940" s="192">
        <f>ROUND(I940*H940,2)</f>
        <v>0</v>
      </c>
      <c r="K940" s="193"/>
      <c r="L940" s="38"/>
      <c r="M940" s="194" t="s">
        <v>1</v>
      </c>
      <c r="N940" s="195" t="s">
        <v>38</v>
      </c>
      <c r="O940" s="70"/>
      <c r="P940" s="196">
        <f>O940*H940</f>
        <v>0</v>
      </c>
      <c r="Q940" s="196">
        <v>0</v>
      </c>
      <c r="R940" s="196">
        <f>Q940*H940</f>
        <v>0</v>
      </c>
      <c r="S940" s="196">
        <v>0</v>
      </c>
      <c r="T940" s="197">
        <f>S940*H940</f>
        <v>0</v>
      </c>
      <c r="U940" s="33"/>
      <c r="V940" s="33"/>
      <c r="W940" s="33"/>
      <c r="X940" s="33"/>
      <c r="Y940" s="33"/>
      <c r="Z940" s="33"/>
      <c r="AA940" s="33"/>
      <c r="AB940" s="33"/>
      <c r="AC940" s="33"/>
      <c r="AD940" s="33"/>
      <c r="AE940" s="33"/>
      <c r="AR940" s="198" t="s">
        <v>236</v>
      </c>
      <c r="AT940" s="198" t="s">
        <v>155</v>
      </c>
      <c r="AU940" s="198" t="s">
        <v>83</v>
      </c>
      <c r="AY940" s="16" t="s">
        <v>153</v>
      </c>
      <c r="BE940" s="199">
        <f>IF(N940="základní",J940,0)</f>
        <v>0</v>
      </c>
      <c r="BF940" s="199">
        <f>IF(N940="snížená",J940,0)</f>
        <v>0</v>
      </c>
      <c r="BG940" s="199">
        <f>IF(N940="zákl. přenesená",J940,0)</f>
        <v>0</v>
      </c>
      <c r="BH940" s="199">
        <f>IF(N940="sníž. přenesená",J940,0)</f>
        <v>0</v>
      </c>
      <c r="BI940" s="199">
        <f>IF(N940="nulová",J940,0)</f>
        <v>0</v>
      </c>
      <c r="BJ940" s="16" t="s">
        <v>81</v>
      </c>
      <c r="BK940" s="199">
        <f>ROUND(I940*H940,2)</f>
        <v>0</v>
      </c>
      <c r="BL940" s="16" t="s">
        <v>236</v>
      </c>
      <c r="BM940" s="198" t="s">
        <v>1507</v>
      </c>
    </row>
    <row r="941" spans="1:65" s="13" customFormat="1">
      <c r="B941" s="200"/>
      <c r="C941" s="201"/>
      <c r="D941" s="202" t="s">
        <v>161</v>
      </c>
      <c r="E941" s="203" t="s">
        <v>1</v>
      </c>
      <c r="F941" s="204" t="s">
        <v>849</v>
      </c>
      <c r="G941" s="201"/>
      <c r="H941" s="205">
        <v>6</v>
      </c>
      <c r="I941" s="206"/>
      <c r="J941" s="201"/>
      <c r="K941" s="201"/>
      <c r="L941" s="207"/>
      <c r="M941" s="208"/>
      <c r="N941" s="209"/>
      <c r="O941" s="209"/>
      <c r="P941" s="209"/>
      <c r="Q941" s="209"/>
      <c r="R941" s="209"/>
      <c r="S941" s="209"/>
      <c r="T941" s="210"/>
      <c r="AT941" s="211" t="s">
        <v>161</v>
      </c>
      <c r="AU941" s="211" t="s">
        <v>83</v>
      </c>
      <c r="AV941" s="13" t="s">
        <v>83</v>
      </c>
      <c r="AW941" s="13" t="s">
        <v>30</v>
      </c>
      <c r="AX941" s="13" t="s">
        <v>73</v>
      </c>
      <c r="AY941" s="211" t="s">
        <v>153</v>
      </c>
    </row>
    <row r="942" spans="1:65" s="14" customFormat="1">
      <c r="B942" s="212"/>
      <c r="C942" s="213"/>
      <c r="D942" s="202" t="s">
        <v>161</v>
      </c>
      <c r="E942" s="214" t="s">
        <v>1</v>
      </c>
      <c r="F942" s="215" t="s">
        <v>163</v>
      </c>
      <c r="G942" s="213"/>
      <c r="H942" s="216">
        <v>6</v>
      </c>
      <c r="I942" s="217"/>
      <c r="J942" s="213"/>
      <c r="K942" s="213"/>
      <c r="L942" s="218"/>
      <c r="M942" s="219"/>
      <c r="N942" s="220"/>
      <c r="O942" s="220"/>
      <c r="P942" s="220"/>
      <c r="Q942" s="220"/>
      <c r="R942" s="220"/>
      <c r="S942" s="220"/>
      <c r="T942" s="221"/>
      <c r="AT942" s="222" t="s">
        <v>161</v>
      </c>
      <c r="AU942" s="222" t="s">
        <v>83</v>
      </c>
      <c r="AV942" s="14" t="s">
        <v>159</v>
      </c>
      <c r="AW942" s="14" t="s">
        <v>30</v>
      </c>
      <c r="AX942" s="14" t="s">
        <v>81</v>
      </c>
      <c r="AY942" s="222" t="s">
        <v>153</v>
      </c>
    </row>
    <row r="943" spans="1:65" s="2" customFormat="1" ht="24.2" customHeight="1">
      <c r="A943" s="33"/>
      <c r="B943" s="34"/>
      <c r="C943" s="186" t="s">
        <v>1508</v>
      </c>
      <c r="D943" s="186" t="s">
        <v>155</v>
      </c>
      <c r="E943" s="187" t="s">
        <v>1509</v>
      </c>
      <c r="F943" s="188" t="s">
        <v>1510</v>
      </c>
      <c r="G943" s="189" t="s">
        <v>212</v>
      </c>
      <c r="H943" s="190">
        <v>121.6</v>
      </c>
      <c r="I943" s="191"/>
      <c r="J943" s="192">
        <f>ROUND(I943*H943,2)</f>
        <v>0</v>
      </c>
      <c r="K943" s="193"/>
      <c r="L943" s="38"/>
      <c r="M943" s="194" t="s">
        <v>1</v>
      </c>
      <c r="N943" s="195" t="s">
        <v>38</v>
      </c>
      <c r="O943" s="70"/>
      <c r="P943" s="196">
        <f>O943*H943</f>
        <v>0</v>
      </c>
      <c r="Q943" s="196">
        <v>0</v>
      </c>
      <c r="R943" s="196">
        <f>Q943*H943</f>
        <v>0</v>
      </c>
      <c r="S943" s="196">
        <v>0</v>
      </c>
      <c r="T943" s="197">
        <f>S943*H943</f>
        <v>0</v>
      </c>
      <c r="U943" s="33"/>
      <c r="V943" s="33"/>
      <c r="W943" s="33"/>
      <c r="X943" s="33"/>
      <c r="Y943" s="33"/>
      <c r="Z943" s="33"/>
      <c r="AA943" s="33"/>
      <c r="AB943" s="33"/>
      <c r="AC943" s="33"/>
      <c r="AD943" s="33"/>
      <c r="AE943" s="33"/>
      <c r="AR943" s="198" t="s">
        <v>236</v>
      </c>
      <c r="AT943" s="198" t="s">
        <v>155</v>
      </c>
      <c r="AU943" s="198" t="s">
        <v>83</v>
      </c>
      <c r="AY943" s="16" t="s">
        <v>153</v>
      </c>
      <c r="BE943" s="199">
        <f>IF(N943="základní",J943,0)</f>
        <v>0</v>
      </c>
      <c r="BF943" s="199">
        <f>IF(N943="snížená",J943,0)</f>
        <v>0</v>
      </c>
      <c r="BG943" s="199">
        <f>IF(N943="zákl. přenesená",J943,0)</f>
        <v>0</v>
      </c>
      <c r="BH943" s="199">
        <f>IF(N943="sníž. přenesená",J943,0)</f>
        <v>0</v>
      </c>
      <c r="BI943" s="199">
        <f>IF(N943="nulová",J943,0)</f>
        <v>0</v>
      </c>
      <c r="BJ943" s="16" t="s">
        <v>81</v>
      </c>
      <c r="BK943" s="199">
        <f>ROUND(I943*H943,2)</f>
        <v>0</v>
      </c>
      <c r="BL943" s="16" t="s">
        <v>236</v>
      </c>
      <c r="BM943" s="198" t="s">
        <v>1511</v>
      </c>
    </row>
    <row r="944" spans="1:65" s="13" customFormat="1" ht="22.5">
      <c r="B944" s="200"/>
      <c r="C944" s="201"/>
      <c r="D944" s="202" t="s">
        <v>161</v>
      </c>
      <c r="E944" s="203" t="s">
        <v>1</v>
      </c>
      <c r="F944" s="204" t="s">
        <v>1485</v>
      </c>
      <c r="G944" s="201"/>
      <c r="H944" s="205">
        <v>121.6</v>
      </c>
      <c r="I944" s="206"/>
      <c r="J944" s="201"/>
      <c r="K944" s="201"/>
      <c r="L944" s="207"/>
      <c r="M944" s="208"/>
      <c r="N944" s="209"/>
      <c r="O944" s="209"/>
      <c r="P944" s="209"/>
      <c r="Q944" s="209"/>
      <c r="R944" s="209"/>
      <c r="S944" s="209"/>
      <c r="T944" s="210"/>
      <c r="AT944" s="211" t="s">
        <v>161</v>
      </c>
      <c r="AU944" s="211" t="s">
        <v>83</v>
      </c>
      <c r="AV944" s="13" t="s">
        <v>83</v>
      </c>
      <c r="AW944" s="13" t="s">
        <v>30</v>
      </c>
      <c r="AX944" s="13" t="s">
        <v>73</v>
      </c>
      <c r="AY944" s="211" t="s">
        <v>153</v>
      </c>
    </row>
    <row r="945" spans="1:65" s="14" customFormat="1">
      <c r="B945" s="212"/>
      <c r="C945" s="213"/>
      <c r="D945" s="202" t="s">
        <v>161</v>
      </c>
      <c r="E945" s="214" t="s">
        <v>1</v>
      </c>
      <c r="F945" s="215" t="s">
        <v>163</v>
      </c>
      <c r="G945" s="213"/>
      <c r="H945" s="216">
        <v>121.6</v>
      </c>
      <c r="I945" s="217"/>
      <c r="J945" s="213"/>
      <c r="K945" s="213"/>
      <c r="L945" s="218"/>
      <c r="M945" s="219"/>
      <c r="N945" s="220"/>
      <c r="O945" s="220"/>
      <c r="P945" s="220"/>
      <c r="Q945" s="220"/>
      <c r="R945" s="220"/>
      <c r="S945" s="220"/>
      <c r="T945" s="221"/>
      <c r="AT945" s="222" t="s">
        <v>161</v>
      </c>
      <c r="AU945" s="222" t="s">
        <v>83</v>
      </c>
      <c r="AV945" s="14" t="s">
        <v>159</v>
      </c>
      <c r="AW945" s="14" t="s">
        <v>30</v>
      </c>
      <c r="AX945" s="14" t="s">
        <v>81</v>
      </c>
      <c r="AY945" s="222" t="s">
        <v>153</v>
      </c>
    </row>
    <row r="946" spans="1:65" s="2" customFormat="1" ht="24.2" customHeight="1">
      <c r="A946" s="33"/>
      <c r="B946" s="34"/>
      <c r="C946" s="223" t="s">
        <v>1512</v>
      </c>
      <c r="D946" s="223" t="s">
        <v>350</v>
      </c>
      <c r="E946" s="224" t="s">
        <v>1513</v>
      </c>
      <c r="F946" s="225" t="s">
        <v>1514</v>
      </c>
      <c r="G946" s="226" t="s">
        <v>212</v>
      </c>
      <c r="H946" s="227">
        <v>137.88999999999999</v>
      </c>
      <c r="I946" s="228"/>
      <c r="J946" s="229">
        <f>ROUND(I946*H946,2)</f>
        <v>0</v>
      </c>
      <c r="K946" s="230"/>
      <c r="L946" s="231"/>
      <c r="M946" s="232" t="s">
        <v>1</v>
      </c>
      <c r="N946" s="233" t="s">
        <v>38</v>
      </c>
      <c r="O946" s="70"/>
      <c r="P946" s="196">
        <f>O946*H946</f>
        <v>0</v>
      </c>
      <c r="Q946" s="196">
        <v>2.1000000000000001E-2</v>
      </c>
      <c r="R946" s="196">
        <f>Q946*H946</f>
        <v>2.8956900000000001</v>
      </c>
      <c r="S946" s="196">
        <v>0</v>
      </c>
      <c r="T946" s="197">
        <f>S946*H946</f>
        <v>0</v>
      </c>
      <c r="U946" s="33"/>
      <c r="V946" s="33"/>
      <c r="W946" s="33"/>
      <c r="X946" s="33"/>
      <c r="Y946" s="33"/>
      <c r="Z946" s="33"/>
      <c r="AA946" s="33"/>
      <c r="AB946" s="33"/>
      <c r="AC946" s="33"/>
      <c r="AD946" s="33"/>
      <c r="AE946" s="33"/>
      <c r="AR946" s="198" t="s">
        <v>194</v>
      </c>
      <c r="AT946" s="198" t="s">
        <v>350</v>
      </c>
      <c r="AU946" s="198" t="s">
        <v>83</v>
      </c>
      <c r="AY946" s="16" t="s">
        <v>153</v>
      </c>
      <c r="BE946" s="199">
        <f>IF(N946="základní",J946,0)</f>
        <v>0</v>
      </c>
      <c r="BF946" s="199">
        <f>IF(N946="snížená",J946,0)</f>
        <v>0</v>
      </c>
      <c r="BG946" s="199">
        <f>IF(N946="zákl. přenesená",J946,0)</f>
        <v>0</v>
      </c>
      <c r="BH946" s="199">
        <f>IF(N946="sníž. přenesená",J946,0)</f>
        <v>0</v>
      </c>
      <c r="BI946" s="199">
        <f>IF(N946="nulová",J946,0)</f>
        <v>0</v>
      </c>
      <c r="BJ946" s="16" t="s">
        <v>81</v>
      </c>
      <c r="BK946" s="199">
        <f>ROUND(I946*H946,2)</f>
        <v>0</v>
      </c>
      <c r="BL946" s="16" t="s">
        <v>159</v>
      </c>
      <c r="BM946" s="198" t="s">
        <v>1515</v>
      </c>
    </row>
    <row r="947" spans="1:65" s="13" customFormat="1">
      <c r="B947" s="200"/>
      <c r="C947" s="201"/>
      <c r="D947" s="202" t="s">
        <v>161</v>
      </c>
      <c r="E947" s="203" t="s">
        <v>1</v>
      </c>
      <c r="F947" s="204" t="s">
        <v>1516</v>
      </c>
      <c r="G947" s="201"/>
      <c r="H947" s="205">
        <v>137.88999999999999</v>
      </c>
      <c r="I947" s="206"/>
      <c r="J947" s="201"/>
      <c r="K947" s="201"/>
      <c r="L947" s="207"/>
      <c r="M947" s="208"/>
      <c r="N947" s="209"/>
      <c r="O947" s="209"/>
      <c r="P947" s="209"/>
      <c r="Q947" s="209"/>
      <c r="R947" s="209"/>
      <c r="S947" s="209"/>
      <c r="T947" s="210"/>
      <c r="AT947" s="211" t="s">
        <v>161</v>
      </c>
      <c r="AU947" s="211" t="s">
        <v>83</v>
      </c>
      <c r="AV947" s="13" t="s">
        <v>83</v>
      </c>
      <c r="AW947" s="13" t="s">
        <v>30</v>
      </c>
      <c r="AX947" s="13" t="s">
        <v>73</v>
      </c>
      <c r="AY947" s="211" t="s">
        <v>153</v>
      </c>
    </row>
    <row r="948" spans="1:65" s="14" customFormat="1">
      <c r="B948" s="212"/>
      <c r="C948" s="213"/>
      <c r="D948" s="202" t="s">
        <v>161</v>
      </c>
      <c r="E948" s="214" t="s">
        <v>1</v>
      </c>
      <c r="F948" s="215" t="s">
        <v>163</v>
      </c>
      <c r="G948" s="213"/>
      <c r="H948" s="216">
        <v>137.88999999999999</v>
      </c>
      <c r="I948" s="217"/>
      <c r="J948" s="213"/>
      <c r="K948" s="213"/>
      <c r="L948" s="218"/>
      <c r="M948" s="219"/>
      <c r="N948" s="220"/>
      <c r="O948" s="220"/>
      <c r="P948" s="220"/>
      <c r="Q948" s="220"/>
      <c r="R948" s="220"/>
      <c r="S948" s="220"/>
      <c r="T948" s="221"/>
      <c r="AT948" s="222" t="s">
        <v>161</v>
      </c>
      <c r="AU948" s="222" t="s">
        <v>83</v>
      </c>
      <c r="AV948" s="14" t="s">
        <v>159</v>
      </c>
      <c r="AW948" s="14" t="s">
        <v>30</v>
      </c>
      <c r="AX948" s="14" t="s">
        <v>81</v>
      </c>
      <c r="AY948" s="222" t="s">
        <v>153</v>
      </c>
    </row>
    <row r="949" spans="1:65" s="2" customFormat="1" ht="16.5" customHeight="1">
      <c r="A949" s="33"/>
      <c r="B949" s="34"/>
      <c r="C949" s="223" t="s">
        <v>1517</v>
      </c>
      <c r="D949" s="223" t="s">
        <v>350</v>
      </c>
      <c r="E949" s="224" t="s">
        <v>1518</v>
      </c>
      <c r="F949" s="225" t="s">
        <v>1519</v>
      </c>
      <c r="G949" s="226" t="s">
        <v>212</v>
      </c>
      <c r="H949" s="227">
        <v>9.1189999999999998</v>
      </c>
      <c r="I949" s="228"/>
      <c r="J949" s="229">
        <f>ROUND(I949*H949,2)</f>
        <v>0</v>
      </c>
      <c r="K949" s="230"/>
      <c r="L949" s="231"/>
      <c r="M949" s="232" t="s">
        <v>1</v>
      </c>
      <c r="N949" s="233" t="s">
        <v>38</v>
      </c>
      <c r="O949" s="70"/>
      <c r="P949" s="196">
        <f>O949*H949</f>
        <v>0</v>
      </c>
      <c r="Q949" s="196">
        <v>0.02</v>
      </c>
      <c r="R949" s="196">
        <f>Q949*H949</f>
        <v>0.18237999999999999</v>
      </c>
      <c r="S949" s="196">
        <v>0</v>
      </c>
      <c r="T949" s="197">
        <f>S949*H949</f>
        <v>0</v>
      </c>
      <c r="U949" s="33"/>
      <c r="V949" s="33"/>
      <c r="W949" s="33"/>
      <c r="X949" s="33"/>
      <c r="Y949" s="33"/>
      <c r="Z949" s="33"/>
      <c r="AA949" s="33"/>
      <c r="AB949" s="33"/>
      <c r="AC949" s="33"/>
      <c r="AD949" s="33"/>
      <c r="AE949" s="33"/>
      <c r="AR949" s="198" t="s">
        <v>194</v>
      </c>
      <c r="AT949" s="198" t="s">
        <v>350</v>
      </c>
      <c r="AU949" s="198" t="s">
        <v>83</v>
      </c>
      <c r="AY949" s="16" t="s">
        <v>153</v>
      </c>
      <c r="BE949" s="199">
        <f>IF(N949="základní",J949,0)</f>
        <v>0</v>
      </c>
      <c r="BF949" s="199">
        <f>IF(N949="snížená",J949,0)</f>
        <v>0</v>
      </c>
      <c r="BG949" s="199">
        <f>IF(N949="zákl. přenesená",J949,0)</f>
        <v>0</v>
      </c>
      <c r="BH949" s="199">
        <f>IF(N949="sníž. přenesená",J949,0)</f>
        <v>0</v>
      </c>
      <c r="BI949" s="199">
        <f>IF(N949="nulová",J949,0)</f>
        <v>0</v>
      </c>
      <c r="BJ949" s="16" t="s">
        <v>81</v>
      </c>
      <c r="BK949" s="199">
        <f>ROUND(I949*H949,2)</f>
        <v>0</v>
      </c>
      <c r="BL949" s="16" t="s">
        <v>159</v>
      </c>
      <c r="BM949" s="198" t="s">
        <v>1520</v>
      </c>
    </row>
    <row r="950" spans="1:65" s="13" customFormat="1">
      <c r="B950" s="200"/>
      <c r="C950" s="201"/>
      <c r="D950" s="202" t="s">
        <v>161</v>
      </c>
      <c r="E950" s="203" t="s">
        <v>1</v>
      </c>
      <c r="F950" s="204" t="s">
        <v>1521</v>
      </c>
      <c r="G950" s="201"/>
      <c r="H950" s="205">
        <v>9.1189999999999998</v>
      </c>
      <c r="I950" s="206"/>
      <c r="J950" s="201"/>
      <c r="K950" s="201"/>
      <c r="L950" s="207"/>
      <c r="M950" s="208"/>
      <c r="N950" s="209"/>
      <c r="O950" s="209"/>
      <c r="P950" s="209"/>
      <c r="Q950" s="209"/>
      <c r="R950" s="209"/>
      <c r="S950" s="209"/>
      <c r="T950" s="210"/>
      <c r="AT950" s="211" t="s">
        <v>161</v>
      </c>
      <c r="AU950" s="211" t="s">
        <v>83</v>
      </c>
      <c r="AV950" s="13" t="s">
        <v>83</v>
      </c>
      <c r="AW950" s="13" t="s">
        <v>30</v>
      </c>
      <c r="AX950" s="13" t="s">
        <v>73</v>
      </c>
      <c r="AY950" s="211" t="s">
        <v>153</v>
      </c>
    </row>
    <row r="951" spans="1:65" s="14" customFormat="1">
      <c r="B951" s="212"/>
      <c r="C951" s="213"/>
      <c r="D951" s="202" t="s">
        <v>161</v>
      </c>
      <c r="E951" s="214" t="s">
        <v>1</v>
      </c>
      <c r="F951" s="215" t="s">
        <v>163</v>
      </c>
      <c r="G951" s="213"/>
      <c r="H951" s="216">
        <v>9.1189999999999998</v>
      </c>
      <c r="I951" s="217"/>
      <c r="J951" s="213"/>
      <c r="K951" s="213"/>
      <c r="L951" s="218"/>
      <c r="M951" s="219"/>
      <c r="N951" s="220"/>
      <c r="O951" s="220"/>
      <c r="P951" s="220"/>
      <c r="Q951" s="220"/>
      <c r="R951" s="220"/>
      <c r="S951" s="220"/>
      <c r="T951" s="221"/>
      <c r="AT951" s="222" t="s">
        <v>161</v>
      </c>
      <c r="AU951" s="222" t="s">
        <v>83</v>
      </c>
      <c r="AV951" s="14" t="s">
        <v>159</v>
      </c>
      <c r="AW951" s="14" t="s">
        <v>30</v>
      </c>
      <c r="AX951" s="14" t="s">
        <v>81</v>
      </c>
      <c r="AY951" s="222" t="s">
        <v>153</v>
      </c>
    </row>
    <row r="952" spans="1:65" s="2" customFormat="1" ht="24.2" customHeight="1">
      <c r="A952" s="33"/>
      <c r="B952" s="34"/>
      <c r="C952" s="186" t="s">
        <v>894</v>
      </c>
      <c r="D952" s="186" t="s">
        <v>155</v>
      </c>
      <c r="E952" s="187" t="s">
        <v>1522</v>
      </c>
      <c r="F952" s="188" t="s">
        <v>1523</v>
      </c>
      <c r="G952" s="189" t="s">
        <v>206</v>
      </c>
      <c r="H952" s="190">
        <v>3.0630000000000002</v>
      </c>
      <c r="I952" s="191"/>
      <c r="J952" s="192">
        <f>ROUND(I952*H952,2)</f>
        <v>0</v>
      </c>
      <c r="K952" s="193"/>
      <c r="L952" s="38"/>
      <c r="M952" s="194" t="s">
        <v>1</v>
      </c>
      <c r="N952" s="195" t="s">
        <v>38</v>
      </c>
      <c r="O952" s="70"/>
      <c r="P952" s="196">
        <f>O952*H952</f>
        <v>0</v>
      </c>
      <c r="Q952" s="196">
        <v>0</v>
      </c>
      <c r="R952" s="196">
        <f>Q952*H952</f>
        <v>0</v>
      </c>
      <c r="S952" s="196">
        <v>0</v>
      </c>
      <c r="T952" s="197">
        <f>S952*H952</f>
        <v>0</v>
      </c>
      <c r="U952" s="33"/>
      <c r="V952" s="33"/>
      <c r="W952" s="33"/>
      <c r="X952" s="33"/>
      <c r="Y952" s="33"/>
      <c r="Z952" s="33"/>
      <c r="AA952" s="33"/>
      <c r="AB952" s="33"/>
      <c r="AC952" s="33"/>
      <c r="AD952" s="33"/>
      <c r="AE952" s="33"/>
      <c r="AR952" s="198" t="s">
        <v>236</v>
      </c>
      <c r="AT952" s="198" t="s">
        <v>155</v>
      </c>
      <c r="AU952" s="198" t="s">
        <v>83</v>
      </c>
      <c r="AY952" s="16" t="s">
        <v>153</v>
      </c>
      <c r="BE952" s="199">
        <f>IF(N952="základní",J952,0)</f>
        <v>0</v>
      </c>
      <c r="BF952" s="199">
        <f>IF(N952="snížená",J952,0)</f>
        <v>0</v>
      </c>
      <c r="BG952" s="199">
        <f>IF(N952="zákl. přenesená",J952,0)</f>
        <v>0</v>
      </c>
      <c r="BH952" s="199">
        <f>IF(N952="sníž. přenesená",J952,0)</f>
        <v>0</v>
      </c>
      <c r="BI952" s="199">
        <f>IF(N952="nulová",J952,0)</f>
        <v>0</v>
      </c>
      <c r="BJ952" s="16" t="s">
        <v>81</v>
      </c>
      <c r="BK952" s="199">
        <f>ROUND(I952*H952,2)</f>
        <v>0</v>
      </c>
      <c r="BL952" s="16" t="s">
        <v>236</v>
      </c>
      <c r="BM952" s="198" t="s">
        <v>1524</v>
      </c>
    </row>
    <row r="953" spans="1:65" s="12" customFormat="1" ht="22.9" customHeight="1">
      <c r="B953" s="170"/>
      <c r="C953" s="171"/>
      <c r="D953" s="172" t="s">
        <v>72</v>
      </c>
      <c r="E953" s="184" t="s">
        <v>1525</v>
      </c>
      <c r="F953" s="184" t="s">
        <v>1526</v>
      </c>
      <c r="G953" s="171"/>
      <c r="H953" s="171"/>
      <c r="I953" s="174"/>
      <c r="J953" s="185">
        <f>BK953</f>
        <v>0</v>
      </c>
      <c r="K953" s="171"/>
      <c r="L953" s="176"/>
      <c r="M953" s="177"/>
      <c r="N953" s="178"/>
      <c r="O953" s="178"/>
      <c r="P953" s="179">
        <f>SUM(P954:P963)</f>
        <v>0</v>
      </c>
      <c r="Q953" s="178"/>
      <c r="R953" s="179">
        <f>SUM(R954:R963)</f>
        <v>5.94405E-2</v>
      </c>
      <c r="S953" s="178"/>
      <c r="T953" s="180">
        <f>SUM(T954:T963)</f>
        <v>0</v>
      </c>
      <c r="AR953" s="181" t="s">
        <v>83</v>
      </c>
      <c r="AT953" s="182" t="s">
        <v>72</v>
      </c>
      <c r="AU953" s="182" t="s">
        <v>81</v>
      </c>
      <c r="AY953" s="181" t="s">
        <v>153</v>
      </c>
      <c r="BK953" s="183">
        <f>SUM(BK954:BK963)</f>
        <v>0</v>
      </c>
    </row>
    <row r="954" spans="1:65" s="2" customFormat="1" ht="16.5" customHeight="1">
      <c r="A954" s="33"/>
      <c r="B954" s="34"/>
      <c r="C954" s="186" t="s">
        <v>1527</v>
      </c>
      <c r="D954" s="186" t="s">
        <v>155</v>
      </c>
      <c r="E954" s="187" t="s">
        <v>1528</v>
      </c>
      <c r="F954" s="188" t="s">
        <v>1529</v>
      </c>
      <c r="G954" s="189" t="s">
        <v>212</v>
      </c>
      <c r="H954" s="190">
        <v>196.69</v>
      </c>
      <c r="I954" s="191"/>
      <c r="J954" s="192">
        <f>ROUND(I954*H954,2)</f>
        <v>0</v>
      </c>
      <c r="K954" s="193"/>
      <c r="L954" s="38"/>
      <c r="M954" s="194" t="s">
        <v>1</v>
      </c>
      <c r="N954" s="195" t="s">
        <v>38</v>
      </c>
      <c r="O954" s="70"/>
      <c r="P954" s="196">
        <f>O954*H954</f>
        <v>0</v>
      </c>
      <c r="Q954" s="196">
        <v>2.9999999999999997E-4</v>
      </c>
      <c r="R954" s="196">
        <f>Q954*H954</f>
        <v>5.9006999999999997E-2</v>
      </c>
      <c r="S954" s="196">
        <v>0</v>
      </c>
      <c r="T954" s="197">
        <f>S954*H954</f>
        <v>0</v>
      </c>
      <c r="U954" s="33"/>
      <c r="V954" s="33"/>
      <c r="W954" s="33"/>
      <c r="X954" s="33"/>
      <c r="Y954" s="33"/>
      <c r="Z954" s="33"/>
      <c r="AA954" s="33"/>
      <c r="AB954" s="33"/>
      <c r="AC954" s="33"/>
      <c r="AD954" s="33"/>
      <c r="AE954" s="33"/>
      <c r="AR954" s="198" t="s">
        <v>236</v>
      </c>
      <c r="AT954" s="198" t="s">
        <v>155</v>
      </c>
      <c r="AU954" s="198" t="s">
        <v>83</v>
      </c>
      <c r="AY954" s="16" t="s">
        <v>153</v>
      </c>
      <c r="BE954" s="199">
        <f>IF(N954="základní",J954,0)</f>
        <v>0</v>
      </c>
      <c r="BF954" s="199">
        <f>IF(N954="snížená",J954,0)</f>
        <v>0</v>
      </c>
      <c r="BG954" s="199">
        <f>IF(N954="zákl. přenesená",J954,0)</f>
        <v>0</v>
      </c>
      <c r="BH954" s="199">
        <f>IF(N954="sníž. přenesená",J954,0)</f>
        <v>0</v>
      </c>
      <c r="BI954" s="199">
        <f>IF(N954="nulová",J954,0)</f>
        <v>0</v>
      </c>
      <c r="BJ954" s="16" t="s">
        <v>81</v>
      </c>
      <c r="BK954" s="199">
        <f>ROUND(I954*H954,2)</f>
        <v>0</v>
      </c>
      <c r="BL954" s="16" t="s">
        <v>236</v>
      </c>
      <c r="BM954" s="198" t="s">
        <v>1530</v>
      </c>
    </row>
    <row r="955" spans="1:65" s="13" customFormat="1">
      <c r="B955" s="200"/>
      <c r="C955" s="201"/>
      <c r="D955" s="202" t="s">
        <v>161</v>
      </c>
      <c r="E955" s="203" t="s">
        <v>1</v>
      </c>
      <c r="F955" s="204" t="s">
        <v>1531</v>
      </c>
      <c r="G955" s="201"/>
      <c r="H955" s="205">
        <v>196.69</v>
      </c>
      <c r="I955" s="206"/>
      <c r="J955" s="201"/>
      <c r="K955" s="201"/>
      <c r="L955" s="207"/>
      <c r="M955" s="208"/>
      <c r="N955" s="209"/>
      <c r="O955" s="209"/>
      <c r="P955" s="209"/>
      <c r="Q955" s="209"/>
      <c r="R955" s="209"/>
      <c r="S955" s="209"/>
      <c r="T955" s="210"/>
      <c r="AT955" s="211" t="s">
        <v>161</v>
      </c>
      <c r="AU955" s="211" t="s">
        <v>83</v>
      </c>
      <c r="AV955" s="13" t="s">
        <v>83</v>
      </c>
      <c r="AW955" s="13" t="s">
        <v>30</v>
      </c>
      <c r="AX955" s="13" t="s">
        <v>73</v>
      </c>
      <c r="AY955" s="211" t="s">
        <v>153</v>
      </c>
    </row>
    <row r="956" spans="1:65" s="14" customFormat="1">
      <c r="B956" s="212"/>
      <c r="C956" s="213"/>
      <c r="D956" s="202" t="s">
        <v>161</v>
      </c>
      <c r="E956" s="214" t="s">
        <v>1</v>
      </c>
      <c r="F956" s="215" t="s">
        <v>163</v>
      </c>
      <c r="G956" s="213"/>
      <c r="H956" s="216">
        <v>196.69</v>
      </c>
      <c r="I956" s="217"/>
      <c r="J956" s="213"/>
      <c r="K956" s="213"/>
      <c r="L956" s="218"/>
      <c r="M956" s="219"/>
      <c r="N956" s="220"/>
      <c r="O956" s="220"/>
      <c r="P956" s="220"/>
      <c r="Q956" s="220"/>
      <c r="R956" s="220"/>
      <c r="S956" s="220"/>
      <c r="T956" s="221"/>
      <c r="AT956" s="222" t="s">
        <v>161</v>
      </c>
      <c r="AU956" s="222" t="s">
        <v>83</v>
      </c>
      <c r="AV956" s="14" t="s">
        <v>159</v>
      </c>
      <c r="AW956" s="14" t="s">
        <v>30</v>
      </c>
      <c r="AX956" s="14" t="s">
        <v>81</v>
      </c>
      <c r="AY956" s="222" t="s">
        <v>153</v>
      </c>
    </row>
    <row r="957" spans="1:65" s="2" customFormat="1" ht="16.5" customHeight="1">
      <c r="A957" s="33"/>
      <c r="B957" s="34"/>
      <c r="C957" s="186" t="s">
        <v>897</v>
      </c>
      <c r="D957" s="186" t="s">
        <v>155</v>
      </c>
      <c r="E957" s="187" t="s">
        <v>1532</v>
      </c>
      <c r="F957" s="188" t="s">
        <v>1533</v>
      </c>
      <c r="G957" s="189" t="s">
        <v>260</v>
      </c>
      <c r="H957" s="190">
        <v>43.35</v>
      </c>
      <c r="I957" s="191"/>
      <c r="J957" s="192">
        <f>ROUND(I957*H957,2)</f>
        <v>0</v>
      </c>
      <c r="K957" s="193"/>
      <c r="L957" s="38"/>
      <c r="M957" s="194" t="s">
        <v>1</v>
      </c>
      <c r="N957" s="195" t="s">
        <v>38</v>
      </c>
      <c r="O957" s="70"/>
      <c r="P957" s="196">
        <f>O957*H957</f>
        <v>0</v>
      </c>
      <c r="Q957" s="196">
        <v>1.0000000000000001E-5</v>
      </c>
      <c r="R957" s="196">
        <f>Q957*H957</f>
        <v>4.3350000000000007E-4</v>
      </c>
      <c r="S957" s="196">
        <v>0</v>
      </c>
      <c r="T957" s="197">
        <f>S957*H957</f>
        <v>0</v>
      </c>
      <c r="U957" s="33"/>
      <c r="V957" s="33"/>
      <c r="W957" s="33"/>
      <c r="X957" s="33"/>
      <c r="Y957" s="33"/>
      <c r="Z957" s="33"/>
      <c r="AA957" s="33"/>
      <c r="AB957" s="33"/>
      <c r="AC957" s="33"/>
      <c r="AD957" s="33"/>
      <c r="AE957" s="33"/>
      <c r="AR957" s="198" t="s">
        <v>236</v>
      </c>
      <c r="AT957" s="198" t="s">
        <v>155</v>
      </c>
      <c r="AU957" s="198" t="s">
        <v>83</v>
      </c>
      <c r="AY957" s="16" t="s">
        <v>153</v>
      </c>
      <c r="BE957" s="199">
        <f>IF(N957="základní",J957,0)</f>
        <v>0</v>
      </c>
      <c r="BF957" s="199">
        <f>IF(N957="snížená",J957,0)</f>
        <v>0</v>
      </c>
      <c r="BG957" s="199">
        <f>IF(N957="zákl. přenesená",J957,0)</f>
        <v>0</v>
      </c>
      <c r="BH957" s="199">
        <f>IF(N957="sníž. přenesená",J957,0)</f>
        <v>0</v>
      </c>
      <c r="BI957" s="199">
        <f>IF(N957="nulová",J957,0)</f>
        <v>0</v>
      </c>
      <c r="BJ957" s="16" t="s">
        <v>81</v>
      </c>
      <c r="BK957" s="199">
        <f>ROUND(I957*H957,2)</f>
        <v>0</v>
      </c>
      <c r="BL957" s="16" t="s">
        <v>236</v>
      </c>
      <c r="BM957" s="198" t="s">
        <v>1534</v>
      </c>
    </row>
    <row r="958" spans="1:65" s="13" customFormat="1">
      <c r="B958" s="200"/>
      <c r="C958" s="201"/>
      <c r="D958" s="202" t="s">
        <v>161</v>
      </c>
      <c r="E958" s="203" t="s">
        <v>1</v>
      </c>
      <c r="F958" s="204" t="s">
        <v>1535</v>
      </c>
      <c r="G958" s="201"/>
      <c r="H958" s="205">
        <v>43.35</v>
      </c>
      <c r="I958" s="206"/>
      <c r="J958" s="201"/>
      <c r="K958" s="201"/>
      <c r="L958" s="207"/>
      <c r="M958" s="208"/>
      <c r="N958" s="209"/>
      <c r="O958" s="209"/>
      <c r="P958" s="209"/>
      <c r="Q958" s="209"/>
      <c r="R958" s="209"/>
      <c r="S958" s="209"/>
      <c r="T958" s="210"/>
      <c r="AT958" s="211" t="s">
        <v>161</v>
      </c>
      <c r="AU958" s="211" t="s">
        <v>83</v>
      </c>
      <c r="AV958" s="13" t="s">
        <v>83</v>
      </c>
      <c r="AW958" s="13" t="s">
        <v>30</v>
      </c>
      <c r="AX958" s="13" t="s">
        <v>73</v>
      </c>
      <c r="AY958" s="211" t="s">
        <v>153</v>
      </c>
    </row>
    <row r="959" spans="1:65" s="14" customFormat="1">
      <c r="B959" s="212"/>
      <c r="C959" s="213"/>
      <c r="D959" s="202" t="s">
        <v>161</v>
      </c>
      <c r="E959" s="214" t="s">
        <v>1</v>
      </c>
      <c r="F959" s="215" t="s">
        <v>163</v>
      </c>
      <c r="G959" s="213"/>
      <c r="H959" s="216">
        <v>43.35</v>
      </c>
      <c r="I959" s="217"/>
      <c r="J959" s="213"/>
      <c r="K959" s="213"/>
      <c r="L959" s="218"/>
      <c r="M959" s="219"/>
      <c r="N959" s="220"/>
      <c r="O959" s="220"/>
      <c r="P959" s="220"/>
      <c r="Q959" s="220"/>
      <c r="R959" s="220"/>
      <c r="S959" s="220"/>
      <c r="T959" s="221"/>
      <c r="AT959" s="222" t="s">
        <v>161</v>
      </c>
      <c r="AU959" s="222" t="s">
        <v>83</v>
      </c>
      <c r="AV959" s="14" t="s">
        <v>159</v>
      </c>
      <c r="AW959" s="14" t="s">
        <v>30</v>
      </c>
      <c r="AX959" s="14" t="s">
        <v>81</v>
      </c>
      <c r="AY959" s="222" t="s">
        <v>153</v>
      </c>
    </row>
    <row r="960" spans="1:65" s="2" customFormat="1" ht="16.5" customHeight="1">
      <c r="A960" s="33"/>
      <c r="B960" s="34"/>
      <c r="C960" s="223" t="s">
        <v>1536</v>
      </c>
      <c r="D960" s="223" t="s">
        <v>350</v>
      </c>
      <c r="E960" s="224" t="s">
        <v>1537</v>
      </c>
      <c r="F960" s="225" t="s">
        <v>1538</v>
      </c>
      <c r="G960" s="226" t="s">
        <v>212</v>
      </c>
      <c r="H960" s="227">
        <v>213.48699999999999</v>
      </c>
      <c r="I960" s="228"/>
      <c r="J960" s="229">
        <f>ROUND(I960*H960,2)</f>
        <v>0</v>
      </c>
      <c r="K960" s="230"/>
      <c r="L960" s="231"/>
      <c r="M960" s="232" t="s">
        <v>1</v>
      </c>
      <c r="N960" s="233" t="s">
        <v>38</v>
      </c>
      <c r="O960" s="70"/>
      <c r="P960" s="196">
        <f>O960*H960</f>
        <v>0</v>
      </c>
      <c r="Q960" s="196">
        <v>0</v>
      </c>
      <c r="R960" s="196">
        <f>Q960*H960</f>
        <v>0</v>
      </c>
      <c r="S960" s="196">
        <v>0</v>
      </c>
      <c r="T960" s="197">
        <f>S960*H960</f>
        <v>0</v>
      </c>
      <c r="U960" s="33"/>
      <c r="V960" s="33"/>
      <c r="W960" s="33"/>
      <c r="X960" s="33"/>
      <c r="Y960" s="33"/>
      <c r="Z960" s="33"/>
      <c r="AA960" s="33"/>
      <c r="AB960" s="33"/>
      <c r="AC960" s="33"/>
      <c r="AD960" s="33"/>
      <c r="AE960" s="33"/>
      <c r="AR960" s="198" t="s">
        <v>315</v>
      </c>
      <c r="AT960" s="198" t="s">
        <v>350</v>
      </c>
      <c r="AU960" s="198" t="s">
        <v>83</v>
      </c>
      <c r="AY960" s="16" t="s">
        <v>153</v>
      </c>
      <c r="BE960" s="199">
        <f>IF(N960="základní",J960,0)</f>
        <v>0</v>
      </c>
      <c r="BF960" s="199">
        <f>IF(N960="snížená",J960,0)</f>
        <v>0</v>
      </c>
      <c r="BG960" s="199">
        <f>IF(N960="zákl. přenesená",J960,0)</f>
        <v>0</v>
      </c>
      <c r="BH960" s="199">
        <f>IF(N960="sníž. přenesená",J960,0)</f>
        <v>0</v>
      </c>
      <c r="BI960" s="199">
        <f>IF(N960="nulová",J960,0)</f>
        <v>0</v>
      </c>
      <c r="BJ960" s="16" t="s">
        <v>81</v>
      </c>
      <c r="BK960" s="199">
        <f>ROUND(I960*H960,2)</f>
        <v>0</v>
      </c>
      <c r="BL960" s="16" t="s">
        <v>236</v>
      </c>
      <c r="BM960" s="198" t="s">
        <v>1539</v>
      </c>
    </row>
    <row r="961" spans="1:65" s="13" customFormat="1">
      <c r="B961" s="200"/>
      <c r="C961" s="201"/>
      <c r="D961" s="202" t="s">
        <v>161</v>
      </c>
      <c r="E961" s="203" t="s">
        <v>1</v>
      </c>
      <c r="F961" s="204" t="s">
        <v>1540</v>
      </c>
      <c r="G961" s="201"/>
      <c r="H961" s="205">
        <v>213.48699999999999</v>
      </c>
      <c r="I961" s="206"/>
      <c r="J961" s="201"/>
      <c r="K961" s="201"/>
      <c r="L961" s="207"/>
      <c r="M961" s="208"/>
      <c r="N961" s="209"/>
      <c r="O961" s="209"/>
      <c r="P961" s="209"/>
      <c r="Q961" s="209"/>
      <c r="R961" s="209"/>
      <c r="S961" s="209"/>
      <c r="T961" s="210"/>
      <c r="AT961" s="211" t="s">
        <v>161</v>
      </c>
      <c r="AU961" s="211" t="s">
        <v>83</v>
      </c>
      <c r="AV961" s="13" t="s">
        <v>83</v>
      </c>
      <c r="AW961" s="13" t="s">
        <v>30</v>
      </c>
      <c r="AX961" s="13" t="s">
        <v>73</v>
      </c>
      <c r="AY961" s="211" t="s">
        <v>153</v>
      </c>
    </row>
    <row r="962" spans="1:65" s="14" customFormat="1">
      <c r="B962" s="212"/>
      <c r="C962" s="213"/>
      <c r="D962" s="202" t="s">
        <v>161</v>
      </c>
      <c r="E962" s="214" t="s">
        <v>1</v>
      </c>
      <c r="F962" s="215" t="s">
        <v>163</v>
      </c>
      <c r="G962" s="213"/>
      <c r="H962" s="216">
        <v>213.48699999999999</v>
      </c>
      <c r="I962" s="217"/>
      <c r="J962" s="213"/>
      <c r="K962" s="213"/>
      <c r="L962" s="218"/>
      <c r="M962" s="219"/>
      <c r="N962" s="220"/>
      <c r="O962" s="220"/>
      <c r="P962" s="220"/>
      <c r="Q962" s="220"/>
      <c r="R962" s="220"/>
      <c r="S962" s="220"/>
      <c r="T962" s="221"/>
      <c r="AT962" s="222" t="s">
        <v>161</v>
      </c>
      <c r="AU962" s="222" t="s">
        <v>83</v>
      </c>
      <c r="AV962" s="14" t="s">
        <v>159</v>
      </c>
      <c r="AW962" s="14" t="s">
        <v>30</v>
      </c>
      <c r="AX962" s="14" t="s">
        <v>81</v>
      </c>
      <c r="AY962" s="222" t="s">
        <v>153</v>
      </c>
    </row>
    <row r="963" spans="1:65" s="2" customFormat="1" ht="24.2" customHeight="1">
      <c r="A963" s="33"/>
      <c r="B963" s="34"/>
      <c r="C963" s="186" t="s">
        <v>902</v>
      </c>
      <c r="D963" s="186" t="s">
        <v>155</v>
      </c>
      <c r="E963" s="187" t="s">
        <v>1541</v>
      </c>
      <c r="F963" s="188" t="s">
        <v>1542</v>
      </c>
      <c r="G963" s="189" t="s">
        <v>206</v>
      </c>
      <c r="H963" s="190">
        <v>0.505</v>
      </c>
      <c r="I963" s="191"/>
      <c r="J963" s="192">
        <f>ROUND(I963*H963,2)</f>
        <v>0</v>
      </c>
      <c r="K963" s="193"/>
      <c r="L963" s="38"/>
      <c r="M963" s="194" t="s">
        <v>1</v>
      </c>
      <c r="N963" s="195" t="s">
        <v>38</v>
      </c>
      <c r="O963" s="70"/>
      <c r="P963" s="196">
        <f>O963*H963</f>
        <v>0</v>
      </c>
      <c r="Q963" s="196">
        <v>0</v>
      </c>
      <c r="R963" s="196">
        <f>Q963*H963</f>
        <v>0</v>
      </c>
      <c r="S963" s="196">
        <v>0</v>
      </c>
      <c r="T963" s="197">
        <f>S963*H963</f>
        <v>0</v>
      </c>
      <c r="U963" s="33"/>
      <c r="V963" s="33"/>
      <c r="W963" s="33"/>
      <c r="X963" s="33"/>
      <c r="Y963" s="33"/>
      <c r="Z963" s="33"/>
      <c r="AA963" s="33"/>
      <c r="AB963" s="33"/>
      <c r="AC963" s="33"/>
      <c r="AD963" s="33"/>
      <c r="AE963" s="33"/>
      <c r="AR963" s="198" t="s">
        <v>236</v>
      </c>
      <c r="AT963" s="198" t="s">
        <v>155</v>
      </c>
      <c r="AU963" s="198" t="s">
        <v>83</v>
      </c>
      <c r="AY963" s="16" t="s">
        <v>153</v>
      </c>
      <c r="BE963" s="199">
        <f>IF(N963="základní",J963,0)</f>
        <v>0</v>
      </c>
      <c r="BF963" s="199">
        <f>IF(N963="snížená",J963,0)</f>
        <v>0</v>
      </c>
      <c r="BG963" s="199">
        <f>IF(N963="zákl. přenesená",J963,0)</f>
        <v>0</v>
      </c>
      <c r="BH963" s="199">
        <f>IF(N963="sníž. přenesená",J963,0)</f>
        <v>0</v>
      </c>
      <c r="BI963" s="199">
        <f>IF(N963="nulová",J963,0)</f>
        <v>0</v>
      </c>
      <c r="BJ963" s="16" t="s">
        <v>81</v>
      </c>
      <c r="BK963" s="199">
        <f>ROUND(I963*H963,2)</f>
        <v>0</v>
      </c>
      <c r="BL963" s="16" t="s">
        <v>236</v>
      </c>
      <c r="BM963" s="198" t="s">
        <v>1543</v>
      </c>
    </row>
    <row r="964" spans="1:65" s="12" customFormat="1" ht="22.9" customHeight="1">
      <c r="B964" s="170"/>
      <c r="C964" s="171"/>
      <c r="D964" s="172" t="s">
        <v>72</v>
      </c>
      <c r="E964" s="184" t="s">
        <v>1544</v>
      </c>
      <c r="F964" s="184" t="s">
        <v>1545</v>
      </c>
      <c r="G964" s="171"/>
      <c r="H964" s="171"/>
      <c r="I964" s="174"/>
      <c r="J964" s="185">
        <f>BK964</f>
        <v>0</v>
      </c>
      <c r="K964" s="171"/>
      <c r="L964" s="176"/>
      <c r="M964" s="177"/>
      <c r="N964" s="178"/>
      <c r="O964" s="178"/>
      <c r="P964" s="179">
        <f>SUM(P965:P971)</f>
        <v>0</v>
      </c>
      <c r="Q964" s="178"/>
      <c r="R964" s="179">
        <f>SUM(R965:R971)</f>
        <v>0.67326400000000008</v>
      </c>
      <c r="S964" s="178"/>
      <c r="T964" s="180">
        <f>SUM(T965:T971)</f>
        <v>0</v>
      </c>
      <c r="AR964" s="181" t="s">
        <v>83</v>
      </c>
      <c r="AT964" s="182" t="s">
        <v>72</v>
      </c>
      <c r="AU964" s="182" t="s">
        <v>81</v>
      </c>
      <c r="AY964" s="181" t="s">
        <v>153</v>
      </c>
      <c r="BK964" s="183">
        <f>SUM(BK965:BK971)</f>
        <v>0</v>
      </c>
    </row>
    <row r="965" spans="1:65" s="2" customFormat="1" ht="24.2" customHeight="1">
      <c r="A965" s="33"/>
      <c r="B965" s="34"/>
      <c r="C965" s="186" t="s">
        <v>1546</v>
      </c>
      <c r="D965" s="186" t="s">
        <v>155</v>
      </c>
      <c r="E965" s="187" t="s">
        <v>1547</v>
      </c>
      <c r="F965" s="188" t="s">
        <v>1548</v>
      </c>
      <c r="G965" s="189" t="s">
        <v>212</v>
      </c>
      <c r="H965" s="190">
        <v>116.08</v>
      </c>
      <c r="I965" s="191"/>
      <c r="J965" s="192">
        <f>ROUND(I965*H965,2)</f>
        <v>0</v>
      </c>
      <c r="K965" s="193"/>
      <c r="L965" s="38"/>
      <c r="M965" s="194" t="s">
        <v>1</v>
      </c>
      <c r="N965" s="195" t="s">
        <v>38</v>
      </c>
      <c r="O965" s="70"/>
      <c r="P965" s="196">
        <f>O965*H965</f>
        <v>0</v>
      </c>
      <c r="Q965" s="196">
        <v>4.0000000000000002E-4</v>
      </c>
      <c r="R965" s="196">
        <f>Q965*H965</f>
        <v>4.6432000000000001E-2</v>
      </c>
      <c r="S965" s="196">
        <v>0</v>
      </c>
      <c r="T965" s="197">
        <f>S965*H965</f>
        <v>0</v>
      </c>
      <c r="U965" s="33"/>
      <c r="V965" s="33"/>
      <c r="W965" s="33"/>
      <c r="X965" s="33"/>
      <c r="Y965" s="33"/>
      <c r="Z965" s="33"/>
      <c r="AA965" s="33"/>
      <c r="AB965" s="33"/>
      <c r="AC965" s="33"/>
      <c r="AD965" s="33"/>
      <c r="AE965" s="33"/>
      <c r="AR965" s="198" t="s">
        <v>236</v>
      </c>
      <c r="AT965" s="198" t="s">
        <v>155</v>
      </c>
      <c r="AU965" s="198" t="s">
        <v>83</v>
      </c>
      <c r="AY965" s="16" t="s">
        <v>153</v>
      </c>
      <c r="BE965" s="199">
        <f>IF(N965="základní",J965,0)</f>
        <v>0</v>
      </c>
      <c r="BF965" s="199">
        <f>IF(N965="snížená",J965,0)</f>
        <v>0</v>
      </c>
      <c r="BG965" s="199">
        <f>IF(N965="zákl. přenesená",J965,0)</f>
        <v>0</v>
      </c>
      <c r="BH965" s="199">
        <f>IF(N965="sníž. přenesená",J965,0)</f>
        <v>0</v>
      </c>
      <c r="BI965" s="199">
        <f>IF(N965="nulová",J965,0)</f>
        <v>0</v>
      </c>
      <c r="BJ965" s="16" t="s">
        <v>81</v>
      </c>
      <c r="BK965" s="199">
        <f>ROUND(I965*H965,2)</f>
        <v>0</v>
      </c>
      <c r="BL965" s="16" t="s">
        <v>236</v>
      </c>
      <c r="BM965" s="198" t="s">
        <v>1549</v>
      </c>
    </row>
    <row r="966" spans="1:65" s="13" customFormat="1">
      <c r="B966" s="200"/>
      <c r="C966" s="201"/>
      <c r="D966" s="202" t="s">
        <v>161</v>
      </c>
      <c r="E966" s="203" t="s">
        <v>1</v>
      </c>
      <c r="F966" s="204" t="s">
        <v>1550</v>
      </c>
      <c r="G966" s="201"/>
      <c r="H966" s="205">
        <v>116.08</v>
      </c>
      <c r="I966" s="206"/>
      <c r="J966" s="201"/>
      <c r="K966" s="201"/>
      <c r="L966" s="207"/>
      <c r="M966" s="208"/>
      <c r="N966" s="209"/>
      <c r="O966" s="209"/>
      <c r="P966" s="209"/>
      <c r="Q966" s="209"/>
      <c r="R966" s="209"/>
      <c r="S966" s="209"/>
      <c r="T966" s="210"/>
      <c r="AT966" s="211" t="s">
        <v>161</v>
      </c>
      <c r="AU966" s="211" t="s">
        <v>83</v>
      </c>
      <c r="AV966" s="13" t="s">
        <v>83</v>
      </c>
      <c r="AW966" s="13" t="s">
        <v>30</v>
      </c>
      <c r="AX966" s="13" t="s">
        <v>73</v>
      </c>
      <c r="AY966" s="211" t="s">
        <v>153</v>
      </c>
    </row>
    <row r="967" spans="1:65" s="14" customFormat="1">
      <c r="B967" s="212"/>
      <c r="C967" s="213"/>
      <c r="D967" s="202" t="s">
        <v>161</v>
      </c>
      <c r="E967" s="214" t="s">
        <v>1</v>
      </c>
      <c r="F967" s="215" t="s">
        <v>163</v>
      </c>
      <c r="G967" s="213"/>
      <c r="H967" s="216">
        <v>116.08</v>
      </c>
      <c r="I967" s="217"/>
      <c r="J967" s="213"/>
      <c r="K967" s="213"/>
      <c r="L967" s="218"/>
      <c r="M967" s="219"/>
      <c r="N967" s="220"/>
      <c r="O967" s="220"/>
      <c r="P967" s="220"/>
      <c r="Q967" s="220"/>
      <c r="R967" s="220"/>
      <c r="S967" s="220"/>
      <c r="T967" s="221"/>
      <c r="AT967" s="222" t="s">
        <v>161</v>
      </c>
      <c r="AU967" s="222" t="s">
        <v>83</v>
      </c>
      <c r="AV967" s="14" t="s">
        <v>159</v>
      </c>
      <c r="AW967" s="14" t="s">
        <v>30</v>
      </c>
      <c r="AX967" s="14" t="s">
        <v>81</v>
      </c>
      <c r="AY967" s="222" t="s">
        <v>153</v>
      </c>
    </row>
    <row r="968" spans="1:65" s="2" customFormat="1" ht="24.2" customHeight="1">
      <c r="A968" s="33"/>
      <c r="B968" s="34"/>
      <c r="C968" s="186" t="s">
        <v>905</v>
      </c>
      <c r="D968" s="186" t="s">
        <v>155</v>
      </c>
      <c r="E968" s="187" t="s">
        <v>1551</v>
      </c>
      <c r="F968" s="188" t="s">
        <v>1552</v>
      </c>
      <c r="G968" s="189" t="s">
        <v>212</v>
      </c>
      <c r="H968" s="190">
        <v>116.08</v>
      </c>
      <c r="I968" s="191"/>
      <c r="J968" s="192">
        <f>ROUND(I968*H968,2)</f>
        <v>0</v>
      </c>
      <c r="K968" s="193"/>
      <c r="L968" s="38"/>
      <c r="M968" s="194" t="s">
        <v>1</v>
      </c>
      <c r="N968" s="195" t="s">
        <v>38</v>
      </c>
      <c r="O968" s="70"/>
      <c r="P968" s="196">
        <f>O968*H968</f>
        <v>0</v>
      </c>
      <c r="Q968" s="196">
        <v>5.4000000000000003E-3</v>
      </c>
      <c r="R968" s="196">
        <f>Q968*H968</f>
        <v>0.62683200000000006</v>
      </c>
      <c r="S968" s="196">
        <v>0</v>
      </c>
      <c r="T968" s="197">
        <f>S968*H968</f>
        <v>0</v>
      </c>
      <c r="U968" s="33"/>
      <c r="V968" s="33"/>
      <c r="W968" s="33"/>
      <c r="X968" s="33"/>
      <c r="Y968" s="33"/>
      <c r="Z968" s="33"/>
      <c r="AA968" s="33"/>
      <c r="AB968" s="33"/>
      <c r="AC968" s="33"/>
      <c r="AD968" s="33"/>
      <c r="AE968" s="33"/>
      <c r="AR968" s="198" t="s">
        <v>236</v>
      </c>
      <c r="AT968" s="198" t="s">
        <v>155</v>
      </c>
      <c r="AU968" s="198" t="s">
        <v>83</v>
      </c>
      <c r="AY968" s="16" t="s">
        <v>153</v>
      </c>
      <c r="BE968" s="199">
        <f>IF(N968="základní",J968,0)</f>
        <v>0</v>
      </c>
      <c r="BF968" s="199">
        <f>IF(N968="snížená",J968,0)</f>
        <v>0</v>
      </c>
      <c r="BG968" s="199">
        <f>IF(N968="zákl. přenesená",J968,0)</f>
        <v>0</v>
      </c>
      <c r="BH968" s="199">
        <f>IF(N968="sníž. přenesená",J968,0)</f>
        <v>0</v>
      </c>
      <c r="BI968" s="199">
        <f>IF(N968="nulová",J968,0)</f>
        <v>0</v>
      </c>
      <c r="BJ968" s="16" t="s">
        <v>81</v>
      </c>
      <c r="BK968" s="199">
        <f>ROUND(I968*H968,2)</f>
        <v>0</v>
      </c>
      <c r="BL968" s="16" t="s">
        <v>236</v>
      </c>
      <c r="BM968" s="198" t="s">
        <v>1553</v>
      </c>
    </row>
    <row r="969" spans="1:65" s="13" customFormat="1">
      <c r="B969" s="200"/>
      <c r="C969" s="201"/>
      <c r="D969" s="202" t="s">
        <v>161</v>
      </c>
      <c r="E969" s="203" t="s">
        <v>1</v>
      </c>
      <c r="F969" s="204" t="s">
        <v>1550</v>
      </c>
      <c r="G969" s="201"/>
      <c r="H969" s="205">
        <v>116.08</v>
      </c>
      <c r="I969" s="206"/>
      <c r="J969" s="201"/>
      <c r="K969" s="201"/>
      <c r="L969" s="207"/>
      <c r="M969" s="208"/>
      <c r="N969" s="209"/>
      <c r="O969" s="209"/>
      <c r="P969" s="209"/>
      <c r="Q969" s="209"/>
      <c r="R969" s="209"/>
      <c r="S969" s="209"/>
      <c r="T969" s="210"/>
      <c r="AT969" s="211" t="s">
        <v>161</v>
      </c>
      <c r="AU969" s="211" t="s">
        <v>83</v>
      </c>
      <c r="AV969" s="13" t="s">
        <v>83</v>
      </c>
      <c r="AW969" s="13" t="s">
        <v>30</v>
      </c>
      <c r="AX969" s="13" t="s">
        <v>73</v>
      </c>
      <c r="AY969" s="211" t="s">
        <v>153</v>
      </c>
    </row>
    <row r="970" spans="1:65" s="14" customFormat="1">
      <c r="B970" s="212"/>
      <c r="C970" s="213"/>
      <c r="D970" s="202" t="s">
        <v>161</v>
      </c>
      <c r="E970" s="214" t="s">
        <v>1</v>
      </c>
      <c r="F970" s="215" t="s">
        <v>163</v>
      </c>
      <c r="G970" s="213"/>
      <c r="H970" s="216">
        <v>116.08</v>
      </c>
      <c r="I970" s="217"/>
      <c r="J970" s="213"/>
      <c r="K970" s="213"/>
      <c r="L970" s="218"/>
      <c r="M970" s="219"/>
      <c r="N970" s="220"/>
      <c r="O970" s="220"/>
      <c r="P970" s="220"/>
      <c r="Q970" s="220"/>
      <c r="R970" s="220"/>
      <c r="S970" s="220"/>
      <c r="T970" s="221"/>
      <c r="AT970" s="222" t="s">
        <v>161</v>
      </c>
      <c r="AU970" s="222" t="s">
        <v>83</v>
      </c>
      <c r="AV970" s="14" t="s">
        <v>159</v>
      </c>
      <c r="AW970" s="14" t="s">
        <v>30</v>
      </c>
      <c r="AX970" s="14" t="s">
        <v>81</v>
      </c>
      <c r="AY970" s="222" t="s">
        <v>153</v>
      </c>
    </row>
    <row r="971" spans="1:65" s="2" customFormat="1" ht="24.2" customHeight="1">
      <c r="A971" s="33"/>
      <c r="B971" s="34"/>
      <c r="C971" s="186" t="s">
        <v>1554</v>
      </c>
      <c r="D971" s="186" t="s">
        <v>155</v>
      </c>
      <c r="E971" s="187" t="s">
        <v>1555</v>
      </c>
      <c r="F971" s="188" t="s">
        <v>1556</v>
      </c>
      <c r="G971" s="189" t="s">
        <v>206</v>
      </c>
      <c r="H971" s="190">
        <v>0.67300000000000004</v>
      </c>
      <c r="I971" s="191"/>
      <c r="J971" s="192">
        <f>ROUND(I971*H971,2)</f>
        <v>0</v>
      </c>
      <c r="K971" s="193"/>
      <c r="L971" s="38"/>
      <c r="M971" s="194" t="s">
        <v>1</v>
      </c>
      <c r="N971" s="195" t="s">
        <v>38</v>
      </c>
      <c r="O971" s="70"/>
      <c r="P971" s="196">
        <f>O971*H971</f>
        <v>0</v>
      </c>
      <c r="Q971" s="196">
        <v>0</v>
      </c>
      <c r="R971" s="196">
        <f>Q971*H971</f>
        <v>0</v>
      </c>
      <c r="S971" s="196">
        <v>0</v>
      </c>
      <c r="T971" s="197">
        <f>S971*H971</f>
        <v>0</v>
      </c>
      <c r="U971" s="33"/>
      <c r="V971" s="33"/>
      <c r="W971" s="33"/>
      <c r="X971" s="33"/>
      <c r="Y971" s="33"/>
      <c r="Z971" s="33"/>
      <c r="AA971" s="33"/>
      <c r="AB971" s="33"/>
      <c r="AC971" s="33"/>
      <c r="AD971" s="33"/>
      <c r="AE971" s="33"/>
      <c r="AR971" s="198" t="s">
        <v>236</v>
      </c>
      <c r="AT971" s="198" t="s">
        <v>155</v>
      </c>
      <c r="AU971" s="198" t="s">
        <v>83</v>
      </c>
      <c r="AY971" s="16" t="s">
        <v>153</v>
      </c>
      <c r="BE971" s="199">
        <f>IF(N971="základní",J971,0)</f>
        <v>0</v>
      </c>
      <c r="BF971" s="199">
        <f>IF(N971="snížená",J971,0)</f>
        <v>0</v>
      </c>
      <c r="BG971" s="199">
        <f>IF(N971="zákl. přenesená",J971,0)</f>
        <v>0</v>
      </c>
      <c r="BH971" s="199">
        <f>IF(N971="sníž. přenesená",J971,0)</f>
        <v>0</v>
      </c>
      <c r="BI971" s="199">
        <f>IF(N971="nulová",J971,0)</f>
        <v>0</v>
      </c>
      <c r="BJ971" s="16" t="s">
        <v>81</v>
      </c>
      <c r="BK971" s="199">
        <f>ROUND(I971*H971,2)</f>
        <v>0</v>
      </c>
      <c r="BL971" s="16" t="s">
        <v>236</v>
      </c>
      <c r="BM971" s="198" t="s">
        <v>1557</v>
      </c>
    </row>
    <row r="972" spans="1:65" s="12" customFormat="1" ht="22.9" customHeight="1">
      <c r="B972" s="170"/>
      <c r="C972" s="171"/>
      <c r="D972" s="172" t="s">
        <v>72</v>
      </c>
      <c r="E972" s="184" t="s">
        <v>1558</v>
      </c>
      <c r="F972" s="184" t="s">
        <v>1559</v>
      </c>
      <c r="G972" s="171"/>
      <c r="H972" s="171"/>
      <c r="I972" s="174"/>
      <c r="J972" s="185">
        <f>BK972</f>
        <v>0</v>
      </c>
      <c r="K972" s="171"/>
      <c r="L972" s="176"/>
      <c r="M972" s="177"/>
      <c r="N972" s="178"/>
      <c r="O972" s="178"/>
      <c r="P972" s="179">
        <f>SUM(P973:P988)</f>
        <v>0</v>
      </c>
      <c r="Q972" s="178"/>
      <c r="R972" s="179">
        <f>SUM(R973:R988)</f>
        <v>2.0675604000000001</v>
      </c>
      <c r="S972" s="178"/>
      <c r="T972" s="180">
        <f>SUM(T973:T988)</f>
        <v>0</v>
      </c>
      <c r="AR972" s="181" t="s">
        <v>83</v>
      </c>
      <c r="AT972" s="182" t="s">
        <v>72</v>
      </c>
      <c r="AU972" s="182" t="s">
        <v>81</v>
      </c>
      <c r="AY972" s="181" t="s">
        <v>153</v>
      </c>
      <c r="BK972" s="183">
        <f>SUM(BK973:BK988)</f>
        <v>0</v>
      </c>
    </row>
    <row r="973" spans="1:65" s="2" customFormat="1" ht="16.5" customHeight="1">
      <c r="A973" s="33"/>
      <c r="B973" s="34"/>
      <c r="C973" s="186" t="s">
        <v>1560</v>
      </c>
      <c r="D973" s="186" t="s">
        <v>155</v>
      </c>
      <c r="E973" s="187" t="s">
        <v>1561</v>
      </c>
      <c r="F973" s="188" t="s">
        <v>1562</v>
      </c>
      <c r="G973" s="189" t="s">
        <v>212</v>
      </c>
      <c r="H973" s="190">
        <v>110.69</v>
      </c>
      <c r="I973" s="191"/>
      <c r="J973" s="192">
        <f>ROUND(I973*H973,2)</f>
        <v>0</v>
      </c>
      <c r="K973" s="193"/>
      <c r="L973" s="38"/>
      <c r="M973" s="194" t="s">
        <v>1</v>
      </c>
      <c r="N973" s="195" t="s">
        <v>38</v>
      </c>
      <c r="O973" s="70"/>
      <c r="P973" s="196">
        <f>O973*H973</f>
        <v>0</v>
      </c>
      <c r="Q973" s="196">
        <v>2.9999999999999997E-4</v>
      </c>
      <c r="R973" s="196">
        <f>Q973*H973</f>
        <v>3.3206999999999993E-2</v>
      </c>
      <c r="S973" s="196">
        <v>0</v>
      </c>
      <c r="T973" s="197">
        <f>S973*H973</f>
        <v>0</v>
      </c>
      <c r="U973" s="33"/>
      <c r="V973" s="33"/>
      <c r="W973" s="33"/>
      <c r="X973" s="33"/>
      <c r="Y973" s="33"/>
      <c r="Z973" s="33"/>
      <c r="AA973" s="33"/>
      <c r="AB973" s="33"/>
      <c r="AC973" s="33"/>
      <c r="AD973" s="33"/>
      <c r="AE973" s="33"/>
      <c r="AR973" s="198" t="s">
        <v>236</v>
      </c>
      <c r="AT973" s="198" t="s">
        <v>155</v>
      </c>
      <c r="AU973" s="198" t="s">
        <v>83</v>
      </c>
      <c r="AY973" s="16" t="s">
        <v>153</v>
      </c>
      <c r="BE973" s="199">
        <f>IF(N973="základní",J973,0)</f>
        <v>0</v>
      </c>
      <c r="BF973" s="199">
        <f>IF(N973="snížená",J973,0)</f>
        <v>0</v>
      </c>
      <c r="BG973" s="199">
        <f>IF(N973="zákl. přenesená",J973,0)</f>
        <v>0</v>
      </c>
      <c r="BH973" s="199">
        <f>IF(N973="sníž. přenesená",J973,0)</f>
        <v>0</v>
      </c>
      <c r="BI973" s="199">
        <f>IF(N973="nulová",J973,0)</f>
        <v>0</v>
      </c>
      <c r="BJ973" s="16" t="s">
        <v>81</v>
      </c>
      <c r="BK973" s="199">
        <f>ROUND(I973*H973,2)</f>
        <v>0</v>
      </c>
      <c r="BL973" s="16" t="s">
        <v>236</v>
      </c>
      <c r="BM973" s="198" t="s">
        <v>1563</v>
      </c>
    </row>
    <row r="974" spans="1:65" s="13" customFormat="1" ht="22.5">
      <c r="B974" s="200"/>
      <c r="C974" s="201"/>
      <c r="D974" s="202" t="s">
        <v>161</v>
      </c>
      <c r="E974" s="203" t="s">
        <v>1</v>
      </c>
      <c r="F974" s="204" t="s">
        <v>1564</v>
      </c>
      <c r="G974" s="201"/>
      <c r="H974" s="205">
        <v>126.673</v>
      </c>
      <c r="I974" s="206"/>
      <c r="J974" s="201"/>
      <c r="K974" s="201"/>
      <c r="L974" s="207"/>
      <c r="M974" s="208"/>
      <c r="N974" s="209"/>
      <c r="O974" s="209"/>
      <c r="P974" s="209"/>
      <c r="Q974" s="209"/>
      <c r="R974" s="209"/>
      <c r="S974" s="209"/>
      <c r="T974" s="210"/>
      <c r="AT974" s="211" t="s">
        <v>161</v>
      </c>
      <c r="AU974" s="211" t="s">
        <v>83</v>
      </c>
      <c r="AV974" s="13" t="s">
        <v>83</v>
      </c>
      <c r="AW974" s="13" t="s">
        <v>30</v>
      </c>
      <c r="AX974" s="13" t="s">
        <v>73</v>
      </c>
      <c r="AY974" s="211" t="s">
        <v>153</v>
      </c>
    </row>
    <row r="975" spans="1:65" s="13" customFormat="1">
      <c r="B975" s="200"/>
      <c r="C975" s="201"/>
      <c r="D975" s="202" t="s">
        <v>161</v>
      </c>
      <c r="E975" s="203" t="s">
        <v>1</v>
      </c>
      <c r="F975" s="204" t="s">
        <v>1565</v>
      </c>
      <c r="G975" s="201"/>
      <c r="H975" s="205">
        <v>-15.983000000000001</v>
      </c>
      <c r="I975" s="206"/>
      <c r="J975" s="201"/>
      <c r="K975" s="201"/>
      <c r="L975" s="207"/>
      <c r="M975" s="208"/>
      <c r="N975" s="209"/>
      <c r="O975" s="209"/>
      <c r="P975" s="209"/>
      <c r="Q975" s="209"/>
      <c r="R975" s="209"/>
      <c r="S975" s="209"/>
      <c r="T975" s="210"/>
      <c r="AT975" s="211" t="s">
        <v>161</v>
      </c>
      <c r="AU975" s="211" t="s">
        <v>83</v>
      </c>
      <c r="AV975" s="13" t="s">
        <v>83</v>
      </c>
      <c r="AW975" s="13" t="s">
        <v>30</v>
      </c>
      <c r="AX975" s="13" t="s">
        <v>73</v>
      </c>
      <c r="AY975" s="211" t="s">
        <v>153</v>
      </c>
    </row>
    <row r="976" spans="1:65" s="14" customFormat="1">
      <c r="B976" s="212"/>
      <c r="C976" s="213"/>
      <c r="D976" s="202" t="s">
        <v>161</v>
      </c>
      <c r="E976" s="214" t="s">
        <v>1</v>
      </c>
      <c r="F976" s="215" t="s">
        <v>163</v>
      </c>
      <c r="G976" s="213"/>
      <c r="H976" s="216">
        <v>110.69</v>
      </c>
      <c r="I976" s="217"/>
      <c r="J976" s="213"/>
      <c r="K976" s="213"/>
      <c r="L976" s="218"/>
      <c r="M976" s="219"/>
      <c r="N976" s="220"/>
      <c r="O976" s="220"/>
      <c r="P976" s="220"/>
      <c r="Q976" s="220"/>
      <c r="R976" s="220"/>
      <c r="S976" s="220"/>
      <c r="T976" s="221"/>
      <c r="AT976" s="222" t="s">
        <v>161</v>
      </c>
      <c r="AU976" s="222" t="s">
        <v>83</v>
      </c>
      <c r="AV976" s="14" t="s">
        <v>159</v>
      </c>
      <c r="AW976" s="14" t="s">
        <v>30</v>
      </c>
      <c r="AX976" s="14" t="s">
        <v>81</v>
      </c>
      <c r="AY976" s="222" t="s">
        <v>153</v>
      </c>
    </row>
    <row r="977" spans="1:65" s="2" customFormat="1" ht="16.5" customHeight="1">
      <c r="A977" s="33"/>
      <c r="B977" s="34"/>
      <c r="C977" s="186" t="s">
        <v>1566</v>
      </c>
      <c r="D977" s="186" t="s">
        <v>155</v>
      </c>
      <c r="E977" s="187" t="s">
        <v>1567</v>
      </c>
      <c r="F977" s="188" t="s">
        <v>1568</v>
      </c>
      <c r="G977" s="189" t="s">
        <v>212</v>
      </c>
      <c r="H977" s="190">
        <v>110.69</v>
      </c>
      <c r="I977" s="191"/>
      <c r="J977" s="192">
        <f>ROUND(I977*H977,2)</f>
        <v>0</v>
      </c>
      <c r="K977" s="193"/>
      <c r="L977" s="38"/>
      <c r="M977" s="194" t="s">
        <v>1</v>
      </c>
      <c r="N977" s="195" t="s">
        <v>38</v>
      </c>
      <c r="O977" s="70"/>
      <c r="P977" s="196">
        <f>O977*H977</f>
        <v>0</v>
      </c>
      <c r="Q977" s="196">
        <v>4.4999999999999997E-3</v>
      </c>
      <c r="R977" s="196">
        <f>Q977*H977</f>
        <v>0.49810499999999996</v>
      </c>
      <c r="S977" s="196">
        <v>0</v>
      </c>
      <c r="T977" s="197">
        <f>S977*H977</f>
        <v>0</v>
      </c>
      <c r="U977" s="33"/>
      <c r="V977" s="33"/>
      <c r="W977" s="33"/>
      <c r="X977" s="33"/>
      <c r="Y977" s="33"/>
      <c r="Z977" s="33"/>
      <c r="AA977" s="33"/>
      <c r="AB977" s="33"/>
      <c r="AC977" s="33"/>
      <c r="AD977" s="33"/>
      <c r="AE977" s="33"/>
      <c r="AR977" s="198" t="s">
        <v>236</v>
      </c>
      <c r="AT977" s="198" t="s">
        <v>155</v>
      </c>
      <c r="AU977" s="198" t="s">
        <v>83</v>
      </c>
      <c r="AY977" s="16" t="s">
        <v>153</v>
      </c>
      <c r="BE977" s="199">
        <f>IF(N977="základní",J977,0)</f>
        <v>0</v>
      </c>
      <c r="BF977" s="199">
        <f>IF(N977="snížená",J977,0)</f>
        <v>0</v>
      </c>
      <c r="BG977" s="199">
        <f>IF(N977="zákl. přenesená",J977,0)</f>
        <v>0</v>
      </c>
      <c r="BH977" s="199">
        <f>IF(N977="sníž. přenesená",J977,0)</f>
        <v>0</v>
      </c>
      <c r="BI977" s="199">
        <f>IF(N977="nulová",J977,0)</f>
        <v>0</v>
      </c>
      <c r="BJ977" s="16" t="s">
        <v>81</v>
      </c>
      <c r="BK977" s="199">
        <f>ROUND(I977*H977,2)</f>
        <v>0</v>
      </c>
      <c r="BL977" s="16" t="s">
        <v>236</v>
      </c>
      <c r="BM977" s="198" t="s">
        <v>1569</v>
      </c>
    </row>
    <row r="978" spans="1:65" s="2" customFormat="1" ht="24.2" customHeight="1">
      <c r="A978" s="33"/>
      <c r="B978" s="34"/>
      <c r="C978" s="186" t="s">
        <v>1570</v>
      </c>
      <c r="D978" s="186" t="s">
        <v>155</v>
      </c>
      <c r="E978" s="187" t="s">
        <v>1571</v>
      </c>
      <c r="F978" s="188" t="s">
        <v>1572</v>
      </c>
      <c r="G978" s="189" t="s">
        <v>212</v>
      </c>
      <c r="H978" s="190">
        <v>110.69</v>
      </c>
      <c r="I978" s="191"/>
      <c r="J978" s="192">
        <f>ROUND(I978*H978,2)</f>
        <v>0</v>
      </c>
      <c r="K978" s="193"/>
      <c r="L978" s="38"/>
      <c r="M978" s="194" t="s">
        <v>1</v>
      </c>
      <c r="N978" s="195" t="s">
        <v>38</v>
      </c>
      <c r="O978" s="70"/>
      <c r="P978" s="196">
        <f>O978*H978</f>
        <v>0</v>
      </c>
      <c r="Q978" s="196">
        <v>0</v>
      </c>
      <c r="R978" s="196">
        <f>Q978*H978</f>
        <v>0</v>
      </c>
      <c r="S978" s="196">
        <v>0</v>
      </c>
      <c r="T978" s="197">
        <f>S978*H978</f>
        <v>0</v>
      </c>
      <c r="U978" s="33"/>
      <c r="V978" s="33"/>
      <c r="W978" s="33"/>
      <c r="X978" s="33"/>
      <c r="Y978" s="33"/>
      <c r="Z978" s="33"/>
      <c r="AA978" s="33"/>
      <c r="AB978" s="33"/>
      <c r="AC978" s="33"/>
      <c r="AD978" s="33"/>
      <c r="AE978" s="33"/>
      <c r="AR978" s="198" t="s">
        <v>236</v>
      </c>
      <c r="AT978" s="198" t="s">
        <v>155</v>
      </c>
      <c r="AU978" s="198" t="s">
        <v>83</v>
      </c>
      <c r="AY978" s="16" t="s">
        <v>153</v>
      </c>
      <c r="BE978" s="199">
        <f>IF(N978="základní",J978,0)</f>
        <v>0</v>
      </c>
      <c r="BF978" s="199">
        <f>IF(N978="snížená",J978,0)</f>
        <v>0</v>
      </c>
      <c r="BG978" s="199">
        <f>IF(N978="zákl. přenesená",J978,0)</f>
        <v>0</v>
      </c>
      <c r="BH978" s="199">
        <f>IF(N978="sníž. přenesená",J978,0)</f>
        <v>0</v>
      </c>
      <c r="BI978" s="199">
        <f>IF(N978="nulová",J978,0)</f>
        <v>0</v>
      </c>
      <c r="BJ978" s="16" t="s">
        <v>81</v>
      </c>
      <c r="BK978" s="199">
        <f>ROUND(I978*H978,2)</f>
        <v>0</v>
      </c>
      <c r="BL978" s="16" t="s">
        <v>236</v>
      </c>
      <c r="BM978" s="198" t="s">
        <v>1573</v>
      </c>
    </row>
    <row r="979" spans="1:65" s="2" customFormat="1" ht="16.5" customHeight="1">
      <c r="A979" s="33"/>
      <c r="B979" s="34"/>
      <c r="C979" s="223" t="s">
        <v>1574</v>
      </c>
      <c r="D979" s="223" t="s">
        <v>350</v>
      </c>
      <c r="E979" s="224" t="s">
        <v>1575</v>
      </c>
      <c r="F979" s="225" t="s">
        <v>1576</v>
      </c>
      <c r="G979" s="226" t="s">
        <v>212</v>
      </c>
      <c r="H979" s="227">
        <v>121.759</v>
      </c>
      <c r="I979" s="228"/>
      <c r="J979" s="229">
        <f>ROUND(I979*H979,2)</f>
        <v>0</v>
      </c>
      <c r="K979" s="230"/>
      <c r="L979" s="231"/>
      <c r="M979" s="232" t="s">
        <v>1</v>
      </c>
      <c r="N979" s="233" t="s">
        <v>38</v>
      </c>
      <c r="O979" s="70"/>
      <c r="P979" s="196">
        <f>O979*H979</f>
        <v>0</v>
      </c>
      <c r="Q979" s="196">
        <v>1.26E-2</v>
      </c>
      <c r="R979" s="196">
        <f>Q979*H979</f>
        <v>1.5341634</v>
      </c>
      <c r="S979" s="196">
        <v>0</v>
      </c>
      <c r="T979" s="197">
        <f>S979*H979</f>
        <v>0</v>
      </c>
      <c r="U979" s="33"/>
      <c r="V979" s="33"/>
      <c r="W979" s="33"/>
      <c r="X979" s="33"/>
      <c r="Y979" s="33"/>
      <c r="Z979" s="33"/>
      <c r="AA979" s="33"/>
      <c r="AB979" s="33"/>
      <c r="AC979" s="33"/>
      <c r="AD979" s="33"/>
      <c r="AE979" s="33"/>
      <c r="AR979" s="198" t="s">
        <v>194</v>
      </c>
      <c r="AT979" s="198" t="s">
        <v>350</v>
      </c>
      <c r="AU979" s="198" t="s">
        <v>83</v>
      </c>
      <c r="AY979" s="16" t="s">
        <v>153</v>
      </c>
      <c r="BE979" s="199">
        <f>IF(N979="základní",J979,0)</f>
        <v>0</v>
      </c>
      <c r="BF979" s="199">
        <f>IF(N979="snížená",J979,0)</f>
        <v>0</v>
      </c>
      <c r="BG979" s="199">
        <f>IF(N979="zákl. přenesená",J979,0)</f>
        <v>0</v>
      </c>
      <c r="BH979" s="199">
        <f>IF(N979="sníž. přenesená",J979,0)</f>
        <v>0</v>
      </c>
      <c r="BI979" s="199">
        <f>IF(N979="nulová",J979,0)</f>
        <v>0</v>
      </c>
      <c r="BJ979" s="16" t="s">
        <v>81</v>
      </c>
      <c r="BK979" s="199">
        <f>ROUND(I979*H979,2)</f>
        <v>0</v>
      </c>
      <c r="BL979" s="16" t="s">
        <v>159</v>
      </c>
      <c r="BM979" s="198" t="s">
        <v>1577</v>
      </c>
    </row>
    <row r="980" spans="1:65" s="13" customFormat="1">
      <c r="B980" s="200"/>
      <c r="C980" s="201"/>
      <c r="D980" s="202" t="s">
        <v>161</v>
      </c>
      <c r="E980" s="203" t="s">
        <v>1</v>
      </c>
      <c r="F980" s="204" t="s">
        <v>1578</v>
      </c>
      <c r="G980" s="201"/>
      <c r="H980" s="205">
        <v>121.759</v>
      </c>
      <c r="I980" s="206"/>
      <c r="J980" s="201"/>
      <c r="K980" s="201"/>
      <c r="L980" s="207"/>
      <c r="M980" s="208"/>
      <c r="N980" s="209"/>
      <c r="O980" s="209"/>
      <c r="P980" s="209"/>
      <c r="Q980" s="209"/>
      <c r="R980" s="209"/>
      <c r="S980" s="209"/>
      <c r="T980" s="210"/>
      <c r="AT980" s="211" t="s">
        <v>161</v>
      </c>
      <c r="AU980" s="211" t="s">
        <v>83</v>
      </c>
      <c r="AV980" s="13" t="s">
        <v>83</v>
      </c>
      <c r="AW980" s="13" t="s">
        <v>30</v>
      </c>
      <c r="AX980" s="13" t="s">
        <v>73</v>
      </c>
      <c r="AY980" s="211" t="s">
        <v>153</v>
      </c>
    </row>
    <row r="981" spans="1:65" s="14" customFormat="1">
      <c r="B981" s="212"/>
      <c r="C981" s="213"/>
      <c r="D981" s="202" t="s">
        <v>161</v>
      </c>
      <c r="E981" s="214" t="s">
        <v>1</v>
      </c>
      <c r="F981" s="215" t="s">
        <v>163</v>
      </c>
      <c r="G981" s="213"/>
      <c r="H981" s="216">
        <v>121.759</v>
      </c>
      <c r="I981" s="217"/>
      <c r="J981" s="213"/>
      <c r="K981" s="213"/>
      <c r="L981" s="218"/>
      <c r="M981" s="219"/>
      <c r="N981" s="220"/>
      <c r="O981" s="220"/>
      <c r="P981" s="220"/>
      <c r="Q981" s="220"/>
      <c r="R981" s="220"/>
      <c r="S981" s="220"/>
      <c r="T981" s="221"/>
      <c r="AT981" s="222" t="s">
        <v>161</v>
      </c>
      <c r="AU981" s="222" t="s">
        <v>83</v>
      </c>
      <c r="AV981" s="14" t="s">
        <v>159</v>
      </c>
      <c r="AW981" s="14" t="s">
        <v>30</v>
      </c>
      <c r="AX981" s="14" t="s">
        <v>81</v>
      </c>
      <c r="AY981" s="222" t="s">
        <v>153</v>
      </c>
    </row>
    <row r="982" spans="1:65" s="2" customFormat="1" ht="21.75" customHeight="1">
      <c r="A982" s="33"/>
      <c r="B982" s="34"/>
      <c r="C982" s="186" t="s">
        <v>1579</v>
      </c>
      <c r="D982" s="186" t="s">
        <v>155</v>
      </c>
      <c r="E982" s="187" t="s">
        <v>1580</v>
      </c>
      <c r="F982" s="188" t="s">
        <v>1581</v>
      </c>
      <c r="G982" s="189" t="s">
        <v>260</v>
      </c>
      <c r="H982" s="190">
        <v>45</v>
      </c>
      <c r="I982" s="191"/>
      <c r="J982" s="192">
        <f>ROUND(I982*H982,2)</f>
        <v>0</v>
      </c>
      <c r="K982" s="193"/>
      <c r="L982" s="38"/>
      <c r="M982" s="194" t="s">
        <v>1</v>
      </c>
      <c r="N982" s="195" t="s">
        <v>38</v>
      </c>
      <c r="O982" s="70"/>
      <c r="P982" s="196">
        <f>O982*H982</f>
        <v>0</v>
      </c>
      <c r="Q982" s="196">
        <v>0</v>
      </c>
      <c r="R982" s="196">
        <f>Q982*H982</f>
        <v>0</v>
      </c>
      <c r="S982" s="196">
        <v>0</v>
      </c>
      <c r="T982" s="197">
        <f>S982*H982</f>
        <v>0</v>
      </c>
      <c r="U982" s="33"/>
      <c r="V982" s="33"/>
      <c r="W982" s="33"/>
      <c r="X982" s="33"/>
      <c r="Y982" s="33"/>
      <c r="Z982" s="33"/>
      <c r="AA982" s="33"/>
      <c r="AB982" s="33"/>
      <c r="AC982" s="33"/>
      <c r="AD982" s="33"/>
      <c r="AE982" s="33"/>
      <c r="AR982" s="198" t="s">
        <v>236</v>
      </c>
      <c r="AT982" s="198" t="s">
        <v>155</v>
      </c>
      <c r="AU982" s="198" t="s">
        <v>83</v>
      </c>
      <c r="AY982" s="16" t="s">
        <v>153</v>
      </c>
      <c r="BE982" s="199">
        <f>IF(N982="základní",J982,0)</f>
        <v>0</v>
      </c>
      <c r="BF982" s="199">
        <f>IF(N982="snížená",J982,0)</f>
        <v>0</v>
      </c>
      <c r="BG982" s="199">
        <f>IF(N982="zákl. přenesená",J982,0)</f>
        <v>0</v>
      </c>
      <c r="BH982" s="199">
        <f>IF(N982="sníž. přenesená",J982,0)</f>
        <v>0</v>
      </c>
      <c r="BI982" s="199">
        <f>IF(N982="nulová",J982,0)</f>
        <v>0</v>
      </c>
      <c r="BJ982" s="16" t="s">
        <v>81</v>
      </c>
      <c r="BK982" s="199">
        <f>ROUND(I982*H982,2)</f>
        <v>0</v>
      </c>
      <c r="BL982" s="16" t="s">
        <v>236</v>
      </c>
      <c r="BM982" s="198" t="s">
        <v>1582</v>
      </c>
    </row>
    <row r="983" spans="1:65" s="13" customFormat="1">
      <c r="B983" s="200"/>
      <c r="C983" s="201"/>
      <c r="D983" s="202" t="s">
        <v>161</v>
      </c>
      <c r="E983" s="203" t="s">
        <v>1</v>
      </c>
      <c r="F983" s="204" t="s">
        <v>1583</v>
      </c>
      <c r="G983" s="201"/>
      <c r="H983" s="205">
        <v>45</v>
      </c>
      <c r="I983" s="206"/>
      <c r="J983" s="201"/>
      <c r="K983" s="201"/>
      <c r="L983" s="207"/>
      <c r="M983" s="208"/>
      <c r="N983" s="209"/>
      <c r="O983" s="209"/>
      <c r="P983" s="209"/>
      <c r="Q983" s="209"/>
      <c r="R983" s="209"/>
      <c r="S983" s="209"/>
      <c r="T983" s="210"/>
      <c r="AT983" s="211" t="s">
        <v>161</v>
      </c>
      <c r="AU983" s="211" t="s">
        <v>83</v>
      </c>
      <c r="AV983" s="13" t="s">
        <v>83</v>
      </c>
      <c r="AW983" s="13" t="s">
        <v>30</v>
      </c>
      <c r="AX983" s="13" t="s">
        <v>73</v>
      </c>
      <c r="AY983" s="211" t="s">
        <v>153</v>
      </c>
    </row>
    <row r="984" spans="1:65" s="14" customFormat="1">
      <c r="B984" s="212"/>
      <c r="C984" s="213"/>
      <c r="D984" s="202" t="s">
        <v>161</v>
      </c>
      <c r="E984" s="214" t="s">
        <v>1</v>
      </c>
      <c r="F984" s="215" t="s">
        <v>163</v>
      </c>
      <c r="G984" s="213"/>
      <c r="H984" s="216">
        <v>45</v>
      </c>
      <c r="I984" s="217"/>
      <c r="J984" s="213"/>
      <c r="K984" s="213"/>
      <c r="L984" s="218"/>
      <c r="M984" s="219"/>
      <c r="N984" s="220"/>
      <c r="O984" s="220"/>
      <c r="P984" s="220"/>
      <c r="Q984" s="220"/>
      <c r="R984" s="220"/>
      <c r="S984" s="220"/>
      <c r="T984" s="221"/>
      <c r="AT984" s="222" t="s">
        <v>161</v>
      </c>
      <c r="AU984" s="222" t="s">
        <v>83</v>
      </c>
      <c r="AV984" s="14" t="s">
        <v>159</v>
      </c>
      <c r="AW984" s="14" t="s">
        <v>30</v>
      </c>
      <c r="AX984" s="14" t="s">
        <v>81</v>
      </c>
      <c r="AY984" s="222" t="s">
        <v>153</v>
      </c>
    </row>
    <row r="985" spans="1:65" s="2" customFormat="1" ht="16.5" customHeight="1">
      <c r="A985" s="33"/>
      <c r="B985" s="34"/>
      <c r="C985" s="186" t="s">
        <v>1584</v>
      </c>
      <c r="D985" s="186" t="s">
        <v>155</v>
      </c>
      <c r="E985" s="187" t="s">
        <v>1585</v>
      </c>
      <c r="F985" s="188" t="s">
        <v>1586</v>
      </c>
      <c r="G985" s="189" t="s">
        <v>260</v>
      </c>
      <c r="H985" s="190">
        <v>69.5</v>
      </c>
      <c r="I985" s="191"/>
      <c r="J985" s="192">
        <f>ROUND(I985*H985,2)</f>
        <v>0</v>
      </c>
      <c r="K985" s="193"/>
      <c r="L985" s="38"/>
      <c r="M985" s="194" t="s">
        <v>1</v>
      </c>
      <c r="N985" s="195" t="s">
        <v>38</v>
      </c>
      <c r="O985" s="70"/>
      <c r="P985" s="196">
        <f>O985*H985</f>
        <v>0</v>
      </c>
      <c r="Q985" s="196">
        <v>3.0000000000000001E-5</v>
      </c>
      <c r="R985" s="196">
        <f>Q985*H985</f>
        <v>2.085E-3</v>
      </c>
      <c r="S985" s="196">
        <v>0</v>
      </c>
      <c r="T985" s="197">
        <f>S985*H985</f>
        <v>0</v>
      </c>
      <c r="U985" s="33"/>
      <c r="V985" s="33"/>
      <c r="W985" s="33"/>
      <c r="X985" s="33"/>
      <c r="Y985" s="33"/>
      <c r="Z985" s="33"/>
      <c r="AA985" s="33"/>
      <c r="AB985" s="33"/>
      <c r="AC985" s="33"/>
      <c r="AD985" s="33"/>
      <c r="AE985" s="33"/>
      <c r="AR985" s="198" t="s">
        <v>236</v>
      </c>
      <c r="AT985" s="198" t="s">
        <v>155</v>
      </c>
      <c r="AU985" s="198" t="s">
        <v>83</v>
      </c>
      <c r="AY985" s="16" t="s">
        <v>153</v>
      </c>
      <c r="BE985" s="199">
        <f>IF(N985="základní",J985,0)</f>
        <v>0</v>
      </c>
      <c r="BF985" s="199">
        <f>IF(N985="snížená",J985,0)</f>
        <v>0</v>
      </c>
      <c r="BG985" s="199">
        <f>IF(N985="zákl. přenesená",J985,0)</f>
        <v>0</v>
      </c>
      <c r="BH985" s="199">
        <f>IF(N985="sníž. přenesená",J985,0)</f>
        <v>0</v>
      </c>
      <c r="BI985" s="199">
        <f>IF(N985="nulová",J985,0)</f>
        <v>0</v>
      </c>
      <c r="BJ985" s="16" t="s">
        <v>81</v>
      </c>
      <c r="BK985" s="199">
        <f>ROUND(I985*H985,2)</f>
        <v>0</v>
      </c>
      <c r="BL985" s="16" t="s">
        <v>236</v>
      </c>
      <c r="BM985" s="198" t="s">
        <v>1587</v>
      </c>
    </row>
    <row r="986" spans="1:65" s="13" customFormat="1">
      <c r="B986" s="200"/>
      <c r="C986" s="201"/>
      <c r="D986" s="202" t="s">
        <v>161</v>
      </c>
      <c r="E986" s="203" t="s">
        <v>1</v>
      </c>
      <c r="F986" s="204" t="s">
        <v>1588</v>
      </c>
      <c r="G986" s="201"/>
      <c r="H986" s="205">
        <v>69.5</v>
      </c>
      <c r="I986" s="206"/>
      <c r="J986" s="201"/>
      <c r="K986" s="201"/>
      <c r="L986" s="207"/>
      <c r="M986" s="208"/>
      <c r="N986" s="209"/>
      <c r="O986" s="209"/>
      <c r="P986" s="209"/>
      <c r="Q986" s="209"/>
      <c r="R986" s="209"/>
      <c r="S986" s="209"/>
      <c r="T986" s="210"/>
      <c r="AT986" s="211" t="s">
        <v>161</v>
      </c>
      <c r="AU986" s="211" t="s">
        <v>83</v>
      </c>
      <c r="AV986" s="13" t="s">
        <v>83</v>
      </c>
      <c r="AW986" s="13" t="s">
        <v>30</v>
      </c>
      <c r="AX986" s="13" t="s">
        <v>73</v>
      </c>
      <c r="AY986" s="211" t="s">
        <v>153</v>
      </c>
    </row>
    <row r="987" spans="1:65" s="14" customFormat="1">
      <c r="B987" s="212"/>
      <c r="C987" s="213"/>
      <c r="D987" s="202" t="s">
        <v>161</v>
      </c>
      <c r="E987" s="214" t="s">
        <v>1</v>
      </c>
      <c r="F987" s="215" t="s">
        <v>163</v>
      </c>
      <c r="G987" s="213"/>
      <c r="H987" s="216">
        <v>69.5</v>
      </c>
      <c r="I987" s="217"/>
      <c r="J987" s="213"/>
      <c r="K987" s="213"/>
      <c r="L987" s="218"/>
      <c r="M987" s="219"/>
      <c r="N987" s="220"/>
      <c r="O987" s="220"/>
      <c r="P987" s="220"/>
      <c r="Q987" s="220"/>
      <c r="R987" s="220"/>
      <c r="S987" s="220"/>
      <c r="T987" s="221"/>
      <c r="AT987" s="222" t="s">
        <v>161</v>
      </c>
      <c r="AU987" s="222" t="s">
        <v>83</v>
      </c>
      <c r="AV987" s="14" t="s">
        <v>159</v>
      </c>
      <c r="AW987" s="14" t="s">
        <v>30</v>
      </c>
      <c r="AX987" s="14" t="s">
        <v>81</v>
      </c>
      <c r="AY987" s="222" t="s">
        <v>153</v>
      </c>
    </row>
    <row r="988" spans="1:65" s="2" customFormat="1" ht="24.2" customHeight="1">
      <c r="A988" s="33"/>
      <c r="B988" s="34"/>
      <c r="C988" s="186" t="s">
        <v>1589</v>
      </c>
      <c r="D988" s="186" t="s">
        <v>155</v>
      </c>
      <c r="E988" s="187" t="s">
        <v>1590</v>
      </c>
      <c r="F988" s="188" t="s">
        <v>1591</v>
      </c>
      <c r="G988" s="189" t="s">
        <v>206</v>
      </c>
      <c r="H988" s="190">
        <v>1.734</v>
      </c>
      <c r="I988" s="191"/>
      <c r="J988" s="192">
        <f>ROUND(I988*H988,2)</f>
        <v>0</v>
      </c>
      <c r="K988" s="193"/>
      <c r="L988" s="38"/>
      <c r="M988" s="194" t="s">
        <v>1</v>
      </c>
      <c r="N988" s="195" t="s">
        <v>38</v>
      </c>
      <c r="O988" s="70"/>
      <c r="P988" s="196">
        <f>O988*H988</f>
        <v>0</v>
      </c>
      <c r="Q988" s="196">
        <v>0</v>
      </c>
      <c r="R988" s="196">
        <f>Q988*H988</f>
        <v>0</v>
      </c>
      <c r="S988" s="196">
        <v>0</v>
      </c>
      <c r="T988" s="197">
        <f>S988*H988</f>
        <v>0</v>
      </c>
      <c r="U988" s="33"/>
      <c r="V988" s="33"/>
      <c r="W988" s="33"/>
      <c r="X988" s="33"/>
      <c r="Y988" s="33"/>
      <c r="Z988" s="33"/>
      <c r="AA988" s="33"/>
      <c r="AB988" s="33"/>
      <c r="AC988" s="33"/>
      <c r="AD988" s="33"/>
      <c r="AE988" s="33"/>
      <c r="AR988" s="198" t="s">
        <v>236</v>
      </c>
      <c r="AT988" s="198" t="s">
        <v>155</v>
      </c>
      <c r="AU988" s="198" t="s">
        <v>83</v>
      </c>
      <c r="AY988" s="16" t="s">
        <v>153</v>
      </c>
      <c r="BE988" s="199">
        <f>IF(N988="základní",J988,0)</f>
        <v>0</v>
      </c>
      <c r="BF988" s="199">
        <f>IF(N988="snížená",J988,0)</f>
        <v>0</v>
      </c>
      <c r="BG988" s="199">
        <f>IF(N988="zákl. přenesená",J988,0)</f>
        <v>0</v>
      </c>
      <c r="BH988" s="199">
        <f>IF(N988="sníž. přenesená",J988,0)</f>
        <v>0</v>
      </c>
      <c r="BI988" s="199">
        <f>IF(N988="nulová",J988,0)</f>
        <v>0</v>
      </c>
      <c r="BJ988" s="16" t="s">
        <v>81</v>
      </c>
      <c r="BK988" s="199">
        <f>ROUND(I988*H988,2)</f>
        <v>0</v>
      </c>
      <c r="BL988" s="16" t="s">
        <v>236</v>
      </c>
      <c r="BM988" s="198" t="s">
        <v>1592</v>
      </c>
    </row>
    <row r="989" spans="1:65" s="12" customFormat="1" ht="22.9" customHeight="1">
      <c r="B989" s="170"/>
      <c r="C989" s="171"/>
      <c r="D989" s="172" t="s">
        <v>72</v>
      </c>
      <c r="E989" s="184" t="s">
        <v>1593</v>
      </c>
      <c r="F989" s="184" t="s">
        <v>1594</v>
      </c>
      <c r="G989" s="171"/>
      <c r="H989" s="171"/>
      <c r="I989" s="174"/>
      <c r="J989" s="185">
        <f>BK989</f>
        <v>0</v>
      </c>
      <c r="K989" s="171"/>
      <c r="L989" s="176"/>
      <c r="M989" s="177"/>
      <c r="N989" s="178"/>
      <c r="O989" s="178"/>
      <c r="P989" s="179">
        <f>SUM(P990:P1007)</f>
        <v>0</v>
      </c>
      <c r="Q989" s="178"/>
      <c r="R989" s="179">
        <f>SUM(R990:R1007)</f>
        <v>0.4211242</v>
      </c>
      <c r="S989" s="178"/>
      <c r="T989" s="180">
        <f>SUM(T990:T1007)</f>
        <v>0</v>
      </c>
      <c r="AR989" s="181" t="s">
        <v>83</v>
      </c>
      <c r="AT989" s="182" t="s">
        <v>72</v>
      </c>
      <c r="AU989" s="182" t="s">
        <v>81</v>
      </c>
      <c r="AY989" s="181" t="s">
        <v>153</v>
      </c>
      <c r="BK989" s="183">
        <f>SUM(BK990:BK1007)</f>
        <v>0</v>
      </c>
    </row>
    <row r="990" spans="1:65" s="2" customFormat="1" ht="24.2" customHeight="1">
      <c r="A990" s="33"/>
      <c r="B990" s="34"/>
      <c r="C990" s="186" t="s">
        <v>1595</v>
      </c>
      <c r="D990" s="186" t="s">
        <v>155</v>
      </c>
      <c r="E990" s="187" t="s">
        <v>1596</v>
      </c>
      <c r="F990" s="188" t="s">
        <v>1597</v>
      </c>
      <c r="G990" s="189" t="s">
        <v>212</v>
      </c>
      <c r="H990" s="190">
        <v>68.209999999999994</v>
      </c>
      <c r="I990" s="191"/>
      <c r="J990" s="192">
        <f>ROUND(I990*H990,2)</f>
        <v>0</v>
      </c>
      <c r="K990" s="193"/>
      <c r="L990" s="38"/>
      <c r="M990" s="194" t="s">
        <v>1</v>
      </c>
      <c r="N990" s="195" t="s">
        <v>38</v>
      </c>
      <c r="O990" s="70"/>
      <c r="P990" s="196">
        <f>O990*H990</f>
        <v>0</v>
      </c>
      <c r="Q990" s="196">
        <v>1.3999999999999999E-4</v>
      </c>
      <c r="R990" s="196">
        <f>Q990*H990</f>
        <v>9.5493999999999978E-3</v>
      </c>
      <c r="S990" s="196">
        <v>0</v>
      </c>
      <c r="T990" s="197">
        <f>S990*H990</f>
        <v>0</v>
      </c>
      <c r="U990" s="33"/>
      <c r="V990" s="33"/>
      <c r="W990" s="33"/>
      <c r="X990" s="33"/>
      <c r="Y990" s="33"/>
      <c r="Z990" s="33"/>
      <c r="AA990" s="33"/>
      <c r="AB990" s="33"/>
      <c r="AC990" s="33"/>
      <c r="AD990" s="33"/>
      <c r="AE990" s="33"/>
      <c r="AR990" s="198" t="s">
        <v>236</v>
      </c>
      <c r="AT990" s="198" t="s">
        <v>155</v>
      </c>
      <c r="AU990" s="198" t="s">
        <v>83</v>
      </c>
      <c r="AY990" s="16" t="s">
        <v>153</v>
      </c>
      <c r="BE990" s="199">
        <f>IF(N990="základní",J990,0)</f>
        <v>0</v>
      </c>
      <c r="BF990" s="199">
        <f>IF(N990="snížená",J990,0)</f>
        <v>0</v>
      </c>
      <c r="BG990" s="199">
        <f>IF(N990="zákl. přenesená",J990,0)</f>
        <v>0</v>
      </c>
      <c r="BH990" s="199">
        <f>IF(N990="sníž. přenesená",J990,0)</f>
        <v>0</v>
      </c>
      <c r="BI990" s="199">
        <f>IF(N990="nulová",J990,0)</f>
        <v>0</v>
      </c>
      <c r="BJ990" s="16" t="s">
        <v>81</v>
      </c>
      <c r="BK990" s="199">
        <f>ROUND(I990*H990,2)</f>
        <v>0</v>
      </c>
      <c r="BL990" s="16" t="s">
        <v>236</v>
      </c>
      <c r="BM990" s="198" t="s">
        <v>1598</v>
      </c>
    </row>
    <row r="991" spans="1:65" s="13" customFormat="1">
      <c r="B991" s="200"/>
      <c r="C991" s="201"/>
      <c r="D991" s="202" t="s">
        <v>161</v>
      </c>
      <c r="E991" s="203" t="s">
        <v>1</v>
      </c>
      <c r="F991" s="204" t="s">
        <v>1599</v>
      </c>
      <c r="G991" s="201"/>
      <c r="H991" s="205">
        <v>68.209999999999994</v>
      </c>
      <c r="I991" s="206"/>
      <c r="J991" s="201"/>
      <c r="K991" s="201"/>
      <c r="L991" s="207"/>
      <c r="M991" s="208"/>
      <c r="N991" s="209"/>
      <c r="O991" s="209"/>
      <c r="P991" s="209"/>
      <c r="Q991" s="209"/>
      <c r="R991" s="209"/>
      <c r="S991" s="209"/>
      <c r="T991" s="210"/>
      <c r="AT991" s="211" t="s">
        <v>161</v>
      </c>
      <c r="AU991" s="211" t="s">
        <v>83</v>
      </c>
      <c r="AV991" s="13" t="s">
        <v>83</v>
      </c>
      <c r="AW991" s="13" t="s">
        <v>30</v>
      </c>
      <c r="AX991" s="13" t="s">
        <v>73</v>
      </c>
      <c r="AY991" s="211" t="s">
        <v>153</v>
      </c>
    </row>
    <row r="992" spans="1:65" s="14" customFormat="1">
      <c r="B992" s="212"/>
      <c r="C992" s="213"/>
      <c r="D992" s="202" t="s">
        <v>161</v>
      </c>
      <c r="E992" s="214" t="s">
        <v>1</v>
      </c>
      <c r="F992" s="215" t="s">
        <v>163</v>
      </c>
      <c r="G992" s="213"/>
      <c r="H992" s="216">
        <v>68.209999999999994</v>
      </c>
      <c r="I992" s="217"/>
      <c r="J992" s="213"/>
      <c r="K992" s="213"/>
      <c r="L992" s="218"/>
      <c r="M992" s="219"/>
      <c r="N992" s="220"/>
      <c r="O992" s="220"/>
      <c r="P992" s="220"/>
      <c r="Q992" s="220"/>
      <c r="R992" s="220"/>
      <c r="S992" s="220"/>
      <c r="T992" s="221"/>
      <c r="AT992" s="222" t="s">
        <v>161</v>
      </c>
      <c r="AU992" s="222" t="s">
        <v>83</v>
      </c>
      <c r="AV992" s="14" t="s">
        <v>159</v>
      </c>
      <c r="AW992" s="14" t="s">
        <v>30</v>
      </c>
      <c r="AX992" s="14" t="s">
        <v>81</v>
      </c>
      <c r="AY992" s="222" t="s">
        <v>153</v>
      </c>
    </row>
    <row r="993" spans="1:65" s="2" customFormat="1" ht="24.2" customHeight="1">
      <c r="A993" s="33"/>
      <c r="B993" s="34"/>
      <c r="C993" s="186" t="s">
        <v>922</v>
      </c>
      <c r="D993" s="186" t="s">
        <v>155</v>
      </c>
      <c r="E993" s="187" t="s">
        <v>1600</v>
      </c>
      <c r="F993" s="188" t="s">
        <v>1601</v>
      </c>
      <c r="G993" s="189" t="s">
        <v>212</v>
      </c>
      <c r="H993" s="190">
        <v>68.209999999999994</v>
      </c>
      <c r="I993" s="191"/>
      <c r="J993" s="192">
        <f>ROUND(I993*H993,2)</f>
        <v>0</v>
      </c>
      <c r="K993" s="193"/>
      <c r="L993" s="38"/>
      <c r="M993" s="194" t="s">
        <v>1</v>
      </c>
      <c r="N993" s="195" t="s">
        <v>38</v>
      </c>
      <c r="O993" s="70"/>
      <c r="P993" s="196">
        <f>O993*H993</f>
        <v>0</v>
      </c>
      <c r="Q993" s="196">
        <v>1.2E-4</v>
      </c>
      <c r="R993" s="196">
        <f>Q993*H993</f>
        <v>8.1852000000000001E-3</v>
      </c>
      <c r="S993" s="196">
        <v>0</v>
      </c>
      <c r="T993" s="197">
        <f>S993*H993</f>
        <v>0</v>
      </c>
      <c r="U993" s="33"/>
      <c r="V993" s="33"/>
      <c r="W993" s="33"/>
      <c r="X993" s="33"/>
      <c r="Y993" s="33"/>
      <c r="Z993" s="33"/>
      <c r="AA993" s="33"/>
      <c r="AB993" s="33"/>
      <c r="AC993" s="33"/>
      <c r="AD993" s="33"/>
      <c r="AE993" s="33"/>
      <c r="AR993" s="198" t="s">
        <v>236</v>
      </c>
      <c r="AT993" s="198" t="s">
        <v>155</v>
      </c>
      <c r="AU993" s="198" t="s">
        <v>83</v>
      </c>
      <c r="AY993" s="16" t="s">
        <v>153</v>
      </c>
      <c r="BE993" s="199">
        <f>IF(N993="základní",J993,0)</f>
        <v>0</v>
      </c>
      <c r="BF993" s="199">
        <f>IF(N993="snížená",J993,0)</f>
        <v>0</v>
      </c>
      <c r="BG993" s="199">
        <f>IF(N993="zákl. přenesená",J993,0)</f>
        <v>0</v>
      </c>
      <c r="BH993" s="199">
        <f>IF(N993="sníž. přenesená",J993,0)</f>
        <v>0</v>
      </c>
      <c r="BI993" s="199">
        <f>IF(N993="nulová",J993,0)</f>
        <v>0</v>
      </c>
      <c r="BJ993" s="16" t="s">
        <v>81</v>
      </c>
      <c r="BK993" s="199">
        <f>ROUND(I993*H993,2)</f>
        <v>0</v>
      </c>
      <c r="BL993" s="16" t="s">
        <v>236</v>
      </c>
      <c r="BM993" s="198" t="s">
        <v>1602</v>
      </c>
    </row>
    <row r="994" spans="1:65" s="13" customFormat="1">
      <c r="B994" s="200"/>
      <c r="C994" s="201"/>
      <c r="D994" s="202" t="s">
        <v>161</v>
      </c>
      <c r="E994" s="203" t="s">
        <v>1</v>
      </c>
      <c r="F994" s="204" t="s">
        <v>1599</v>
      </c>
      <c r="G994" s="201"/>
      <c r="H994" s="205">
        <v>68.209999999999994</v>
      </c>
      <c r="I994" s="206"/>
      <c r="J994" s="201"/>
      <c r="K994" s="201"/>
      <c r="L994" s="207"/>
      <c r="M994" s="208"/>
      <c r="N994" s="209"/>
      <c r="O994" s="209"/>
      <c r="P994" s="209"/>
      <c r="Q994" s="209"/>
      <c r="R994" s="209"/>
      <c r="S994" s="209"/>
      <c r="T994" s="210"/>
      <c r="AT994" s="211" t="s">
        <v>161</v>
      </c>
      <c r="AU994" s="211" t="s">
        <v>83</v>
      </c>
      <c r="AV994" s="13" t="s">
        <v>83</v>
      </c>
      <c r="AW994" s="13" t="s">
        <v>30</v>
      </c>
      <c r="AX994" s="13" t="s">
        <v>73</v>
      </c>
      <c r="AY994" s="211" t="s">
        <v>153</v>
      </c>
    </row>
    <row r="995" spans="1:65" s="14" customFormat="1">
      <c r="B995" s="212"/>
      <c r="C995" s="213"/>
      <c r="D995" s="202" t="s">
        <v>161</v>
      </c>
      <c r="E995" s="214" t="s">
        <v>1</v>
      </c>
      <c r="F995" s="215" t="s">
        <v>163</v>
      </c>
      <c r="G995" s="213"/>
      <c r="H995" s="216">
        <v>68.209999999999994</v>
      </c>
      <c r="I995" s="217"/>
      <c r="J995" s="213"/>
      <c r="K995" s="213"/>
      <c r="L995" s="218"/>
      <c r="M995" s="219"/>
      <c r="N995" s="220"/>
      <c r="O995" s="220"/>
      <c r="P995" s="220"/>
      <c r="Q995" s="220"/>
      <c r="R995" s="220"/>
      <c r="S995" s="220"/>
      <c r="T995" s="221"/>
      <c r="AT995" s="222" t="s">
        <v>161</v>
      </c>
      <c r="AU995" s="222" t="s">
        <v>83</v>
      </c>
      <c r="AV995" s="14" t="s">
        <v>159</v>
      </c>
      <c r="AW995" s="14" t="s">
        <v>30</v>
      </c>
      <c r="AX995" s="14" t="s">
        <v>81</v>
      </c>
      <c r="AY995" s="222" t="s">
        <v>153</v>
      </c>
    </row>
    <row r="996" spans="1:65" s="2" customFormat="1" ht="24.2" customHeight="1">
      <c r="A996" s="33"/>
      <c r="B996" s="34"/>
      <c r="C996" s="186" t="s">
        <v>1603</v>
      </c>
      <c r="D996" s="186" t="s">
        <v>155</v>
      </c>
      <c r="E996" s="187" t="s">
        <v>1604</v>
      </c>
      <c r="F996" s="188" t="s">
        <v>1605</v>
      </c>
      <c r="G996" s="189" t="s">
        <v>212</v>
      </c>
      <c r="H996" s="190">
        <v>68.209999999999994</v>
      </c>
      <c r="I996" s="191"/>
      <c r="J996" s="192">
        <f>ROUND(I996*H996,2)</f>
        <v>0</v>
      </c>
      <c r="K996" s="193"/>
      <c r="L996" s="38"/>
      <c r="M996" s="194" t="s">
        <v>1</v>
      </c>
      <c r="N996" s="195" t="s">
        <v>38</v>
      </c>
      <c r="O996" s="70"/>
      <c r="P996" s="196">
        <f>O996*H996</f>
        <v>0</v>
      </c>
      <c r="Q996" s="196">
        <v>1.2E-4</v>
      </c>
      <c r="R996" s="196">
        <f>Q996*H996</f>
        <v>8.1852000000000001E-3</v>
      </c>
      <c r="S996" s="196">
        <v>0</v>
      </c>
      <c r="T996" s="197">
        <f>S996*H996</f>
        <v>0</v>
      </c>
      <c r="U996" s="33"/>
      <c r="V996" s="33"/>
      <c r="W996" s="33"/>
      <c r="X996" s="33"/>
      <c r="Y996" s="33"/>
      <c r="Z996" s="33"/>
      <c r="AA996" s="33"/>
      <c r="AB996" s="33"/>
      <c r="AC996" s="33"/>
      <c r="AD996" s="33"/>
      <c r="AE996" s="33"/>
      <c r="AR996" s="198" t="s">
        <v>236</v>
      </c>
      <c r="AT996" s="198" t="s">
        <v>155</v>
      </c>
      <c r="AU996" s="198" t="s">
        <v>83</v>
      </c>
      <c r="AY996" s="16" t="s">
        <v>153</v>
      </c>
      <c r="BE996" s="199">
        <f>IF(N996="základní",J996,0)</f>
        <v>0</v>
      </c>
      <c r="BF996" s="199">
        <f>IF(N996="snížená",J996,0)</f>
        <v>0</v>
      </c>
      <c r="BG996" s="199">
        <f>IF(N996="zákl. přenesená",J996,0)</f>
        <v>0</v>
      </c>
      <c r="BH996" s="199">
        <f>IF(N996="sníž. přenesená",J996,0)</f>
        <v>0</v>
      </c>
      <c r="BI996" s="199">
        <f>IF(N996="nulová",J996,0)</f>
        <v>0</v>
      </c>
      <c r="BJ996" s="16" t="s">
        <v>81</v>
      </c>
      <c r="BK996" s="199">
        <f>ROUND(I996*H996,2)</f>
        <v>0</v>
      </c>
      <c r="BL996" s="16" t="s">
        <v>236</v>
      </c>
      <c r="BM996" s="198" t="s">
        <v>1606</v>
      </c>
    </row>
    <row r="997" spans="1:65" s="13" customFormat="1">
      <c r="B997" s="200"/>
      <c r="C997" s="201"/>
      <c r="D997" s="202" t="s">
        <v>161</v>
      </c>
      <c r="E997" s="203" t="s">
        <v>1</v>
      </c>
      <c r="F997" s="204" t="s">
        <v>1599</v>
      </c>
      <c r="G997" s="201"/>
      <c r="H997" s="205">
        <v>68.209999999999994</v>
      </c>
      <c r="I997" s="206"/>
      <c r="J997" s="201"/>
      <c r="K997" s="201"/>
      <c r="L997" s="207"/>
      <c r="M997" s="208"/>
      <c r="N997" s="209"/>
      <c r="O997" s="209"/>
      <c r="P997" s="209"/>
      <c r="Q997" s="209"/>
      <c r="R997" s="209"/>
      <c r="S997" s="209"/>
      <c r="T997" s="210"/>
      <c r="AT997" s="211" t="s">
        <v>161</v>
      </c>
      <c r="AU997" s="211" t="s">
        <v>83</v>
      </c>
      <c r="AV997" s="13" t="s">
        <v>83</v>
      </c>
      <c r="AW997" s="13" t="s">
        <v>30</v>
      </c>
      <c r="AX997" s="13" t="s">
        <v>73</v>
      </c>
      <c r="AY997" s="211" t="s">
        <v>153</v>
      </c>
    </row>
    <row r="998" spans="1:65" s="14" customFormat="1">
      <c r="B998" s="212"/>
      <c r="C998" s="213"/>
      <c r="D998" s="202" t="s">
        <v>161</v>
      </c>
      <c r="E998" s="214" t="s">
        <v>1</v>
      </c>
      <c r="F998" s="215" t="s">
        <v>163</v>
      </c>
      <c r="G998" s="213"/>
      <c r="H998" s="216">
        <v>68.209999999999994</v>
      </c>
      <c r="I998" s="217"/>
      <c r="J998" s="213"/>
      <c r="K998" s="213"/>
      <c r="L998" s="218"/>
      <c r="M998" s="219"/>
      <c r="N998" s="220"/>
      <c r="O998" s="220"/>
      <c r="P998" s="220"/>
      <c r="Q998" s="220"/>
      <c r="R998" s="220"/>
      <c r="S998" s="220"/>
      <c r="T998" s="221"/>
      <c r="AT998" s="222" t="s">
        <v>161</v>
      </c>
      <c r="AU998" s="222" t="s">
        <v>83</v>
      </c>
      <c r="AV998" s="14" t="s">
        <v>159</v>
      </c>
      <c r="AW998" s="14" t="s">
        <v>30</v>
      </c>
      <c r="AX998" s="14" t="s">
        <v>81</v>
      </c>
      <c r="AY998" s="222" t="s">
        <v>153</v>
      </c>
    </row>
    <row r="999" spans="1:65" s="2" customFormat="1" ht="24.2" customHeight="1">
      <c r="A999" s="33"/>
      <c r="B999" s="34"/>
      <c r="C999" s="186" t="s">
        <v>927</v>
      </c>
      <c r="D999" s="186" t="s">
        <v>155</v>
      </c>
      <c r="E999" s="187" t="s">
        <v>1607</v>
      </c>
      <c r="F999" s="188" t="s">
        <v>1608</v>
      </c>
      <c r="G999" s="189" t="s">
        <v>212</v>
      </c>
      <c r="H999" s="190">
        <v>44.7</v>
      </c>
      <c r="I999" s="191"/>
      <c r="J999" s="192">
        <f>ROUND(I999*H999,2)</f>
        <v>0</v>
      </c>
      <c r="K999" s="193"/>
      <c r="L999" s="38"/>
      <c r="M999" s="194" t="s">
        <v>1</v>
      </c>
      <c r="N999" s="195" t="s">
        <v>38</v>
      </c>
      <c r="O999" s="70"/>
      <c r="P999" s="196">
        <f>O999*H999</f>
        <v>0</v>
      </c>
      <c r="Q999" s="196">
        <v>0</v>
      </c>
      <c r="R999" s="196">
        <f>Q999*H999</f>
        <v>0</v>
      </c>
      <c r="S999" s="196">
        <v>0</v>
      </c>
      <c r="T999" s="197">
        <f>S999*H999</f>
        <v>0</v>
      </c>
      <c r="U999" s="33"/>
      <c r="V999" s="33"/>
      <c r="W999" s="33"/>
      <c r="X999" s="33"/>
      <c r="Y999" s="33"/>
      <c r="Z999" s="33"/>
      <c r="AA999" s="33"/>
      <c r="AB999" s="33"/>
      <c r="AC999" s="33"/>
      <c r="AD999" s="33"/>
      <c r="AE999" s="33"/>
      <c r="AR999" s="198" t="s">
        <v>236</v>
      </c>
      <c r="AT999" s="198" t="s">
        <v>155</v>
      </c>
      <c r="AU999" s="198" t="s">
        <v>83</v>
      </c>
      <c r="AY999" s="16" t="s">
        <v>153</v>
      </c>
      <c r="BE999" s="199">
        <f>IF(N999="základní",J999,0)</f>
        <v>0</v>
      </c>
      <c r="BF999" s="199">
        <f>IF(N999="snížená",J999,0)</f>
        <v>0</v>
      </c>
      <c r="BG999" s="199">
        <f>IF(N999="zákl. přenesená",J999,0)</f>
        <v>0</v>
      </c>
      <c r="BH999" s="199">
        <f>IF(N999="sníž. přenesená",J999,0)</f>
        <v>0</v>
      </c>
      <c r="BI999" s="199">
        <f>IF(N999="nulová",J999,0)</f>
        <v>0</v>
      </c>
      <c r="BJ999" s="16" t="s">
        <v>81</v>
      </c>
      <c r="BK999" s="199">
        <f>ROUND(I999*H999,2)</f>
        <v>0</v>
      </c>
      <c r="BL999" s="16" t="s">
        <v>236</v>
      </c>
      <c r="BM999" s="198" t="s">
        <v>1609</v>
      </c>
    </row>
    <row r="1000" spans="1:65" s="13" customFormat="1">
      <c r="B1000" s="200"/>
      <c r="C1000" s="201"/>
      <c r="D1000" s="202" t="s">
        <v>161</v>
      </c>
      <c r="E1000" s="203" t="s">
        <v>1</v>
      </c>
      <c r="F1000" s="204" t="s">
        <v>1610</v>
      </c>
      <c r="G1000" s="201"/>
      <c r="H1000" s="205">
        <v>44.7</v>
      </c>
      <c r="I1000" s="206"/>
      <c r="J1000" s="201"/>
      <c r="K1000" s="201"/>
      <c r="L1000" s="207"/>
      <c r="M1000" s="208"/>
      <c r="N1000" s="209"/>
      <c r="O1000" s="209"/>
      <c r="P1000" s="209"/>
      <c r="Q1000" s="209"/>
      <c r="R1000" s="209"/>
      <c r="S1000" s="209"/>
      <c r="T1000" s="210"/>
      <c r="AT1000" s="211" t="s">
        <v>161</v>
      </c>
      <c r="AU1000" s="211" t="s">
        <v>83</v>
      </c>
      <c r="AV1000" s="13" t="s">
        <v>83</v>
      </c>
      <c r="AW1000" s="13" t="s">
        <v>30</v>
      </c>
      <c r="AX1000" s="13" t="s">
        <v>73</v>
      </c>
      <c r="AY1000" s="211" t="s">
        <v>153</v>
      </c>
    </row>
    <row r="1001" spans="1:65" s="14" customFormat="1">
      <c r="B1001" s="212"/>
      <c r="C1001" s="213"/>
      <c r="D1001" s="202" t="s">
        <v>161</v>
      </c>
      <c r="E1001" s="214" t="s">
        <v>1</v>
      </c>
      <c r="F1001" s="215" t="s">
        <v>163</v>
      </c>
      <c r="G1001" s="213"/>
      <c r="H1001" s="216">
        <v>44.7</v>
      </c>
      <c r="I1001" s="217"/>
      <c r="J1001" s="213"/>
      <c r="K1001" s="213"/>
      <c r="L1001" s="218"/>
      <c r="M1001" s="219"/>
      <c r="N1001" s="220"/>
      <c r="O1001" s="220"/>
      <c r="P1001" s="220"/>
      <c r="Q1001" s="220"/>
      <c r="R1001" s="220"/>
      <c r="S1001" s="220"/>
      <c r="T1001" s="221"/>
      <c r="AT1001" s="222" t="s">
        <v>161</v>
      </c>
      <c r="AU1001" s="222" t="s">
        <v>83</v>
      </c>
      <c r="AV1001" s="14" t="s">
        <v>159</v>
      </c>
      <c r="AW1001" s="14" t="s">
        <v>30</v>
      </c>
      <c r="AX1001" s="14" t="s">
        <v>81</v>
      </c>
      <c r="AY1001" s="222" t="s">
        <v>153</v>
      </c>
    </row>
    <row r="1002" spans="1:65" s="2" customFormat="1" ht="24.2" customHeight="1">
      <c r="A1002" s="33"/>
      <c r="B1002" s="34"/>
      <c r="C1002" s="186" t="s">
        <v>1611</v>
      </c>
      <c r="D1002" s="186" t="s">
        <v>155</v>
      </c>
      <c r="E1002" s="187" t="s">
        <v>1612</v>
      </c>
      <c r="F1002" s="188" t="s">
        <v>1613</v>
      </c>
      <c r="G1002" s="189" t="s">
        <v>212</v>
      </c>
      <c r="H1002" s="190">
        <v>459.54</v>
      </c>
      <c r="I1002" s="191"/>
      <c r="J1002" s="192">
        <f>ROUND(I1002*H1002,2)</f>
        <v>0</v>
      </c>
      <c r="K1002" s="193"/>
      <c r="L1002" s="38"/>
      <c r="M1002" s="194" t="s">
        <v>1</v>
      </c>
      <c r="N1002" s="195" t="s">
        <v>38</v>
      </c>
      <c r="O1002" s="70"/>
      <c r="P1002" s="196">
        <f>O1002*H1002</f>
        <v>0</v>
      </c>
      <c r="Q1002" s="196">
        <v>1.3999999999999999E-4</v>
      </c>
      <c r="R1002" s="196">
        <f>Q1002*H1002</f>
        <v>6.4335599999999993E-2</v>
      </c>
      <c r="S1002" s="196">
        <v>0</v>
      </c>
      <c r="T1002" s="197">
        <f>S1002*H1002</f>
        <v>0</v>
      </c>
      <c r="U1002" s="33"/>
      <c r="V1002" s="33"/>
      <c r="W1002" s="33"/>
      <c r="X1002" s="33"/>
      <c r="Y1002" s="33"/>
      <c r="Z1002" s="33"/>
      <c r="AA1002" s="33"/>
      <c r="AB1002" s="33"/>
      <c r="AC1002" s="33"/>
      <c r="AD1002" s="33"/>
      <c r="AE1002" s="33"/>
      <c r="AR1002" s="198" t="s">
        <v>236</v>
      </c>
      <c r="AT1002" s="198" t="s">
        <v>155</v>
      </c>
      <c r="AU1002" s="198" t="s">
        <v>83</v>
      </c>
      <c r="AY1002" s="16" t="s">
        <v>153</v>
      </c>
      <c r="BE1002" s="199">
        <f>IF(N1002="základní",J1002,0)</f>
        <v>0</v>
      </c>
      <c r="BF1002" s="199">
        <f>IF(N1002="snížená",J1002,0)</f>
        <v>0</v>
      </c>
      <c r="BG1002" s="199">
        <f>IF(N1002="zákl. přenesená",J1002,0)</f>
        <v>0</v>
      </c>
      <c r="BH1002" s="199">
        <f>IF(N1002="sníž. přenesená",J1002,0)</f>
        <v>0</v>
      </c>
      <c r="BI1002" s="199">
        <f>IF(N1002="nulová",J1002,0)</f>
        <v>0</v>
      </c>
      <c r="BJ1002" s="16" t="s">
        <v>81</v>
      </c>
      <c r="BK1002" s="199">
        <f>ROUND(I1002*H1002,2)</f>
        <v>0</v>
      </c>
      <c r="BL1002" s="16" t="s">
        <v>236</v>
      </c>
      <c r="BM1002" s="198" t="s">
        <v>1614</v>
      </c>
    </row>
    <row r="1003" spans="1:65" s="13" customFormat="1">
      <c r="B1003" s="200"/>
      <c r="C1003" s="201"/>
      <c r="D1003" s="202" t="s">
        <v>161</v>
      </c>
      <c r="E1003" s="203" t="s">
        <v>1</v>
      </c>
      <c r="F1003" s="204" t="s">
        <v>578</v>
      </c>
      <c r="G1003" s="201"/>
      <c r="H1003" s="205">
        <v>476.8</v>
      </c>
      <c r="I1003" s="206"/>
      <c r="J1003" s="201"/>
      <c r="K1003" s="201"/>
      <c r="L1003" s="207"/>
      <c r="M1003" s="208"/>
      <c r="N1003" s="209"/>
      <c r="O1003" s="209"/>
      <c r="P1003" s="209"/>
      <c r="Q1003" s="209"/>
      <c r="R1003" s="209"/>
      <c r="S1003" s="209"/>
      <c r="T1003" s="210"/>
      <c r="AT1003" s="211" t="s">
        <v>161</v>
      </c>
      <c r="AU1003" s="211" t="s">
        <v>83</v>
      </c>
      <c r="AV1003" s="13" t="s">
        <v>83</v>
      </c>
      <c r="AW1003" s="13" t="s">
        <v>30</v>
      </c>
      <c r="AX1003" s="13" t="s">
        <v>73</v>
      </c>
      <c r="AY1003" s="211" t="s">
        <v>153</v>
      </c>
    </row>
    <row r="1004" spans="1:65" s="13" customFormat="1">
      <c r="B1004" s="200"/>
      <c r="C1004" s="201"/>
      <c r="D1004" s="202" t="s">
        <v>161</v>
      </c>
      <c r="E1004" s="203" t="s">
        <v>1</v>
      </c>
      <c r="F1004" s="204" t="s">
        <v>579</v>
      </c>
      <c r="G1004" s="201"/>
      <c r="H1004" s="205">
        <v>-61.51</v>
      </c>
      <c r="I1004" s="206"/>
      <c r="J1004" s="201"/>
      <c r="K1004" s="201"/>
      <c r="L1004" s="207"/>
      <c r="M1004" s="208"/>
      <c r="N1004" s="209"/>
      <c r="O1004" s="209"/>
      <c r="P1004" s="209"/>
      <c r="Q1004" s="209"/>
      <c r="R1004" s="209"/>
      <c r="S1004" s="209"/>
      <c r="T1004" s="210"/>
      <c r="AT1004" s="211" t="s">
        <v>161</v>
      </c>
      <c r="AU1004" s="211" t="s">
        <v>83</v>
      </c>
      <c r="AV1004" s="13" t="s">
        <v>83</v>
      </c>
      <c r="AW1004" s="13" t="s">
        <v>30</v>
      </c>
      <c r="AX1004" s="13" t="s">
        <v>73</v>
      </c>
      <c r="AY1004" s="211" t="s">
        <v>153</v>
      </c>
    </row>
    <row r="1005" spans="1:65" s="13" customFormat="1">
      <c r="B1005" s="200"/>
      <c r="C1005" s="201"/>
      <c r="D1005" s="202" t="s">
        <v>161</v>
      </c>
      <c r="E1005" s="203" t="s">
        <v>1</v>
      </c>
      <c r="F1005" s="204" t="s">
        <v>580</v>
      </c>
      <c r="G1005" s="201"/>
      <c r="H1005" s="205">
        <v>44.25</v>
      </c>
      <c r="I1005" s="206"/>
      <c r="J1005" s="201"/>
      <c r="K1005" s="201"/>
      <c r="L1005" s="207"/>
      <c r="M1005" s="208"/>
      <c r="N1005" s="209"/>
      <c r="O1005" s="209"/>
      <c r="P1005" s="209"/>
      <c r="Q1005" s="209"/>
      <c r="R1005" s="209"/>
      <c r="S1005" s="209"/>
      <c r="T1005" s="210"/>
      <c r="AT1005" s="211" t="s">
        <v>161</v>
      </c>
      <c r="AU1005" s="211" t="s">
        <v>83</v>
      </c>
      <c r="AV1005" s="13" t="s">
        <v>83</v>
      </c>
      <c r="AW1005" s="13" t="s">
        <v>30</v>
      </c>
      <c r="AX1005" s="13" t="s">
        <v>73</v>
      </c>
      <c r="AY1005" s="211" t="s">
        <v>153</v>
      </c>
    </row>
    <row r="1006" spans="1:65" s="14" customFormat="1">
      <c r="B1006" s="212"/>
      <c r="C1006" s="213"/>
      <c r="D1006" s="202" t="s">
        <v>161</v>
      </c>
      <c r="E1006" s="214" t="s">
        <v>1</v>
      </c>
      <c r="F1006" s="215" t="s">
        <v>163</v>
      </c>
      <c r="G1006" s="213"/>
      <c r="H1006" s="216">
        <v>459.54</v>
      </c>
      <c r="I1006" s="217"/>
      <c r="J1006" s="213"/>
      <c r="K1006" s="213"/>
      <c r="L1006" s="218"/>
      <c r="M1006" s="219"/>
      <c r="N1006" s="220"/>
      <c r="O1006" s="220"/>
      <c r="P1006" s="220"/>
      <c r="Q1006" s="220"/>
      <c r="R1006" s="220"/>
      <c r="S1006" s="220"/>
      <c r="T1006" s="221"/>
      <c r="AT1006" s="222" t="s">
        <v>161</v>
      </c>
      <c r="AU1006" s="222" t="s">
        <v>83</v>
      </c>
      <c r="AV1006" s="14" t="s">
        <v>159</v>
      </c>
      <c r="AW1006" s="14" t="s">
        <v>30</v>
      </c>
      <c r="AX1006" s="14" t="s">
        <v>81</v>
      </c>
      <c r="AY1006" s="222" t="s">
        <v>153</v>
      </c>
    </row>
    <row r="1007" spans="1:65" s="2" customFormat="1" ht="24.2" customHeight="1">
      <c r="A1007" s="33"/>
      <c r="B1007" s="34"/>
      <c r="C1007" s="186" t="s">
        <v>931</v>
      </c>
      <c r="D1007" s="186" t="s">
        <v>155</v>
      </c>
      <c r="E1007" s="187" t="s">
        <v>1615</v>
      </c>
      <c r="F1007" s="188" t="s">
        <v>1616</v>
      </c>
      <c r="G1007" s="189" t="s">
        <v>212</v>
      </c>
      <c r="H1007" s="190">
        <v>459.54</v>
      </c>
      <c r="I1007" s="191"/>
      <c r="J1007" s="192">
        <f>ROUND(I1007*H1007,2)</f>
        <v>0</v>
      </c>
      <c r="K1007" s="193"/>
      <c r="L1007" s="38"/>
      <c r="M1007" s="194" t="s">
        <v>1</v>
      </c>
      <c r="N1007" s="195" t="s">
        <v>38</v>
      </c>
      <c r="O1007" s="70"/>
      <c r="P1007" s="196">
        <f>O1007*H1007</f>
        <v>0</v>
      </c>
      <c r="Q1007" s="196">
        <v>7.2000000000000005E-4</v>
      </c>
      <c r="R1007" s="196">
        <f>Q1007*H1007</f>
        <v>0.33086880000000002</v>
      </c>
      <c r="S1007" s="196">
        <v>0</v>
      </c>
      <c r="T1007" s="197">
        <f>S1007*H1007</f>
        <v>0</v>
      </c>
      <c r="U1007" s="33"/>
      <c r="V1007" s="33"/>
      <c r="W1007" s="33"/>
      <c r="X1007" s="33"/>
      <c r="Y1007" s="33"/>
      <c r="Z1007" s="33"/>
      <c r="AA1007" s="33"/>
      <c r="AB1007" s="33"/>
      <c r="AC1007" s="33"/>
      <c r="AD1007" s="33"/>
      <c r="AE1007" s="33"/>
      <c r="AR1007" s="198" t="s">
        <v>236</v>
      </c>
      <c r="AT1007" s="198" t="s">
        <v>155</v>
      </c>
      <c r="AU1007" s="198" t="s">
        <v>83</v>
      </c>
      <c r="AY1007" s="16" t="s">
        <v>153</v>
      </c>
      <c r="BE1007" s="199">
        <f>IF(N1007="základní",J1007,0)</f>
        <v>0</v>
      </c>
      <c r="BF1007" s="199">
        <f>IF(N1007="snížená",J1007,0)</f>
        <v>0</v>
      </c>
      <c r="BG1007" s="199">
        <f>IF(N1007="zákl. přenesená",J1007,0)</f>
        <v>0</v>
      </c>
      <c r="BH1007" s="199">
        <f>IF(N1007="sníž. přenesená",J1007,0)</f>
        <v>0</v>
      </c>
      <c r="BI1007" s="199">
        <f>IF(N1007="nulová",J1007,0)</f>
        <v>0</v>
      </c>
      <c r="BJ1007" s="16" t="s">
        <v>81</v>
      </c>
      <c r="BK1007" s="199">
        <f>ROUND(I1007*H1007,2)</f>
        <v>0</v>
      </c>
      <c r="BL1007" s="16" t="s">
        <v>236</v>
      </c>
      <c r="BM1007" s="198" t="s">
        <v>1617</v>
      </c>
    </row>
    <row r="1008" spans="1:65" s="12" customFormat="1" ht="22.9" customHeight="1">
      <c r="B1008" s="170"/>
      <c r="C1008" s="171"/>
      <c r="D1008" s="172" t="s">
        <v>72</v>
      </c>
      <c r="E1008" s="184" t="s">
        <v>1618</v>
      </c>
      <c r="F1008" s="184" t="s">
        <v>1619</v>
      </c>
      <c r="G1008" s="171"/>
      <c r="H1008" s="171"/>
      <c r="I1008" s="174"/>
      <c r="J1008" s="185">
        <f>BK1008</f>
        <v>0</v>
      </c>
      <c r="K1008" s="171"/>
      <c r="L1008" s="176"/>
      <c r="M1008" s="177"/>
      <c r="N1008" s="178"/>
      <c r="O1008" s="178"/>
      <c r="P1008" s="179">
        <f>SUM(P1009:P1012)</f>
        <v>0</v>
      </c>
      <c r="Q1008" s="178"/>
      <c r="R1008" s="179">
        <f>SUM(R1009:R1012)</f>
        <v>0</v>
      </c>
      <c r="S1008" s="178"/>
      <c r="T1008" s="180">
        <f>SUM(T1009:T1012)</f>
        <v>0</v>
      </c>
      <c r="AR1008" s="181" t="s">
        <v>83</v>
      </c>
      <c r="AT1008" s="182" t="s">
        <v>72</v>
      </c>
      <c r="AU1008" s="182" t="s">
        <v>81</v>
      </c>
      <c r="AY1008" s="181" t="s">
        <v>153</v>
      </c>
      <c r="BK1008" s="183">
        <f>SUM(BK1009:BK1012)</f>
        <v>0</v>
      </c>
    </row>
    <row r="1009" spans="1:65" s="2" customFormat="1" ht="24.2" customHeight="1">
      <c r="A1009" s="33"/>
      <c r="B1009" s="34"/>
      <c r="C1009" s="186" t="s">
        <v>1620</v>
      </c>
      <c r="D1009" s="186" t="s">
        <v>155</v>
      </c>
      <c r="E1009" s="187" t="s">
        <v>1621</v>
      </c>
      <c r="F1009" s="188" t="s">
        <v>1622</v>
      </c>
      <c r="G1009" s="189" t="s">
        <v>212</v>
      </c>
      <c r="H1009" s="190">
        <v>1093.2</v>
      </c>
      <c r="I1009" s="191"/>
      <c r="J1009" s="192">
        <f>ROUND(I1009*H1009,2)</f>
        <v>0</v>
      </c>
      <c r="K1009" s="193"/>
      <c r="L1009" s="38"/>
      <c r="M1009" s="194" t="s">
        <v>1</v>
      </c>
      <c r="N1009" s="195" t="s">
        <v>38</v>
      </c>
      <c r="O1009" s="70"/>
      <c r="P1009" s="196">
        <f>O1009*H1009</f>
        <v>0</v>
      </c>
      <c r="Q1009" s="196">
        <v>0</v>
      </c>
      <c r="R1009" s="196">
        <f>Q1009*H1009</f>
        <v>0</v>
      </c>
      <c r="S1009" s="196">
        <v>0</v>
      </c>
      <c r="T1009" s="197">
        <f>S1009*H1009</f>
        <v>0</v>
      </c>
      <c r="U1009" s="33"/>
      <c r="V1009" s="33"/>
      <c r="W1009" s="33"/>
      <c r="X1009" s="33"/>
      <c r="Y1009" s="33"/>
      <c r="Z1009" s="33"/>
      <c r="AA1009" s="33"/>
      <c r="AB1009" s="33"/>
      <c r="AC1009" s="33"/>
      <c r="AD1009" s="33"/>
      <c r="AE1009" s="33"/>
      <c r="AR1009" s="198" t="s">
        <v>236</v>
      </c>
      <c r="AT1009" s="198" t="s">
        <v>155</v>
      </c>
      <c r="AU1009" s="198" t="s">
        <v>83</v>
      </c>
      <c r="AY1009" s="16" t="s">
        <v>153</v>
      </c>
      <c r="BE1009" s="199">
        <f>IF(N1009="základní",J1009,0)</f>
        <v>0</v>
      </c>
      <c r="BF1009" s="199">
        <f>IF(N1009="snížená",J1009,0)</f>
        <v>0</v>
      </c>
      <c r="BG1009" s="199">
        <f>IF(N1009="zákl. přenesená",J1009,0)</f>
        <v>0</v>
      </c>
      <c r="BH1009" s="199">
        <f>IF(N1009="sníž. přenesená",J1009,0)</f>
        <v>0</v>
      </c>
      <c r="BI1009" s="199">
        <f>IF(N1009="nulová",J1009,0)</f>
        <v>0</v>
      </c>
      <c r="BJ1009" s="16" t="s">
        <v>81</v>
      </c>
      <c r="BK1009" s="199">
        <f>ROUND(I1009*H1009,2)</f>
        <v>0</v>
      </c>
      <c r="BL1009" s="16" t="s">
        <v>236</v>
      </c>
      <c r="BM1009" s="198" t="s">
        <v>1623</v>
      </c>
    </row>
    <row r="1010" spans="1:65" s="13" customFormat="1">
      <c r="B1010" s="200"/>
      <c r="C1010" s="201"/>
      <c r="D1010" s="202" t="s">
        <v>161</v>
      </c>
      <c r="E1010" s="203" t="s">
        <v>1</v>
      </c>
      <c r="F1010" s="204" t="s">
        <v>1624</v>
      </c>
      <c r="G1010" s="201"/>
      <c r="H1010" s="205">
        <v>1093.2</v>
      </c>
      <c r="I1010" s="206"/>
      <c r="J1010" s="201"/>
      <c r="K1010" s="201"/>
      <c r="L1010" s="207"/>
      <c r="M1010" s="208"/>
      <c r="N1010" s="209"/>
      <c r="O1010" s="209"/>
      <c r="P1010" s="209"/>
      <c r="Q1010" s="209"/>
      <c r="R1010" s="209"/>
      <c r="S1010" s="209"/>
      <c r="T1010" s="210"/>
      <c r="AT1010" s="211" t="s">
        <v>161</v>
      </c>
      <c r="AU1010" s="211" t="s">
        <v>83</v>
      </c>
      <c r="AV1010" s="13" t="s">
        <v>83</v>
      </c>
      <c r="AW1010" s="13" t="s">
        <v>30</v>
      </c>
      <c r="AX1010" s="13" t="s">
        <v>73</v>
      </c>
      <c r="AY1010" s="211" t="s">
        <v>153</v>
      </c>
    </row>
    <row r="1011" spans="1:65" s="14" customFormat="1">
      <c r="B1011" s="212"/>
      <c r="C1011" s="213"/>
      <c r="D1011" s="202" t="s">
        <v>161</v>
      </c>
      <c r="E1011" s="214" t="s">
        <v>1</v>
      </c>
      <c r="F1011" s="215" t="s">
        <v>163</v>
      </c>
      <c r="G1011" s="213"/>
      <c r="H1011" s="216">
        <v>1093.2</v>
      </c>
      <c r="I1011" s="217"/>
      <c r="J1011" s="213"/>
      <c r="K1011" s="213"/>
      <c r="L1011" s="218"/>
      <c r="M1011" s="219"/>
      <c r="N1011" s="220"/>
      <c r="O1011" s="220"/>
      <c r="P1011" s="220"/>
      <c r="Q1011" s="220"/>
      <c r="R1011" s="220"/>
      <c r="S1011" s="220"/>
      <c r="T1011" s="221"/>
      <c r="AT1011" s="222" t="s">
        <v>161</v>
      </c>
      <c r="AU1011" s="222" t="s">
        <v>83</v>
      </c>
      <c r="AV1011" s="14" t="s">
        <v>159</v>
      </c>
      <c r="AW1011" s="14" t="s">
        <v>30</v>
      </c>
      <c r="AX1011" s="14" t="s">
        <v>81</v>
      </c>
      <c r="AY1011" s="222" t="s">
        <v>153</v>
      </c>
    </row>
    <row r="1012" spans="1:65" s="2" customFormat="1" ht="24.2" customHeight="1">
      <c r="A1012" s="33"/>
      <c r="B1012" s="34"/>
      <c r="C1012" s="186" t="s">
        <v>935</v>
      </c>
      <c r="D1012" s="186" t="s">
        <v>155</v>
      </c>
      <c r="E1012" s="187" t="s">
        <v>1625</v>
      </c>
      <c r="F1012" s="188" t="s">
        <v>1626</v>
      </c>
      <c r="G1012" s="189" t="s">
        <v>212</v>
      </c>
      <c r="H1012" s="190">
        <v>1093.2</v>
      </c>
      <c r="I1012" s="191"/>
      <c r="J1012" s="192">
        <f>ROUND(I1012*H1012,2)</f>
        <v>0</v>
      </c>
      <c r="K1012" s="193"/>
      <c r="L1012" s="38"/>
      <c r="M1012" s="234" t="s">
        <v>1</v>
      </c>
      <c r="N1012" s="235" t="s">
        <v>38</v>
      </c>
      <c r="O1012" s="236"/>
      <c r="P1012" s="237">
        <f>O1012*H1012</f>
        <v>0</v>
      </c>
      <c r="Q1012" s="237">
        <v>0</v>
      </c>
      <c r="R1012" s="237">
        <f>Q1012*H1012</f>
        <v>0</v>
      </c>
      <c r="S1012" s="237">
        <v>0</v>
      </c>
      <c r="T1012" s="238">
        <f>S1012*H1012</f>
        <v>0</v>
      </c>
      <c r="U1012" s="33"/>
      <c r="V1012" s="33"/>
      <c r="W1012" s="33"/>
      <c r="X1012" s="33"/>
      <c r="Y1012" s="33"/>
      <c r="Z1012" s="33"/>
      <c r="AA1012" s="33"/>
      <c r="AB1012" s="33"/>
      <c r="AC1012" s="33"/>
      <c r="AD1012" s="33"/>
      <c r="AE1012" s="33"/>
      <c r="AR1012" s="198" t="s">
        <v>236</v>
      </c>
      <c r="AT1012" s="198" t="s">
        <v>155</v>
      </c>
      <c r="AU1012" s="198" t="s">
        <v>83</v>
      </c>
      <c r="AY1012" s="16" t="s">
        <v>153</v>
      </c>
      <c r="BE1012" s="199">
        <f>IF(N1012="základní",J1012,0)</f>
        <v>0</v>
      </c>
      <c r="BF1012" s="199">
        <f>IF(N1012="snížená",J1012,0)</f>
        <v>0</v>
      </c>
      <c r="BG1012" s="199">
        <f>IF(N1012="zákl. přenesená",J1012,0)</f>
        <v>0</v>
      </c>
      <c r="BH1012" s="199">
        <f>IF(N1012="sníž. přenesená",J1012,0)</f>
        <v>0</v>
      </c>
      <c r="BI1012" s="199">
        <f>IF(N1012="nulová",J1012,0)</f>
        <v>0</v>
      </c>
      <c r="BJ1012" s="16" t="s">
        <v>81</v>
      </c>
      <c r="BK1012" s="199">
        <f>ROUND(I1012*H1012,2)</f>
        <v>0</v>
      </c>
      <c r="BL1012" s="16" t="s">
        <v>236</v>
      </c>
      <c r="BM1012" s="198" t="s">
        <v>1627</v>
      </c>
    </row>
    <row r="1013" spans="1:65" s="2" customFormat="1" ht="6.95" customHeight="1">
      <c r="A1013" s="33"/>
      <c r="B1013" s="53"/>
      <c r="C1013" s="54"/>
      <c r="D1013" s="54"/>
      <c r="E1013" s="54"/>
      <c r="F1013" s="54"/>
      <c r="G1013" s="54"/>
      <c r="H1013" s="54"/>
      <c r="I1013" s="54"/>
      <c r="J1013" s="54"/>
      <c r="K1013" s="54"/>
      <c r="L1013" s="38"/>
      <c r="M1013" s="33"/>
      <c r="O1013" s="33"/>
      <c r="P1013" s="33"/>
      <c r="Q1013" s="33"/>
      <c r="R1013" s="33"/>
      <c r="S1013" s="33"/>
      <c r="T1013" s="33"/>
      <c r="U1013" s="33"/>
      <c r="V1013" s="33"/>
      <c r="W1013" s="33"/>
      <c r="X1013" s="33"/>
      <c r="Y1013" s="33"/>
      <c r="Z1013" s="33"/>
      <c r="AA1013" s="33"/>
      <c r="AB1013" s="33"/>
      <c r="AC1013" s="33"/>
      <c r="AD1013" s="33"/>
      <c r="AE1013" s="33"/>
    </row>
  </sheetData>
  <sheetProtection algorithmName="SHA-512" hashValue="KfURzxn2mJLXQcP9zIsWsTnfa8wnTxauRbaCpw3ypT1ELd6szOOCJEkgEoyajZth6uP08LFdJeF17uyAi620Sg==" saltValue="ZwFGmmJvm/XNv7sam7HayWMnInIGUTk4U1qSOdvPF/jA40Jdts9FIubZQERKqs+hauFIqmr016nQRTxA8Zkdzg==" spinCount="100000" sheet="1" objects="1" scenarios="1" formatColumns="0" formatRows="0" autoFilter="0"/>
  <autoFilter ref="C150:K1012"/>
  <mergeCells count="9">
    <mergeCell ref="E87:H87"/>
    <mergeCell ref="E141:H141"/>
    <mergeCell ref="E143:H14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6" t="s">
        <v>86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5" t="str">
        <f>'Rekapitulace stavby'!K6</f>
        <v>Hasičská zbrojnice Štěpánovice</v>
      </c>
      <c r="F7" s="286"/>
      <c r="G7" s="286"/>
      <c r="H7" s="286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1628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21. 5. 2023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1" t="s">
        <v>1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ROUND(J127,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37</v>
      </c>
      <c r="E33" s="111" t="s">
        <v>38</v>
      </c>
      <c r="F33" s="122">
        <f>ROUND((SUM(BE127:BE321)),  2)</f>
        <v>0</v>
      </c>
      <c r="G33" s="33"/>
      <c r="H33" s="33"/>
      <c r="I33" s="123">
        <v>0.21</v>
      </c>
      <c r="J33" s="122">
        <f>ROUND(((SUM(BE127:BE321))*I33),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39</v>
      </c>
      <c r="F34" s="122">
        <f>ROUND((SUM(BF127:BF321)),  2)</f>
        <v>0</v>
      </c>
      <c r="G34" s="33"/>
      <c r="H34" s="33"/>
      <c r="I34" s="123">
        <v>0.15</v>
      </c>
      <c r="J34" s="122">
        <f>ROUND(((SUM(BF127:BF321))*I34),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ROUND((SUM(BG127:BG321)),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ROUND((SUM(BH127:BH321)),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ROUND((SUM(BI127:BI321)),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3" t="str">
        <f>E7</f>
        <v>Hasičská zbrojnice Štěpánovice</v>
      </c>
      <c r="F85" s="284"/>
      <c r="G85" s="284"/>
      <c r="H85" s="28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2" t="str">
        <f>E9</f>
        <v>410002 - Parkoviště a venkovní úpravy</v>
      </c>
      <c r="F87" s="282"/>
      <c r="G87" s="282"/>
      <c r="H87" s="282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21. 5. 2023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J127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J128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105</v>
      </c>
      <c r="E98" s="155"/>
      <c r="F98" s="155"/>
      <c r="G98" s="155"/>
      <c r="H98" s="155"/>
      <c r="I98" s="155"/>
      <c r="J98" s="156">
        <f>J129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1629</v>
      </c>
      <c r="E99" s="155"/>
      <c r="F99" s="155"/>
      <c r="G99" s="155"/>
      <c r="H99" s="155"/>
      <c r="I99" s="155"/>
      <c r="J99" s="156">
        <f>J150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107</v>
      </c>
      <c r="E100" s="155"/>
      <c r="F100" s="155"/>
      <c r="G100" s="155"/>
      <c r="H100" s="155"/>
      <c r="I100" s="155"/>
      <c r="J100" s="156">
        <f>J185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1630</v>
      </c>
      <c r="E101" s="155"/>
      <c r="F101" s="155"/>
      <c r="G101" s="155"/>
      <c r="H101" s="155"/>
      <c r="I101" s="155"/>
      <c r="J101" s="156">
        <f>J206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1631</v>
      </c>
      <c r="E102" s="155"/>
      <c r="F102" s="155"/>
      <c r="G102" s="155"/>
      <c r="H102" s="155"/>
      <c r="I102" s="155"/>
      <c r="J102" s="156">
        <f>J235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1632</v>
      </c>
      <c r="E103" s="155"/>
      <c r="F103" s="155"/>
      <c r="G103" s="155"/>
      <c r="H103" s="155"/>
      <c r="I103" s="155"/>
      <c r="J103" s="156">
        <f>J251</f>
        <v>0</v>
      </c>
      <c r="K103" s="153"/>
      <c r="L103" s="157"/>
    </row>
    <row r="104" spans="1:31" s="10" customFormat="1" ht="19.899999999999999" customHeight="1">
      <c r="B104" s="152"/>
      <c r="C104" s="153"/>
      <c r="D104" s="154" t="s">
        <v>1633</v>
      </c>
      <c r="E104" s="155"/>
      <c r="F104" s="155"/>
      <c r="G104" s="155"/>
      <c r="H104" s="155"/>
      <c r="I104" s="155"/>
      <c r="J104" s="156">
        <f>J259</f>
        <v>0</v>
      </c>
      <c r="K104" s="153"/>
      <c r="L104" s="157"/>
    </row>
    <row r="105" spans="1:31" s="10" customFormat="1" ht="19.899999999999999" customHeight="1">
      <c r="B105" s="152"/>
      <c r="C105" s="153"/>
      <c r="D105" s="154" t="s">
        <v>1634</v>
      </c>
      <c r="E105" s="155"/>
      <c r="F105" s="155"/>
      <c r="G105" s="155"/>
      <c r="H105" s="155"/>
      <c r="I105" s="155"/>
      <c r="J105" s="156">
        <f>J265</f>
        <v>0</v>
      </c>
      <c r="K105" s="153"/>
      <c r="L105" s="157"/>
    </row>
    <row r="106" spans="1:31" s="10" customFormat="1" ht="19.899999999999999" customHeight="1">
      <c r="B106" s="152"/>
      <c r="C106" s="153"/>
      <c r="D106" s="154" t="s">
        <v>1635</v>
      </c>
      <c r="E106" s="155"/>
      <c r="F106" s="155"/>
      <c r="G106" s="155"/>
      <c r="H106" s="155"/>
      <c r="I106" s="155"/>
      <c r="J106" s="156">
        <f>J290</f>
        <v>0</v>
      </c>
      <c r="K106" s="153"/>
      <c r="L106" s="157"/>
    </row>
    <row r="107" spans="1:31" s="10" customFormat="1" ht="19.899999999999999" customHeight="1">
      <c r="B107" s="152"/>
      <c r="C107" s="153"/>
      <c r="D107" s="154" t="s">
        <v>1636</v>
      </c>
      <c r="E107" s="155"/>
      <c r="F107" s="155"/>
      <c r="G107" s="155"/>
      <c r="H107" s="155"/>
      <c r="I107" s="155"/>
      <c r="J107" s="156">
        <f>J305</f>
        <v>0</v>
      </c>
      <c r="K107" s="153"/>
      <c r="L107" s="157"/>
    </row>
    <row r="108" spans="1:31" s="2" customFormat="1" ht="21.7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63" s="2" customFormat="1" ht="6.95" customHeight="1">
      <c r="A113" s="33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24.95" customHeight="1">
      <c r="A114" s="33"/>
      <c r="B114" s="34"/>
      <c r="C114" s="22" t="s">
        <v>139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2" customHeight="1">
      <c r="A116" s="33"/>
      <c r="B116" s="34"/>
      <c r="C116" s="28" t="s">
        <v>16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6.5" customHeight="1">
      <c r="A117" s="33"/>
      <c r="B117" s="34"/>
      <c r="C117" s="35"/>
      <c r="D117" s="35"/>
      <c r="E117" s="283" t="str">
        <f>E7</f>
        <v>Hasičská zbrojnice Štěpánovice</v>
      </c>
      <c r="F117" s="284"/>
      <c r="G117" s="284"/>
      <c r="H117" s="284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97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5"/>
      <c r="D119" s="35"/>
      <c r="E119" s="262" t="str">
        <f>E9</f>
        <v>410002 - Parkoviště a venkovní úpravy</v>
      </c>
      <c r="F119" s="282"/>
      <c r="G119" s="282"/>
      <c r="H119" s="282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5"/>
      <c r="E121" s="35"/>
      <c r="F121" s="26" t="str">
        <f>F12</f>
        <v xml:space="preserve"> </v>
      </c>
      <c r="G121" s="35"/>
      <c r="H121" s="35"/>
      <c r="I121" s="28" t="s">
        <v>22</v>
      </c>
      <c r="J121" s="65" t="str">
        <f>IF(J12="","",J12)</f>
        <v>21. 5. 2023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24</v>
      </c>
      <c r="D123" s="35"/>
      <c r="E123" s="35"/>
      <c r="F123" s="26" t="str">
        <f>E15</f>
        <v xml:space="preserve"> </v>
      </c>
      <c r="G123" s="35"/>
      <c r="H123" s="35"/>
      <c r="I123" s="28" t="s">
        <v>29</v>
      </c>
      <c r="J123" s="31" t="str">
        <f>E21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27</v>
      </c>
      <c r="D124" s="35"/>
      <c r="E124" s="35"/>
      <c r="F124" s="26" t="str">
        <f>IF(E18="","",E18)</f>
        <v>Vyplň údaj</v>
      </c>
      <c r="G124" s="35"/>
      <c r="H124" s="35"/>
      <c r="I124" s="28" t="s">
        <v>31</v>
      </c>
      <c r="J124" s="31" t="str">
        <f>E24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58"/>
      <c r="B126" s="159"/>
      <c r="C126" s="160" t="s">
        <v>140</v>
      </c>
      <c r="D126" s="161" t="s">
        <v>58</v>
      </c>
      <c r="E126" s="161" t="s">
        <v>54</v>
      </c>
      <c r="F126" s="161" t="s">
        <v>55</v>
      </c>
      <c r="G126" s="161" t="s">
        <v>141</v>
      </c>
      <c r="H126" s="161" t="s">
        <v>142</v>
      </c>
      <c r="I126" s="161" t="s">
        <v>143</v>
      </c>
      <c r="J126" s="162" t="s">
        <v>101</v>
      </c>
      <c r="K126" s="163" t="s">
        <v>144</v>
      </c>
      <c r="L126" s="164"/>
      <c r="M126" s="74" t="s">
        <v>1</v>
      </c>
      <c r="N126" s="75" t="s">
        <v>37</v>
      </c>
      <c r="O126" s="75" t="s">
        <v>145</v>
      </c>
      <c r="P126" s="75" t="s">
        <v>146</v>
      </c>
      <c r="Q126" s="75" t="s">
        <v>147</v>
      </c>
      <c r="R126" s="75" t="s">
        <v>148</v>
      </c>
      <c r="S126" s="75" t="s">
        <v>149</v>
      </c>
      <c r="T126" s="76" t="s">
        <v>150</v>
      </c>
      <c r="U126" s="158"/>
      <c r="V126" s="158"/>
      <c r="W126" s="158"/>
      <c r="X126" s="158"/>
      <c r="Y126" s="158"/>
      <c r="Z126" s="158"/>
      <c r="AA126" s="158"/>
      <c r="AB126" s="158"/>
      <c r="AC126" s="158"/>
      <c r="AD126" s="158"/>
      <c r="AE126" s="158"/>
    </row>
    <row r="127" spans="1:63" s="2" customFormat="1" ht="22.9" customHeight="1">
      <c r="A127" s="33"/>
      <c r="B127" s="34"/>
      <c r="C127" s="81" t="s">
        <v>151</v>
      </c>
      <c r="D127" s="35"/>
      <c r="E127" s="35"/>
      <c r="F127" s="35"/>
      <c r="G127" s="35"/>
      <c r="H127" s="35"/>
      <c r="I127" s="35"/>
      <c r="J127" s="165">
        <f>BK127</f>
        <v>0</v>
      </c>
      <c r="K127" s="35"/>
      <c r="L127" s="38"/>
      <c r="M127" s="77"/>
      <c r="N127" s="166"/>
      <c r="O127" s="78"/>
      <c r="P127" s="167">
        <f>P128</f>
        <v>0</v>
      </c>
      <c r="Q127" s="78"/>
      <c r="R127" s="167">
        <f>R128</f>
        <v>51.893169199999996</v>
      </c>
      <c r="S127" s="78"/>
      <c r="T127" s="168">
        <f>T128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72</v>
      </c>
      <c r="AU127" s="16" t="s">
        <v>103</v>
      </c>
      <c r="BK127" s="169">
        <f>BK128</f>
        <v>0</v>
      </c>
    </row>
    <row r="128" spans="1:63" s="12" customFormat="1" ht="25.9" customHeight="1">
      <c r="B128" s="170"/>
      <c r="C128" s="171"/>
      <c r="D128" s="172" t="s">
        <v>72</v>
      </c>
      <c r="E128" s="173" t="s">
        <v>152</v>
      </c>
      <c r="F128" s="173" t="s">
        <v>152</v>
      </c>
      <c r="G128" s="171"/>
      <c r="H128" s="171"/>
      <c r="I128" s="174"/>
      <c r="J128" s="175">
        <f>BK128</f>
        <v>0</v>
      </c>
      <c r="K128" s="171"/>
      <c r="L128" s="176"/>
      <c r="M128" s="177"/>
      <c r="N128" s="178"/>
      <c r="O128" s="178"/>
      <c r="P128" s="179">
        <f>P129+P150+P185+P206+P235+P251+P259+P265+P290+P305</f>
        <v>0</v>
      </c>
      <c r="Q128" s="178"/>
      <c r="R128" s="179">
        <f>R129+R150+R185+R206+R235+R251+R259+R265+R290+R305</f>
        <v>51.893169199999996</v>
      </c>
      <c r="S128" s="178"/>
      <c r="T128" s="180">
        <f>T129+T150+T185+T206+T235+T251+T259+T265+T290+T305</f>
        <v>0</v>
      </c>
      <c r="AR128" s="181" t="s">
        <v>81</v>
      </c>
      <c r="AT128" s="182" t="s">
        <v>72</v>
      </c>
      <c r="AU128" s="182" t="s">
        <v>73</v>
      </c>
      <c r="AY128" s="181" t="s">
        <v>153</v>
      </c>
      <c r="BK128" s="183">
        <f>BK129+BK150+BK185+BK206+BK235+BK251+BK259+BK265+BK290+BK305</f>
        <v>0</v>
      </c>
    </row>
    <row r="129" spans="1:65" s="12" customFormat="1" ht="22.9" customHeight="1">
      <c r="B129" s="170"/>
      <c r="C129" s="171"/>
      <c r="D129" s="172" t="s">
        <v>72</v>
      </c>
      <c r="E129" s="184" t="s">
        <v>81</v>
      </c>
      <c r="F129" s="184" t="s">
        <v>154</v>
      </c>
      <c r="G129" s="171"/>
      <c r="H129" s="171"/>
      <c r="I129" s="174"/>
      <c r="J129" s="185">
        <f>BK129</f>
        <v>0</v>
      </c>
      <c r="K129" s="171"/>
      <c r="L129" s="176"/>
      <c r="M129" s="177"/>
      <c r="N129" s="178"/>
      <c r="O129" s="178"/>
      <c r="P129" s="179">
        <f>SUM(P130:P149)</f>
        <v>0</v>
      </c>
      <c r="Q129" s="178"/>
      <c r="R129" s="179">
        <f>SUM(R130:R149)</f>
        <v>0</v>
      </c>
      <c r="S129" s="178"/>
      <c r="T129" s="180">
        <f>SUM(T130:T149)</f>
        <v>0</v>
      </c>
      <c r="AR129" s="181" t="s">
        <v>81</v>
      </c>
      <c r="AT129" s="182" t="s">
        <v>72</v>
      </c>
      <c r="AU129" s="182" t="s">
        <v>81</v>
      </c>
      <c r="AY129" s="181" t="s">
        <v>153</v>
      </c>
      <c r="BK129" s="183">
        <f>SUM(BK130:BK149)</f>
        <v>0</v>
      </c>
    </row>
    <row r="130" spans="1:65" s="2" customFormat="1" ht="33" customHeight="1">
      <c r="A130" s="33"/>
      <c r="B130" s="34"/>
      <c r="C130" s="186" t="s">
        <v>81</v>
      </c>
      <c r="D130" s="186" t="s">
        <v>155</v>
      </c>
      <c r="E130" s="187" t="s">
        <v>156</v>
      </c>
      <c r="F130" s="188" t="s">
        <v>157</v>
      </c>
      <c r="G130" s="189" t="s">
        <v>158</v>
      </c>
      <c r="H130" s="190">
        <v>150.488</v>
      </c>
      <c r="I130" s="191"/>
      <c r="J130" s="192">
        <f>ROUND(I130*H130,2)</f>
        <v>0</v>
      </c>
      <c r="K130" s="193"/>
      <c r="L130" s="38"/>
      <c r="M130" s="194" t="s">
        <v>1</v>
      </c>
      <c r="N130" s="195" t="s">
        <v>38</v>
      </c>
      <c r="O130" s="70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159</v>
      </c>
      <c r="AT130" s="198" t="s">
        <v>155</v>
      </c>
      <c r="AU130" s="198" t="s">
        <v>83</v>
      </c>
      <c r="AY130" s="16" t="s">
        <v>153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6" t="s">
        <v>81</v>
      </c>
      <c r="BK130" s="199">
        <f>ROUND(I130*H130,2)</f>
        <v>0</v>
      </c>
      <c r="BL130" s="16" t="s">
        <v>159</v>
      </c>
      <c r="BM130" s="198" t="s">
        <v>1637</v>
      </c>
    </row>
    <row r="131" spans="1:65" s="13" customFormat="1">
      <c r="B131" s="200"/>
      <c r="C131" s="201"/>
      <c r="D131" s="202" t="s">
        <v>161</v>
      </c>
      <c r="E131" s="203" t="s">
        <v>1</v>
      </c>
      <c r="F131" s="204" t="s">
        <v>1638</v>
      </c>
      <c r="G131" s="201"/>
      <c r="H131" s="205">
        <v>150.488</v>
      </c>
      <c r="I131" s="206"/>
      <c r="J131" s="201"/>
      <c r="K131" s="201"/>
      <c r="L131" s="207"/>
      <c r="M131" s="208"/>
      <c r="N131" s="209"/>
      <c r="O131" s="209"/>
      <c r="P131" s="209"/>
      <c r="Q131" s="209"/>
      <c r="R131" s="209"/>
      <c r="S131" s="209"/>
      <c r="T131" s="210"/>
      <c r="AT131" s="211" t="s">
        <v>161</v>
      </c>
      <c r="AU131" s="211" t="s">
        <v>83</v>
      </c>
      <c r="AV131" s="13" t="s">
        <v>83</v>
      </c>
      <c r="AW131" s="13" t="s">
        <v>30</v>
      </c>
      <c r="AX131" s="13" t="s">
        <v>73</v>
      </c>
      <c r="AY131" s="211" t="s">
        <v>153</v>
      </c>
    </row>
    <row r="132" spans="1:65" s="14" customFormat="1">
      <c r="B132" s="212"/>
      <c r="C132" s="213"/>
      <c r="D132" s="202" t="s">
        <v>161</v>
      </c>
      <c r="E132" s="214" t="s">
        <v>1</v>
      </c>
      <c r="F132" s="215" t="s">
        <v>163</v>
      </c>
      <c r="G132" s="213"/>
      <c r="H132" s="216">
        <v>150.488</v>
      </c>
      <c r="I132" s="217"/>
      <c r="J132" s="213"/>
      <c r="K132" s="213"/>
      <c r="L132" s="218"/>
      <c r="M132" s="219"/>
      <c r="N132" s="220"/>
      <c r="O132" s="220"/>
      <c r="P132" s="220"/>
      <c r="Q132" s="220"/>
      <c r="R132" s="220"/>
      <c r="S132" s="220"/>
      <c r="T132" s="221"/>
      <c r="AT132" s="222" t="s">
        <v>161</v>
      </c>
      <c r="AU132" s="222" t="s">
        <v>83</v>
      </c>
      <c r="AV132" s="14" t="s">
        <v>159</v>
      </c>
      <c r="AW132" s="14" t="s">
        <v>30</v>
      </c>
      <c r="AX132" s="14" t="s">
        <v>81</v>
      </c>
      <c r="AY132" s="222" t="s">
        <v>153</v>
      </c>
    </row>
    <row r="133" spans="1:65" s="2" customFormat="1" ht="33" customHeight="1">
      <c r="A133" s="33"/>
      <c r="B133" s="34"/>
      <c r="C133" s="186" t="s">
        <v>83</v>
      </c>
      <c r="D133" s="186" t="s">
        <v>155</v>
      </c>
      <c r="E133" s="187" t="s">
        <v>169</v>
      </c>
      <c r="F133" s="188" t="s">
        <v>170</v>
      </c>
      <c r="G133" s="189" t="s">
        <v>158</v>
      </c>
      <c r="H133" s="190">
        <v>8.5190000000000001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38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159</v>
      </c>
      <c r="AT133" s="198" t="s">
        <v>155</v>
      </c>
      <c r="AU133" s="198" t="s">
        <v>83</v>
      </c>
      <c r="AY133" s="16" t="s">
        <v>153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81</v>
      </c>
      <c r="BK133" s="199">
        <f>ROUND(I133*H133,2)</f>
        <v>0</v>
      </c>
      <c r="BL133" s="16" t="s">
        <v>159</v>
      </c>
      <c r="BM133" s="198" t="s">
        <v>1639</v>
      </c>
    </row>
    <row r="134" spans="1:65" s="13" customFormat="1">
      <c r="B134" s="200"/>
      <c r="C134" s="201"/>
      <c r="D134" s="202" t="s">
        <v>161</v>
      </c>
      <c r="E134" s="203" t="s">
        <v>1</v>
      </c>
      <c r="F134" s="204" t="s">
        <v>1640</v>
      </c>
      <c r="G134" s="201"/>
      <c r="H134" s="205">
        <v>8.5190000000000001</v>
      </c>
      <c r="I134" s="206"/>
      <c r="J134" s="201"/>
      <c r="K134" s="201"/>
      <c r="L134" s="207"/>
      <c r="M134" s="208"/>
      <c r="N134" s="209"/>
      <c r="O134" s="209"/>
      <c r="P134" s="209"/>
      <c r="Q134" s="209"/>
      <c r="R134" s="209"/>
      <c r="S134" s="209"/>
      <c r="T134" s="210"/>
      <c r="AT134" s="211" t="s">
        <v>161</v>
      </c>
      <c r="AU134" s="211" t="s">
        <v>83</v>
      </c>
      <c r="AV134" s="13" t="s">
        <v>83</v>
      </c>
      <c r="AW134" s="13" t="s">
        <v>30</v>
      </c>
      <c r="AX134" s="13" t="s">
        <v>73</v>
      </c>
      <c r="AY134" s="211" t="s">
        <v>153</v>
      </c>
    </row>
    <row r="135" spans="1:65" s="14" customFormat="1">
      <c r="B135" s="212"/>
      <c r="C135" s="213"/>
      <c r="D135" s="202" t="s">
        <v>161</v>
      </c>
      <c r="E135" s="214" t="s">
        <v>1</v>
      </c>
      <c r="F135" s="215" t="s">
        <v>163</v>
      </c>
      <c r="G135" s="213"/>
      <c r="H135" s="216">
        <v>8.5190000000000001</v>
      </c>
      <c r="I135" s="217"/>
      <c r="J135" s="213"/>
      <c r="K135" s="213"/>
      <c r="L135" s="218"/>
      <c r="M135" s="219"/>
      <c r="N135" s="220"/>
      <c r="O135" s="220"/>
      <c r="P135" s="220"/>
      <c r="Q135" s="220"/>
      <c r="R135" s="220"/>
      <c r="S135" s="220"/>
      <c r="T135" s="221"/>
      <c r="AT135" s="222" t="s">
        <v>161</v>
      </c>
      <c r="AU135" s="222" t="s">
        <v>83</v>
      </c>
      <c r="AV135" s="14" t="s">
        <v>159</v>
      </c>
      <c r="AW135" s="14" t="s">
        <v>30</v>
      </c>
      <c r="AX135" s="14" t="s">
        <v>81</v>
      </c>
      <c r="AY135" s="222" t="s">
        <v>153</v>
      </c>
    </row>
    <row r="136" spans="1:65" s="2" customFormat="1" ht="37.9" customHeight="1">
      <c r="A136" s="33"/>
      <c r="B136" s="34"/>
      <c r="C136" s="186" t="s">
        <v>168</v>
      </c>
      <c r="D136" s="186" t="s">
        <v>155</v>
      </c>
      <c r="E136" s="187" t="s">
        <v>195</v>
      </c>
      <c r="F136" s="188" t="s">
        <v>196</v>
      </c>
      <c r="G136" s="189" t="s">
        <v>158</v>
      </c>
      <c r="H136" s="190">
        <v>168.00700000000001</v>
      </c>
      <c r="I136" s="191"/>
      <c r="J136" s="192">
        <f>ROUND(I136*H136,2)</f>
        <v>0</v>
      </c>
      <c r="K136" s="193"/>
      <c r="L136" s="38"/>
      <c r="M136" s="194" t="s">
        <v>1</v>
      </c>
      <c r="N136" s="195" t="s">
        <v>38</v>
      </c>
      <c r="O136" s="70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159</v>
      </c>
      <c r="AT136" s="198" t="s">
        <v>155</v>
      </c>
      <c r="AU136" s="198" t="s">
        <v>83</v>
      </c>
      <c r="AY136" s="16" t="s">
        <v>153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6" t="s">
        <v>81</v>
      </c>
      <c r="BK136" s="199">
        <f>ROUND(I136*H136,2)</f>
        <v>0</v>
      </c>
      <c r="BL136" s="16" t="s">
        <v>159</v>
      </c>
      <c r="BM136" s="198" t="s">
        <v>1641</v>
      </c>
    </row>
    <row r="137" spans="1:65" s="13" customFormat="1">
      <c r="B137" s="200"/>
      <c r="C137" s="201"/>
      <c r="D137" s="202" t="s">
        <v>161</v>
      </c>
      <c r="E137" s="203" t="s">
        <v>1</v>
      </c>
      <c r="F137" s="204" t="s">
        <v>1642</v>
      </c>
      <c r="G137" s="201"/>
      <c r="H137" s="205">
        <v>168.00700000000001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161</v>
      </c>
      <c r="AU137" s="211" t="s">
        <v>83</v>
      </c>
      <c r="AV137" s="13" t="s">
        <v>83</v>
      </c>
      <c r="AW137" s="13" t="s">
        <v>30</v>
      </c>
      <c r="AX137" s="13" t="s">
        <v>73</v>
      </c>
      <c r="AY137" s="211" t="s">
        <v>153</v>
      </c>
    </row>
    <row r="138" spans="1:65" s="14" customFormat="1">
      <c r="B138" s="212"/>
      <c r="C138" s="213"/>
      <c r="D138" s="202" t="s">
        <v>161</v>
      </c>
      <c r="E138" s="214" t="s">
        <v>1</v>
      </c>
      <c r="F138" s="215" t="s">
        <v>163</v>
      </c>
      <c r="G138" s="213"/>
      <c r="H138" s="216">
        <v>168.00700000000001</v>
      </c>
      <c r="I138" s="217"/>
      <c r="J138" s="213"/>
      <c r="K138" s="213"/>
      <c r="L138" s="218"/>
      <c r="M138" s="219"/>
      <c r="N138" s="220"/>
      <c r="O138" s="220"/>
      <c r="P138" s="220"/>
      <c r="Q138" s="220"/>
      <c r="R138" s="220"/>
      <c r="S138" s="220"/>
      <c r="T138" s="221"/>
      <c r="AT138" s="222" t="s">
        <v>161</v>
      </c>
      <c r="AU138" s="222" t="s">
        <v>83</v>
      </c>
      <c r="AV138" s="14" t="s">
        <v>159</v>
      </c>
      <c r="AW138" s="14" t="s">
        <v>30</v>
      </c>
      <c r="AX138" s="14" t="s">
        <v>81</v>
      </c>
      <c r="AY138" s="222" t="s">
        <v>153</v>
      </c>
    </row>
    <row r="139" spans="1:65" s="2" customFormat="1" ht="16.5" customHeight="1">
      <c r="A139" s="33"/>
      <c r="B139" s="34"/>
      <c r="C139" s="186" t="s">
        <v>159</v>
      </c>
      <c r="D139" s="186" t="s">
        <v>155</v>
      </c>
      <c r="E139" s="187" t="s">
        <v>200</v>
      </c>
      <c r="F139" s="188" t="s">
        <v>201</v>
      </c>
      <c r="G139" s="189" t="s">
        <v>158</v>
      </c>
      <c r="H139" s="190">
        <v>168.00700000000001</v>
      </c>
      <c r="I139" s="191"/>
      <c r="J139" s="192">
        <f>ROUND(I139*H139,2)</f>
        <v>0</v>
      </c>
      <c r="K139" s="193"/>
      <c r="L139" s="38"/>
      <c r="M139" s="194" t="s">
        <v>1</v>
      </c>
      <c r="N139" s="195" t="s">
        <v>38</v>
      </c>
      <c r="O139" s="70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159</v>
      </c>
      <c r="AT139" s="198" t="s">
        <v>155</v>
      </c>
      <c r="AU139" s="198" t="s">
        <v>83</v>
      </c>
      <c r="AY139" s="16" t="s">
        <v>153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6" t="s">
        <v>81</v>
      </c>
      <c r="BK139" s="199">
        <f>ROUND(I139*H139,2)</f>
        <v>0</v>
      </c>
      <c r="BL139" s="16" t="s">
        <v>159</v>
      </c>
      <c r="BM139" s="198" t="s">
        <v>1643</v>
      </c>
    </row>
    <row r="140" spans="1:65" s="2" customFormat="1" ht="33" customHeight="1">
      <c r="A140" s="33"/>
      <c r="B140" s="34"/>
      <c r="C140" s="186" t="s">
        <v>179</v>
      </c>
      <c r="D140" s="186" t="s">
        <v>155</v>
      </c>
      <c r="E140" s="187" t="s">
        <v>204</v>
      </c>
      <c r="F140" s="188" t="s">
        <v>205</v>
      </c>
      <c r="G140" s="189" t="s">
        <v>206</v>
      </c>
      <c r="H140" s="190">
        <v>302.41300000000001</v>
      </c>
      <c r="I140" s="191"/>
      <c r="J140" s="192">
        <f>ROUND(I140*H140,2)</f>
        <v>0</v>
      </c>
      <c r="K140" s="193"/>
      <c r="L140" s="38"/>
      <c r="M140" s="194" t="s">
        <v>1</v>
      </c>
      <c r="N140" s="195" t="s">
        <v>38</v>
      </c>
      <c r="O140" s="70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159</v>
      </c>
      <c r="AT140" s="198" t="s">
        <v>155</v>
      </c>
      <c r="AU140" s="198" t="s">
        <v>83</v>
      </c>
      <c r="AY140" s="16" t="s">
        <v>153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81</v>
      </c>
      <c r="BK140" s="199">
        <f>ROUND(I140*H140,2)</f>
        <v>0</v>
      </c>
      <c r="BL140" s="16" t="s">
        <v>159</v>
      </c>
      <c r="BM140" s="198" t="s">
        <v>1644</v>
      </c>
    </row>
    <row r="141" spans="1:65" s="13" customFormat="1">
      <c r="B141" s="200"/>
      <c r="C141" s="201"/>
      <c r="D141" s="202" t="s">
        <v>161</v>
      </c>
      <c r="E141" s="203" t="s">
        <v>1</v>
      </c>
      <c r="F141" s="204" t="s">
        <v>1645</v>
      </c>
      <c r="G141" s="201"/>
      <c r="H141" s="205">
        <v>302.41300000000001</v>
      </c>
      <c r="I141" s="206"/>
      <c r="J141" s="201"/>
      <c r="K141" s="201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161</v>
      </c>
      <c r="AU141" s="211" t="s">
        <v>83</v>
      </c>
      <c r="AV141" s="13" t="s">
        <v>83</v>
      </c>
      <c r="AW141" s="13" t="s">
        <v>30</v>
      </c>
      <c r="AX141" s="13" t="s">
        <v>73</v>
      </c>
      <c r="AY141" s="211" t="s">
        <v>153</v>
      </c>
    </row>
    <row r="142" spans="1:65" s="14" customFormat="1">
      <c r="B142" s="212"/>
      <c r="C142" s="213"/>
      <c r="D142" s="202" t="s">
        <v>161</v>
      </c>
      <c r="E142" s="214" t="s">
        <v>1</v>
      </c>
      <c r="F142" s="215" t="s">
        <v>163</v>
      </c>
      <c r="G142" s="213"/>
      <c r="H142" s="216">
        <v>302.41300000000001</v>
      </c>
      <c r="I142" s="217"/>
      <c r="J142" s="213"/>
      <c r="K142" s="213"/>
      <c r="L142" s="218"/>
      <c r="M142" s="219"/>
      <c r="N142" s="220"/>
      <c r="O142" s="220"/>
      <c r="P142" s="220"/>
      <c r="Q142" s="220"/>
      <c r="R142" s="220"/>
      <c r="S142" s="220"/>
      <c r="T142" s="221"/>
      <c r="AT142" s="222" t="s">
        <v>161</v>
      </c>
      <c r="AU142" s="222" t="s">
        <v>83</v>
      </c>
      <c r="AV142" s="14" t="s">
        <v>159</v>
      </c>
      <c r="AW142" s="14" t="s">
        <v>30</v>
      </c>
      <c r="AX142" s="14" t="s">
        <v>81</v>
      </c>
      <c r="AY142" s="222" t="s">
        <v>153</v>
      </c>
    </row>
    <row r="143" spans="1:65" s="2" customFormat="1" ht="24.2" customHeight="1">
      <c r="A143" s="33"/>
      <c r="B143" s="34"/>
      <c r="C143" s="186" t="s">
        <v>184</v>
      </c>
      <c r="D143" s="186" t="s">
        <v>155</v>
      </c>
      <c r="E143" s="187" t="s">
        <v>210</v>
      </c>
      <c r="F143" s="188" t="s">
        <v>211</v>
      </c>
      <c r="G143" s="189" t="s">
        <v>212</v>
      </c>
      <c r="H143" s="190">
        <v>420.2</v>
      </c>
      <c r="I143" s="191"/>
      <c r="J143" s="192">
        <f>ROUND(I143*H143,2)</f>
        <v>0</v>
      </c>
      <c r="K143" s="193"/>
      <c r="L143" s="38"/>
      <c r="M143" s="194" t="s">
        <v>1</v>
      </c>
      <c r="N143" s="195" t="s">
        <v>38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159</v>
      </c>
      <c r="AT143" s="198" t="s">
        <v>155</v>
      </c>
      <c r="AU143" s="198" t="s">
        <v>83</v>
      </c>
      <c r="AY143" s="16" t="s">
        <v>153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81</v>
      </c>
      <c r="BK143" s="199">
        <f>ROUND(I143*H143,2)</f>
        <v>0</v>
      </c>
      <c r="BL143" s="16" t="s">
        <v>159</v>
      </c>
      <c r="BM143" s="198" t="s">
        <v>1646</v>
      </c>
    </row>
    <row r="144" spans="1:65" s="13" customFormat="1">
      <c r="B144" s="200"/>
      <c r="C144" s="201"/>
      <c r="D144" s="202" t="s">
        <v>161</v>
      </c>
      <c r="E144" s="203" t="s">
        <v>1</v>
      </c>
      <c r="F144" s="204" t="s">
        <v>1647</v>
      </c>
      <c r="G144" s="201"/>
      <c r="H144" s="205">
        <v>420.2</v>
      </c>
      <c r="I144" s="206"/>
      <c r="J144" s="201"/>
      <c r="K144" s="201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161</v>
      </c>
      <c r="AU144" s="211" t="s">
        <v>83</v>
      </c>
      <c r="AV144" s="13" t="s">
        <v>83</v>
      </c>
      <c r="AW144" s="13" t="s">
        <v>30</v>
      </c>
      <c r="AX144" s="13" t="s">
        <v>73</v>
      </c>
      <c r="AY144" s="211" t="s">
        <v>153</v>
      </c>
    </row>
    <row r="145" spans="1:65" s="14" customFormat="1">
      <c r="B145" s="212"/>
      <c r="C145" s="213"/>
      <c r="D145" s="202" t="s">
        <v>161</v>
      </c>
      <c r="E145" s="214" t="s">
        <v>1</v>
      </c>
      <c r="F145" s="215" t="s">
        <v>163</v>
      </c>
      <c r="G145" s="213"/>
      <c r="H145" s="216">
        <v>420.2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161</v>
      </c>
      <c r="AU145" s="222" t="s">
        <v>83</v>
      </c>
      <c r="AV145" s="14" t="s">
        <v>159</v>
      </c>
      <c r="AW145" s="14" t="s">
        <v>30</v>
      </c>
      <c r="AX145" s="14" t="s">
        <v>81</v>
      </c>
      <c r="AY145" s="222" t="s">
        <v>153</v>
      </c>
    </row>
    <row r="146" spans="1:65" s="2" customFormat="1" ht="21.75" customHeight="1">
      <c r="A146" s="33"/>
      <c r="B146" s="34"/>
      <c r="C146" s="186" t="s">
        <v>189</v>
      </c>
      <c r="D146" s="186" t="s">
        <v>155</v>
      </c>
      <c r="E146" s="187" t="s">
        <v>1648</v>
      </c>
      <c r="F146" s="188" t="s">
        <v>1649</v>
      </c>
      <c r="G146" s="189" t="s">
        <v>309</v>
      </c>
      <c r="H146" s="190">
        <v>7</v>
      </c>
      <c r="I146" s="191"/>
      <c r="J146" s="192">
        <f>ROUND(I146*H146,2)</f>
        <v>0</v>
      </c>
      <c r="K146" s="193"/>
      <c r="L146" s="38"/>
      <c r="M146" s="194" t="s">
        <v>1</v>
      </c>
      <c r="N146" s="195" t="s">
        <v>38</v>
      </c>
      <c r="O146" s="70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159</v>
      </c>
      <c r="AT146" s="198" t="s">
        <v>155</v>
      </c>
      <c r="AU146" s="198" t="s">
        <v>83</v>
      </c>
      <c r="AY146" s="16" t="s">
        <v>153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81</v>
      </c>
      <c r="BK146" s="199">
        <f>ROUND(I146*H146,2)</f>
        <v>0</v>
      </c>
      <c r="BL146" s="16" t="s">
        <v>159</v>
      </c>
      <c r="BM146" s="198" t="s">
        <v>246</v>
      </c>
    </row>
    <row r="147" spans="1:65" s="13" customFormat="1">
      <c r="B147" s="200"/>
      <c r="C147" s="201"/>
      <c r="D147" s="202" t="s">
        <v>161</v>
      </c>
      <c r="E147" s="203" t="s">
        <v>1</v>
      </c>
      <c r="F147" s="204" t="s">
        <v>189</v>
      </c>
      <c r="G147" s="201"/>
      <c r="H147" s="205">
        <v>7</v>
      </c>
      <c r="I147" s="206"/>
      <c r="J147" s="201"/>
      <c r="K147" s="201"/>
      <c r="L147" s="207"/>
      <c r="M147" s="208"/>
      <c r="N147" s="209"/>
      <c r="O147" s="209"/>
      <c r="P147" s="209"/>
      <c r="Q147" s="209"/>
      <c r="R147" s="209"/>
      <c r="S147" s="209"/>
      <c r="T147" s="210"/>
      <c r="AT147" s="211" t="s">
        <v>161</v>
      </c>
      <c r="AU147" s="211" t="s">
        <v>83</v>
      </c>
      <c r="AV147" s="13" t="s">
        <v>83</v>
      </c>
      <c r="AW147" s="13" t="s">
        <v>30</v>
      </c>
      <c r="AX147" s="13" t="s">
        <v>73</v>
      </c>
      <c r="AY147" s="211" t="s">
        <v>153</v>
      </c>
    </row>
    <row r="148" spans="1:65" s="14" customFormat="1">
      <c r="B148" s="212"/>
      <c r="C148" s="213"/>
      <c r="D148" s="202" t="s">
        <v>161</v>
      </c>
      <c r="E148" s="214" t="s">
        <v>1</v>
      </c>
      <c r="F148" s="215" t="s">
        <v>163</v>
      </c>
      <c r="G148" s="213"/>
      <c r="H148" s="216">
        <v>7</v>
      </c>
      <c r="I148" s="217"/>
      <c r="J148" s="213"/>
      <c r="K148" s="213"/>
      <c r="L148" s="218"/>
      <c r="M148" s="219"/>
      <c r="N148" s="220"/>
      <c r="O148" s="220"/>
      <c r="P148" s="220"/>
      <c r="Q148" s="220"/>
      <c r="R148" s="220"/>
      <c r="S148" s="220"/>
      <c r="T148" s="221"/>
      <c r="AT148" s="222" t="s">
        <v>161</v>
      </c>
      <c r="AU148" s="222" t="s">
        <v>83</v>
      </c>
      <c r="AV148" s="14" t="s">
        <v>159</v>
      </c>
      <c r="AW148" s="14" t="s">
        <v>30</v>
      </c>
      <c r="AX148" s="14" t="s">
        <v>81</v>
      </c>
      <c r="AY148" s="222" t="s">
        <v>153</v>
      </c>
    </row>
    <row r="149" spans="1:65" s="2" customFormat="1" ht="33" customHeight="1">
      <c r="A149" s="33"/>
      <c r="B149" s="34"/>
      <c r="C149" s="186" t="s">
        <v>194</v>
      </c>
      <c r="D149" s="186" t="s">
        <v>155</v>
      </c>
      <c r="E149" s="187" t="s">
        <v>1650</v>
      </c>
      <c r="F149" s="188" t="s">
        <v>1651</v>
      </c>
      <c r="G149" s="189" t="s">
        <v>309</v>
      </c>
      <c r="H149" s="190">
        <v>7</v>
      </c>
      <c r="I149" s="191"/>
      <c r="J149" s="192">
        <f>ROUND(I149*H149,2)</f>
        <v>0</v>
      </c>
      <c r="K149" s="193"/>
      <c r="L149" s="38"/>
      <c r="M149" s="194" t="s">
        <v>1</v>
      </c>
      <c r="N149" s="195" t="s">
        <v>38</v>
      </c>
      <c r="O149" s="70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8" t="s">
        <v>159</v>
      </c>
      <c r="AT149" s="198" t="s">
        <v>155</v>
      </c>
      <c r="AU149" s="198" t="s">
        <v>83</v>
      </c>
      <c r="AY149" s="16" t="s">
        <v>153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6" t="s">
        <v>81</v>
      </c>
      <c r="BK149" s="199">
        <f>ROUND(I149*H149,2)</f>
        <v>0</v>
      </c>
      <c r="BL149" s="16" t="s">
        <v>159</v>
      </c>
      <c r="BM149" s="198" t="s">
        <v>1652</v>
      </c>
    </row>
    <row r="150" spans="1:65" s="12" customFormat="1" ht="22.9" customHeight="1">
      <c r="B150" s="170"/>
      <c r="C150" s="171"/>
      <c r="D150" s="172" t="s">
        <v>72</v>
      </c>
      <c r="E150" s="184" t="s">
        <v>83</v>
      </c>
      <c r="F150" s="184" t="s">
        <v>1653</v>
      </c>
      <c r="G150" s="171"/>
      <c r="H150" s="171"/>
      <c r="I150" s="174"/>
      <c r="J150" s="185">
        <f>BK150</f>
        <v>0</v>
      </c>
      <c r="K150" s="171"/>
      <c r="L150" s="176"/>
      <c r="M150" s="177"/>
      <c r="N150" s="178"/>
      <c r="O150" s="178"/>
      <c r="P150" s="179">
        <f>SUM(P151:P184)</f>
        <v>0</v>
      </c>
      <c r="Q150" s="178"/>
      <c r="R150" s="179">
        <f>SUM(R151:R184)</f>
        <v>38.781179999999999</v>
      </c>
      <c r="S150" s="178"/>
      <c r="T150" s="180">
        <f>SUM(T151:T184)</f>
        <v>0</v>
      </c>
      <c r="AR150" s="181" t="s">
        <v>81</v>
      </c>
      <c r="AT150" s="182" t="s">
        <v>72</v>
      </c>
      <c r="AU150" s="182" t="s">
        <v>81</v>
      </c>
      <c r="AY150" s="181" t="s">
        <v>153</v>
      </c>
      <c r="BK150" s="183">
        <f>SUM(BK151:BK184)</f>
        <v>0</v>
      </c>
    </row>
    <row r="151" spans="1:65" s="2" customFormat="1" ht="16.5" customHeight="1">
      <c r="A151" s="33"/>
      <c r="B151" s="34"/>
      <c r="C151" s="186" t="s">
        <v>199</v>
      </c>
      <c r="D151" s="186" t="s">
        <v>155</v>
      </c>
      <c r="E151" s="187" t="s">
        <v>1654</v>
      </c>
      <c r="F151" s="188" t="s">
        <v>1655</v>
      </c>
      <c r="G151" s="189" t="s">
        <v>212</v>
      </c>
      <c r="H151" s="190">
        <v>217.9</v>
      </c>
      <c r="I151" s="191"/>
      <c r="J151" s="192">
        <f>ROUND(I151*H151,2)</f>
        <v>0</v>
      </c>
      <c r="K151" s="193"/>
      <c r="L151" s="38"/>
      <c r="M151" s="194" t="s">
        <v>1</v>
      </c>
      <c r="N151" s="195" t="s">
        <v>38</v>
      </c>
      <c r="O151" s="70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159</v>
      </c>
      <c r="AT151" s="198" t="s">
        <v>155</v>
      </c>
      <c r="AU151" s="198" t="s">
        <v>83</v>
      </c>
      <c r="AY151" s="16" t="s">
        <v>153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81</v>
      </c>
      <c r="BK151" s="199">
        <f>ROUND(I151*H151,2)</f>
        <v>0</v>
      </c>
      <c r="BL151" s="16" t="s">
        <v>159</v>
      </c>
      <c r="BM151" s="198" t="s">
        <v>187</v>
      </c>
    </row>
    <row r="152" spans="1:65" s="13" customFormat="1">
      <c r="B152" s="200"/>
      <c r="C152" s="201"/>
      <c r="D152" s="202" t="s">
        <v>161</v>
      </c>
      <c r="E152" s="203" t="s">
        <v>1</v>
      </c>
      <c r="F152" s="204" t="s">
        <v>1656</v>
      </c>
      <c r="G152" s="201"/>
      <c r="H152" s="205">
        <v>217.9</v>
      </c>
      <c r="I152" s="206"/>
      <c r="J152" s="201"/>
      <c r="K152" s="201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161</v>
      </c>
      <c r="AU152" s="211" t="s">
        <v>83</v>
      </c>
      <c r="AV152" s="13" t="s">
        <v>83</v>
      </c>
      <c r="AW152" s="13" t="s">
        <v>30</v>
      </c>
      <c r="AX152" s="13" t="s">
        <v>81</v>
      </c>
      <c r="AY152" s="211" t="s">
        <v>153</v>
      </c>
    </row>
    <row r="153" spans="1:65" s="2" customFormat="1" ht="16.5" customHeight="1">
      <c r="A153" s="33"/>
      <c r="B153" s="34"/>
      <c r="C153" s="186" t="s">
        <v>203</v>
      </c>
      <c r="D153" s="186" t="s">
        <v>155</v>
      </c>
      <c r="E153" s="187" t="s">
        <v>1657</v>
      </c>
      <c r="F153" s="188" t="s">
        <v>1658</v>
      </c>
      <c r="G153" s="189" t="s">
        <v>212</v>
      </c>
      <c r="H153" s="190">
        <v>217.9</v>
      </c>
      <c r="I153" s="191"/>
      <c r="J153" s="192">
        <f>ROUND(I153*H153,2)</f>
        <v>0</v>
      </c>
      <c r="K153" s="193"/>
      <c r="L153" s="38"/>
      <c r="M153" s="194" t="s">
        <v>1</v>
      </c>
      <c r="N153" s="195" t="s">
        <v>38</v>
      </c>
      <c r="O153" s="70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8" t="s">
        <v>159</v>
      </c>
      <c r="AT153" s="198" t="s">
        <v>155</v>
      </c>
      <c r="AU153" s="198" t="s">
        <v>83</v>
      </c>
      <c r="AY153" s="16" t="s">
        <v>153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6" t="s">
        <v>81</v>
      </c>
      <c r="BK153" s="199">
        <f>ROUND(I153*H153,2)</f>
        <v>0</v>
      </c>
      <c r="BL153" s="16" t="s">
        <v>159</v>
      </c>
      <c r="BM153" s="198" t="s">
        <v>192</v>
      </c>
    </row>
    <row r="154" spans="1:65" s="2" customFormat="1" ht="24.2" customHeight="1">
      <c r="A154" s="33"/>
      <c r="B154" s="34"/>
      <c r="C154" s="186" t="s">
        <v>209</v>
      </c>
      <c r="D154" s="186" t="s">
        <v>155</v>
      </c>
      <c r="E154" s="187" t="s">
        <v>1659</v>
      </c>
      <c r="F154" s="188" t="s">
        <v>1660</v>
      </c>
      <c r="G154" s="189" t="s">
        <v>212</v>
      </c>
      <c r="H154" s="190">
        <v>217.9</v>
      </c>
      <c r="I154" s="191"/>
      <c r="J154" s="192">
        <f>ROUND(I154*H154,2)</f>
        <v>0</v>
      </c>
      <c r="K154" s="193"/>
      <c r="L154" s="38"/>
      <c r="M154" s="194" t="s">
        <v>1</v>
      </c>
      <c r="N154" s="195" t="s">
        <v>38</v>
      </c>
      <c r="O154" s="70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159</v>
      </c>
      <c r="AT154" s="198" t="s">
        <v>155</v>
      </c>
      <c r="AU154" s="198" t="s">
        <v>83</v>
      </c>
      <c r="AY154" s="16" t="s">
        <v>153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81</v>
      </c>
      <c r="BK154" s="199">
        <f>ROUND(I154*H154,2)</f>
        <v>0</v>
      </c>
      <c r="BL154" s="16" t="s">
        <v>159</v>
      </c>
      <c r="BM154" s="198" t="s">
        <v>286</v>
      </c>
    </row>
    <row r="155" spans="1:65" s="2" customFormat="1" ht="16.5" customHeight="1">
      <c r="A155" s="33"/>
      <c r="B155" s="34"/>
      <c r="C155" s="223" t="s">
        <v>216</v>
      </c>
      <c r="D155" s="223" t="s">
        <v>350</v>
      </c>
      <c r="E155" s="224" t="s">
        <v>1661</v>
      </c>
      <c r="F155" s="225" t="s">
        <v>1662</v>
      </c>
      <c r="G155" s="226" t="s">
        <v>212</v>
      </c>
      <c r="H155" s="227">
        <v>220.1</v>
      </c>
      <c r="I155" s="228"/>
      <c r="J155" s="229">
        <f>ROUND(I155*H155,2)</f>
        <v>0</v>
      </c>
      <c r="K155" s="230"/>
      <c r="L155" s="231"/>
      <c r="M155" s="232" t="s">
        <v>1</v>
      </c>
      <c r="N155" s="233" t="s">
        <v>38</v>
      </c>
      <c r="O155" s="70"/>
      <c r="P155" s="196">
        <f>O155*H155</f>
        <v>0</v>
      </c>
      <c r="Q155" s="196">
        <v>0.152</v>
      </c>
      <c r="R155" s="196">
        <f>Q155*H155</f>
        <v>33.455199999999998</v>
      </c>
      <c r="S155" s="196">
        <v>0</v>
      </c>
      <c r="T155" s="19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8" t="s">
        <v>194</v>
      </c>
      <c r="AT155" s="198" t="s">
        <v>350</v>
      </c>
      <c r="AU155" s="198" t="s">
        <v>83</v>
      </c>
      <c r="AY155" s="16" t="s">
        <v>153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6" t="s">
        <v>81</v>
      </c>
      <c r="BK155" s="199">
        <f>ROUND(I155*H155,2)</f>
        <v>0</v>
      </c>
      <c r="BL155" s="16" t="s">
        <v>159</v>
      </c>
      <c r="BM155" s="198" t="s">
        <v>1663</v>
      </c>
    </row>
    <row r="156" spans="1:65" s="2" customFormat="1" ht="33" customHeight="1">
      <c r="A156" s="33"/>
      <c r="B156" s="34"/>
      <c r="C156" s="186" t="s">
        <v>221</v>
      </c>
      <c r="D156" s="186" t="s">
        <v>155</v>
      </c>
      <c r="E156" s="187" t="s">
        <v>1664</v>
      </c>
      <c r="F156" s="188" t="s">
        <v>1665</v>
      </c>
      <c r="G156" s="189" t="s">
        <v>260</v>
      </c>
      <c r="H156" s="190">
        <v>17</v>
      </c>
      <c r="I156" s="191"/>
      <c r="J156" s="192">
        <f>ROUND(I156*H156,2)</f>
        <v>0</v>
      </c>
      <c r="K156" s="193"/>
      <c r="L156" s="38"/>
      <c r="M156" s="194" t="s">
        <v>1</v>
      </c>
      <c r="N156" s="195" t="s">
        <v>38</v>
      </c>
      <c r="O156" s="70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8" t="s">
        <v>159</v>
      </c>
      <c r="AT156" s="198" t="s">
        <v>155</v>
      </c>
      <c r="AU156" s="198" t="s">
        <v>83</v>
      </c>
      <c r="AY156" s="16" t="s">
        <v>153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6" t="s">
        <v>81</v>
      </c>
      <c r="BK156" s="199">
        <f>ROUND(I156*H156,2)</f>
        <v>0</v>
      </c>
      <c r="BL156" s="16" t="s">
        <v>159</v>
      </c>
      <c r="BM156" s="198" t="s">
        <v>306</v>
      </c>
    </row>
    <row r="157" spans="1:65" s="13" customFormat="1">
      <c r="B157" s="200"/>
      <c r="C157" s="201"/>
      <c r="D157" s="202" t="s">
        <v>161</v>
      </c>
      <c r="E157" s="203" t="s">
        <v>1</v>
      </c>
      <c r="F157" s="204" t="s">
        <v>1666</v>
      </c>
      <c r="G157" s="201"/>
      <c r="H157" s="205">
        <v>17</v>
      </c>
      <c r="I157" s="206"/>
      <c r="J157" s="201"/>
      <c r="K157" s="201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161</v>
      </c>
      <c r="AU157" s="211" t="s">
        <v>83</v>
      </c>
      <c r="AV157" s="13" t="s">
        <v>83</v>
      </c>
      <c r="AW157" s="13" t="s">
        <v>30</v>
      </c>
      <c r="AX157" s="13" t="s">
        <v>73</v>
      </c>
      <c r="AY157" s="211" t="s">
        <v>153</v>
      </c>
    </row>
    <row r="158" spans="1:65" s="14" customFormat="1">
      <c r="B158" s="212"/>
      <c r="C158" s="213"/>
      <c r="D158" s="202" t="s">
        <v>161</v>
      </c>
      <c r="E158" s="214" t="s">
        <v>1</v>
      </c>
      <c r="F158" s="215" t="s">
        <v>163</v>
      </c>
      <c r="G158" s="213"/>
      <c r="H158" s="216">
        <v>17</v>
      </c>
      <c r="I158" s="217"/>
      <c r="J158" s="213"/>
      <c r="K158" s="213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161</v>
      </c>
      <c r="AU158" s="222" t="s">
        <v>83</v>
      </c>
      <c r="AV158" s="14" t="s">
        <v>159</v>
      </c>
      <c r="AW158" s="14" t="s">
        <v>30</v>
      </c>
      <c r="AX158" s="14" t="s">
        <v>81</v>
      </c>
      <c r="AY158" s="222" t="s">
        <v>153</v>
      </c>
    </row>
    <row r="159" spans="1:65" s="2" customFormat="1" ht="16.5" customHeight="1">
      <c r="A159" s="33"/>
      <c r="B159" s="34"/>
      <c r="C159" s="223" t="s">
        <v>226</v>
      </c>
      <c r="D159" s="223" t="s">
        <v>350</v>
      </c>
      <c r="E159" s="224" t="s">
        <v>1667</v>
      </c>
      <c r="F159" s="225" t="s">
        <v>1668</v>
      </c>
      <c r="G159" s="226" t="s">
        <v>260</v>
      </c>
      <c r="H159" s="227">
        <v>17.170000000000002</v>
      </c>
      <c r="I159" s="228"/>
      <c r="J159" s="229">
        <f>ROUND(I159*H159,2)</f>
        <v>0</v>
      </c>
      <c r="K159" s="230"/>
      <c r="L159" s="231"/>
      <c r="M159" s="232" t="s">
        <v>1</v>
      </c>
      <c r="N159" s="233" t="s">
        <v>38</v>
      </c>
      <c r="O159" s="70"/>
      <c r="P159" s="196">
        <f>O159*H159</f>
        <v>0</v>
      </c>
      <c r="Q159" s="196">
        <v>8.1000000000000003E-2</v>
      </c>
      <c r="R159" s="196">
        <f>Q159*H159</f>
        <v>1.3907700000000003</v>
      </c>
      <c r="S159" s="196">
        <v>0</v>
      </c>
      <c r="T159" s="19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8" t="s">
        <v>194</v>
      </c>
      <c r="AT159" s="198" t="s">
        <v>350</v>
      </c>
      <c r="AU159" s="198" t="s">
        <v>83</v>
      </c>
      <c r="AY159" s="16" t="s">
        <v>153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6" t="s">
        <v>81</v>
      </c>
      <c r="BK159" s="199">
        <f>ROUND(I159*H159,2)</f>
        <v>0</v>
      </c>
      <c r="BL159" s="16" t="s">
        <v>159</v>
      </c>
      <c r="BM159" s="198" t="s">
        <v>1669</v>
      </c>
    </row>
    <row r="160" spans="1:65" s="13" customFormat="1">
      <c r="B160" s="200"/>
      <c r="C160" s="201"/>
      <c r="D160" s="202" t="s">
        <v>161</v>
      </c>
      <c r="E160" s="203" t="s">
        <v>1</v>
      </c>
      <c r="F160" s="204" t="s">
        <v>1670</v>
      </c>
      <c r="G160" s="201"/>
      <c r="H160" s="205">
        <v>17.170000000000002</v>
      </c>
      <c r="I160" s="206"/>
      <c r="J160" s="201"/>
      <c r="K160" s="201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161</v>
      </c>
      <c r="AU160" s="211" t="s">
        <v>83</v>
      </c>
      <c r="AV160" s="13" t="s">
        <v>83</v>
      </c>
      <c r="AW160" s="13" t="s">
        <v>30</v>
      </c>
      <c r="AX160" s="13" t="s">
        <v>73</v>
      </c>
      <c r="AY160" s="211" t="s">
        <v>153</v>
      </c>
    </row>
    <row r="161" spans="1:65" s="14" customFormat="1">
      <c r="B161" s="212"/>
      <c r="C161" s="213"/>
      <c r="D161" s="202" t="s">
        <v>161</v>
      </c>
      <c r="E161" s="214" t="s">
        <v>1</v>
      </c>
      <c r="F161" s="215" t="s">
        <v>163</v>
      </c>
      <c r="G161" s="213"/>
      <c r="H161" s="216">
        <v>17.170000000000002</v>
      </c>
      <c r="I161" s="217"/>
      <c r="J161" s="213"/>
      <c r="K161" s="213"/>
      <c r="L161" s="218"/>
      <c r="M161" s="219"/>
      <c r="N161" s="220"/>
      <c r="O161" s="220"/>
      <c r="P161" s="220"/>
      <c r="Q161" s="220"/>
      <c r="R161" s="220"/>
      <c r="S161" s="220"/>
      <c r="T161" s="221"/>
      <c r="AT161" s="222" t="s">
        <v>161</v>
      </c>
      <c r="AU161" s="222" t="s">
        <v>83</v>
      </c>
      <c r="AV161" s="14" t="s">
        <v>159</v>
      </c>
      <c r="AW161" s="14" t="s">
        <v>30</v>
      </c>
      <c r="AX161" s="14" t="s">
        <v>81</v>
      </c>
      <c r="AY161" s="222" t="s">
        <v>153</v>
      </c>
    </row>
    <row r="162" spans="1:65" s="2" customFormat="1" ht="33" customHeight="1">
      <c r="A162" s="33"/>
      <c r="B162" s="34"/>
      <c r="C162" s="186" t="s">
        <v>8</v>
      </c>
      <c r="D162" s="186" t="s">
        <v>155</v>
      </c>
      <c r="E162" s="187" t="s">
        <v>1671</v>
      </c>
      <c r="F162" s="188" t="s">
        <v>1672</v>
      </c>
      <c r="G162" s="189" t="s">
        <v>260</v>
      </c>
      <c r="H162" s="190">
        <v>27</v>
      </c>
      <c r="I162" s="191"/>
      <c r="J162" s="192">
        <f>ROUND(I162*H162,2)</f>
        <v>0</v>
      </c>
      <c r="K162" s="193"/>
      <c r="L162" s="38"/>
      <c r="M162" s="194" t="s">
        <v>1</v>
      </c>
      <c r="N162" s="195" t="s">
        <v>38</v>
      </c>
      <c r="O162" s="70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8" t="s">
        <v>159</v>
      </c>
      <c r="AT162" s="198" t="s">
        <v>155</v>
      </c>
      <c r="AU162" s="198" t="s">
        <v>83</v>
      </c>
      <c r="AY162" s="16" t="s">
        <v>153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6" t="s">
        <v>81</v>
      </c>
      <c r="BK162" s="199">
        <f>ROUND(I162*H162,2)</f>
        <v>0</v>
      </c>
      <c r="BL162" s="16" t="s">
        <v>159</v>
      </c>
      <c r="BM162" s="198" t="s">
        <v>323</v>
      </c>
    </row>
    <row r="163" spans="1:65" s="13" customFormat="1">
      <c r="B163" s="200"/>
      <c r="C163" s="201"/>
      <c r="D163" s="202" t="s">
        <v>161</v>
      </c>
      <c r="E163" s="203" t="s">
        <v>1</v>
      </c>
      <c r="F163" s="204" t="s">
        <v>1673</v>
      </c>
      <c r="G163" s="201"/>
      <c r="H163" s="205">
        <v>27</v>
      </c>
      <c r="I163" s="206"/>
      <c r="J163" s="201"/>
      <c r="K163" s="201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161</v>
      </c>
      <c r="AU163" s="211" t="s">
        <v>83</v>
      </c>
      <c r="AV163" s="13" t="s">
        <v>83</v>
      </c>
      <c r="AW163" s="13" t="s">
        <v>30</v>
      </c>
      <c r="AX163" s="13" t="s">
        <v>73</v>
      </c>
      <c r="AY163" s="211" t="s">
        <v>153</v>
      </c>
    </row>
    <row r="164" spans="1:65" s="14" customFormat="1">
      <c r="B164" s="212"/>
      <c r="C164" s="213"/>
      <c r="D164" s="202" t="s">
        <v>161</v>
      </c>
      <c r="E164" s="214" t="s">
        <v>1</v>
      </c>
      <c r="F164" s="215" t="s">
        <v>163</v>
      </c>
      <c r="G164" s="213"/>
      <c r="H164" s="216">
        <v>27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161</v>
      </c>
      <c r="AU164" s="222" t="s">
        <v>83</v>
      </c>
      <c r="AV164" s="14" t="s">
        <v>159</v>
      </c>
      <c r="AW164" s="14" t="s">
        <v>30</v>
      </c>
      <c r="AX164" s="14" t="s">
        <v>81</v>
      </c>
      <c r="AY164" s="222" t="s">
        <v>153</v>
      </c>
    </row>
    <row r="165" spans="1:65" s="2" customFormat="1" ht="16.5" customHeight="1">
      <c r="A165" s="33"/>
      <c r="B165" s="34"/>
      <c r="C165" s="223" t="s">
        <v>236</v>
      </c>
      <c r="D165" s="223" t="s">
        <v>350</v>
      </c>
      <c r="E165" s="224" t="s">
        <v>1674</v>
      </c>
      <c r="F165" s="225" t="s">
        <v>1675</v>
      </c>
      <c r="G165" s="226" t="s">
        <v>260</v>
      </c>
      <c r="H165" s="227">
        <v>27.27</v>
      </c>
      <c r="I165" s="228"/>
      <c r="J165" s="229">
        <f>ROUND(I165*H165,2)</f>
        <v>0</v>
      </c>
      <c r="K165" s="230"/>
      <c r="L165" s="231"/>
      <c r="M165" s="232" t="s">
        <v>1</v>
      </c>
      <c r="N165" s="233" t="s">
        <v>38</v>
      </c>
      <c r="O165" s="70"/>
      <c r="P165" s="196">
        <f>O165*H165</f>
        <v>0</v>
      </c>
      <c r="Q165" s="196">
        <v>4.8000000000000001E-2</v>
      </c>
      <c r="R165" s="196">
        <f>Q165*H165</f>
        <v>1.3089599999999999</v>
      </c>
      <c r="S165" s="196">
        <v>0</v>
      </c>
      <c r="T165" s="19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8" t="s">
        <v>194</v>
      </c>
      <c r="AT165" s="198" t="s">
        <v>350</v>
      </c>
      <c r="AU165" s="198" t="s">
        <v>83</v>
      </c>
      <c r="AY165" s="16" t="s">
        <v>153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6" t="s">
        <v>81</v>
      </c>
      <c r="BK165" s="199">
        <f>ROUND(I165*H165,2)</f>
        <v>0</v>
      </c>
      <c r="BL165" s="16" t="s">
        <v>159</v>
      </c>
      <c r="BM165" s="198" t="s">
        <v>1676</v>
      </c>
    </row>
    <row r="166" spans="1:65" s="13" customFormat="1">
      <c r="B166" s="200"/>
      <c r="C166" s="201"/>
      <c r="D166" s="202" t="s">
        <v>161</v>
      </c>
      <c r="E166" s="203" t="s">
        <v>1</v>
      </c>
      <c r="F166" s="204" t="s">
        <v>1677</v>
      </c>
      <c r="G166" s="201"/>
      <c r="H166" s="205">
        <v>27.27</v>
      </c>
      <c r="I166" s="206"/>
      <c r="J166" s="201"/>
      <c r="K166" s="201"/>
      <c r="L166" s="207"/>
      <c r="M166" s="208"/>
      <c r="N166" s="209"/>
      <c r="O166" s="209"/>
      <c r="P166" s="209"/>
      <c r="Q166" s="209"/>
      <c r="R166" s="209"/>
      <c r="S166" s="209"/>
      <c r="T166" s="210"/>
      <c r="AT166" s="211" t="s">
        <v>161</v>
      </c>
      <c r="AU166" s="211" t="s">
        <v>83</v>
      </c>
      <c r="AV166" s="13" t="s">
        <v>83</v>
      </c>
      <c r="AW166" s="13" t="s">
        <v>30</v>
      </c>
      <c r="AX166" s="13" t="s">
        <v>73</v>
      </c>
      <c r="AY166" s="211" t="s">
        <v>153</v>
      </c>
    </row>
    <row r="167" spans="1:65" s="14" customFormat="1">
      <c r="B167" s="212"/>
      <c r="C167" s="213"/>
      <c r="D167" s="202" t="s">
        <v>161</v>
      </c>
      <c r="E167" s="214" t="s">
        <v>1</v>
      </c>
      <c r="F167" s="215" t="s">
        <v>163</v>
      </c>
      <c r="G167" s="213"/>
      <c r="H167" s="216">
        <v>27.27</v>
      </c>
      <c r="I167" s="217"/>
      <c r="J167" s="213"/>
      <c r="K167" s="213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161</v>
      </c>
      <c r="AU167" s="222" t="s">
        <v>83</v>
      </c>
      <c r="AV167" s="14" t="s">
        <v>159</v>
      </c>
      <c r="AW167" s="14" t="s">
        <v>30</v>
      </c>
      <c r="AX167" s="14" t="s">
        <v>81</v>
      </c>
      <c r="AY167" s="222" t="s">
        <v>153</v>
      </c>
    </row>
    <row r="168" spans="1:65" s="2" customFormat="1" ht="24.2" customHeight="1">
      <c r="A168" s="33"/>
      <c r="B168" s="34"/>
      <c r="C168" s="186" t="s">
        <v>241</v>
      </c>
      <c r="D168" s="186" t="s">
        <v>155</v>
      </c>
      <c r="E168" s="187" t="s">
        <v>1678</v>
      </c>
      <c r="F168" s="188" t="s">
        <v>1679</v>
      </c>
      <c r="G168" s="189" t="s">
        <v>260</v>
      </c>
      <c r="H168" s="190">
        <v>4.4000000000000004</v>
      </c>
      <c r="I168" s="191"/>
      <c r="J168" s="192">
        <f>ROUND(I168*H168,2)</f>
        <v>0</v>
      </c>
      <c r="K168" s="193"/>
      <c r="L168" s="38"/>
      <c r="M168" s="194" t="s">
        <v>1</v>
      </c>
      <c r="N168" s="195" t="s">
        <v>38</v>
      </c>
      <c r="O168" s="70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8" t="s">
        <v>159</v>
      </c>
      <c r="AT168" s="198" t="s">
        <v>155</v>
      </c>
      <c r="AU168" s="198" t="s">
        <v>83</v>
      </c>
      <c r="AY168" s="16" t="s">
        <v>153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6" t="s">
        <v>81</v>
      </c>
      <c r="BK168" s="199">
        <f>ROUND(I168*H168,2)</f>
        <v>0</v>
      </c>
      <c r="BL168" s="16" t="s">
        <v>159</v>
      </c>
      <c r="BM168" s="198" t="s">
        <v>339</v>
      </c>
    </row>
    <row r="169" spans="1:65" s="13" customFormat="1">
      <c r="B169" s="200"/>
      <c r="C169" s="201"/>
      <c r="D169" s="202" t="s">
        <v>161</v>
      </c>
      <c r="E169" s="203" t="s">
        <v>1</v>
      </c>
      <c r="F169" s="204" t="s">
        <v>1680</v>
      </c>
      <c r="G169" s="201"/>
      <c r="H169" s="205">
        <v>4.4000000000000004</v>
      </c>
      <c r="I169" s="206"/>
      <c r="J169" s="201"/>
      <c r="K169" s="201"/>
      <c r="L169" s="207"/>
      <c r="M169" s="208"/>
      <c r="N169" s="209"/>
      <c r="O169" s="209"/>
      <c r="P169" s="209"/>
      <c r="Q169" s="209"/>
      <c r="R169" s="209"/>
      <c r="S169" s="209"/>
      <c r="T169" s="210"/>
      <c r="AT169" s="211" t="s">
        <v>161</v>
      </c>
      <c r="AU169" s="211" t="s">
        <v>83</v>
      </c>
      <c r="AV169" s="13" t="s">
        <v>83</v>
      </c>
      <c r="AW169" s="13" t="s">
        <v>30</v>
      </c>
      <c r="AX169" s="13" t="s">
        <v>73</v>
      </c>
      <c r="AY169" s="211" t="s">
        <v>153</v>
      </c>
    </row>
    <row r="170" spans="1:65" s="14" customFormat="1">
      <c r="B170" s="212"/>
      <c r="C170" s="213"/>
      <c r="D170" s="202" t="s">
        <v>161</v>
      </c>
      <c r="E170" s="214" t="s">
        <v>1</v>
      </c>
      <c r="F170" s="215" t="s">
        <v>163</v>
      </c>
      <c r="G170" s="213"/>
      <c r="H170" s="216">
        <v>4.4000000000000004</v>
      </c>
      <c r="I170" s="217"/>
      <c r="J170" s="213"/>
      <c r="K170" s="213"/>
      <c r="L170" s="218"/>
      <c r="M170" s="219"/>
      <c r="N170" s="220"/>
      <c r="O170" s="220"/>
      <c r="P170" s="220"/>
      <c r="Q170" s="220"/>
      <c r="R170" s="220"/>
      <c r="S170" s="220"/>
      <c r="T170" s="221"/>
      <c r="AT170" s="222" t="s">
        <v>161</v>
      </c>
      <c r="AU170" s="222" t="s">
        <v>83</v>
      </c>
      <c r="AV170" s="14" t="s">
        <v>159</v>
      </c>
      <c r="AW170" s="14" t="s">
        <v>30</v>
      </c>
      <c r="AX170" s="14" t="s">
        <v>81</v>
      </c>
      <c r="AY170" s="222" t="s">
        <v>153</v>
      </c>
    </row>
    <row r="171" spans="1:65" s="2" customFormat="1" ht="24.2" customHeight="1">
      <c r="A171" s="33"/>
      <c r="B171" s="34"/>
      <c r="C171" s="223" t="s">
        <v>246</v>
      </c>
      <c r="D171" s="223" t="s">
        <v>350</v>
      </c>
      <c r="E171" s="224" t="s">
        <v>1681</v>
      </c>
      <c r="F171" s="225" t="s">
        <v>1682</v>
      </c>
      <c r="G171" s="226" t="s">
        <v>309</v>
      </c>
      <c r="H171" s="227">
        <v>27.5</v>
      </c>
      <c r="I171" s="228"/>
      <c r="J171" s="229">
        <f>ROUND(I171*H171,2)</f>
        <v>0</v>
      </c>
      <c r="K171" s="230"/>
      <c r="L171" s="231"/>
      <c r="M171" s="232" t="s">
        <v>1</v>
      </c>
      <c r="N171" s="233" t="s">
        <v>38</v>
      </c>
      <c r="O171" s="70"/>
      <c r="P171" s="196">
        <f>O171*H171</f>
        <v>0</v>
      </c>
      <c r="Q171" s="196">
        <v>3.2500000000000001E-2</v>
      </c>
      <c r="R171" s="196">
        <f>Q171*H171</f>
        <v>0.89375000000000004</v>
      </c>
      <c r="S171" s="196">
        <v>0</v>
      </c>
      <c r="T171" s="19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8" t="s">
        <v>194</v>
      </c>
      <c r="AT171" s="198" t="s">
        <v>350</v>
      </c>
      <c r="AU171" s="198" t="s">
        <v>83</v>
      </c>
      <c r="AY171" s="16" t="s">
        <v>153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6" t="s">
        <v>81</v>
      </c>
      <c r="BK171" s="199">
        <f>ROUND(I171*H171,2)</f>
        <v>0</v>
      </c>
      <c r="BL171" s="16" t="s">
        <v>159</v>
      </c>
      <c r="BM171" s="198" t="s">
        <v>1683</v>
      </c>
    </row>
    <row r="172" spans="1:65" s="13" customFormat="1">
      <c r="B172" s="200"/>
      <c r="C172" s="201"/>
      <c r="D172" s="202" t="s">
        <v>161</v>
      </c>
      <c r="E172" s="203" t="s">
        <v>1</v>
      </c>
      <c r="F172" s="204" t="s">
        <v>1684</v>
      </c>
      <c r="G172" s="201"/>
      <c r="H172" s="205">
        <v>27.5</v>
      </c>
      <c r="I172" s="206"/>
      <c r="J172" s="201"/>
      <c r="K172" s="201"/>
      <c r="L172" s="207"/>
      <c r="M172" s="208"/>
      <c r="N172" s="209"/>
      <c r="O172" s="209"/>
      <c r="P172" s="209"/>
      <c r="Q172" s="209"/>
      <c r="R172" s="209"/>
      <c r="S172" s="209"/>
      <c r="T172" s="210"/>
      <c r="AT172" s="211" t="s">
        <v>161</v>
      </c>
      <c r="AU172" s="211" t="s">
        <v>83</v>
      </c>
      <c r="AV172" s="13" t="s">
        <v>83</v>
      </c>
      <c r="AW172" s="13" t="s">
        <v>30</v>
      </c>
      <c r="AX172" s="13" t="s">
        <v>73</v>
      </c>
      <c r="AY172" s="211" t="s">
        <v>153</v>
      </c>
    </row>
    <row r="173" spans="1:65" s="14" customFormat="1">
      <c r="B173" s="212"/>
      <c r="C173" s="213"/>
      <c r="D173" s="202" t="s">
        <v>161</v>
      </c>
      <c r="E173" s="214" t="s">
        <v>1</v>
      </c>
      <c r="F173" s="215" t="s">
        <v>163</v>
      </c>
      <c r="G173" s="213"/>
      <c r="H173" s="216">
        <v>27.5</v>
      </c>
      <c r="I173" s="217"/>
      <c r="J173" s="213"/>
      <c r="K173" s="213"/>
      <c r="L173" s="218"/>
      <c r="M173" s="219"/>
      <c r="N173" s="220"/>
      <c r="O173" s="220"/>
      <c r="P173" s="220"/>
      <c r="Q173" s="220"/>
      <c r="R173" s="220"/>
      <c r="S173" s="220"/>
      <c r="T173" s="221"/>
      <c r="AT173" s="222" t="s">
        <v>161</v>
      </c>
      <c r="AU173" s="222" t="s">
        <v>83</v>
      </c>
      <c r="AV173" s="14" t="s">
        <v>159</v>
      </c>
      <c r="AW173" s="14" t="s">
        <v>30</v>
      </c>
      <c r="AX173" s="14" t="s">
        <v>81</v>
      </c>
      <c r="AY173" s="222" t="s">
        <v>153</v>
      </c>
    </row>
    <row r="174" spans="1:65" s="2" customFormat="1" ht="24.2" customHeight="1">
      <c r="A174" s="33"/>
      <c r="B174" s="34"/>
      <c r="C174" s="186" t="s">
        <v>251</v>
      </c>
      <c r="D174" s="186" t="s">
        <v>155</v>
      </c>
      <c r="E174" s="187" t="s">
        <v>1685</v>
      </c>
      <c r="F174" s="188" t="s">
        <v>1686</v>
      </c>
      <c r="G174" s="189" t="s">
        <v>260</v>
      </c>
      <c r="H174" s="190">
        <v>4.4000000000000004</v>
      </c>
      <c r="I174" s="191"/>
      <c r="J174" s="192">
        <f>ROUND(I174*H174,2)</f>
        <v>0</v>
      </c>
      <c r="K174" s="193"/>
      <c r="L174" s="38"/>
      <c r="M174" s="194" t="s">
        <v>1</v>
      </c>
      <c r="N174" s="195" t="s">
        <v>38</v>
      </c>
      <c r="O174" s="70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8" t="s">
        <v>159</v>
      </c>
      <c r="AT174" s="198" t="s">
        <v>155</v>
      </c>
      <c r="AU174" s="198" t="s">
        <v>83</v>
      </c>
      <c r="AY174" s="16" t="s">
        <v>153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6" t="s">
        <v>81</v>
      </c>
      <c r="BK174" s="199">
        <f>ROUND(I174*H174,2)</f>
        <v>0</v>
      </c>
      <c r="BL174" s="16" t="s">
        <v>159</v>
      </c>
      <c r="BM174" s="198" t="s">
        <v>219</v>
      </c>
    </row>
    <row r="175" spans="1:65" s="13" customFormat="1">
      <c r="B175" s="200"/>
      <c r="C175" s="201"/>
      <c r="D175" s="202" t="s">
        <v>161</v>
      </c>
      <c r="E175" s="203" t="s">
        <v>1</v>
      </c>
      <c r="F175" s="204" t="s">
        <v>1680</v>
      </c>
      <c r="G175" s="201"/>
      <c r="H175" s="205">
        <v>4.4000000000000004</v>
      </c>
      <c r="I175" s="206"/>
      <c r="J175" s="201"/>
      <c r="K175" s="201"/>
      <c r="L175" s="207"/>
      <c r="M175" s="208"/>
      <c r="N175" s="209"/>
      <c r="O175" s="209"/>
      <c r="P175" s="209"/>
      <c r="Q175" s="209"/>
      <c r="R175" s="209"/>
      <c r="S175" s="209"/>
      <c r="T175" s="210"/>
      <c r="AT175" s="211" t="s">
        <v>161</v>
      </c>
      <c r="AU175" s="211" t="s">
        <v>83</v>
      </c>
      <c r="AV175" s="13" t="s">
        <v>83</v>
      </c>
      <c r="AW175" s="13" t="s">
        <v>30</v>
      </c>
      <c r="AX175" s="13" t="s">
        <v>73</v>
      </c>
      <c r="AY175" s="211" t="s">
        <v>153</v>
      </c>
    </row>
    <row r="176" spans="1:65" s="14" customFormat="1">
      <c r="B176" s="212"/>
      <c r="C176" s="213"/>
      <c r="D176" s="202" t="s">
        <v>161</v>
      </c>
      <c r="E176" s="214" t="s">
        <v>1</v>
      </c>
      <c r="F176" s="215" t="s">
        <v>163</v>
      </c>
      <c r="G176" s="213"/>
      <c r="H176" s="216">
        <v>4.4000000000000004</v>
      </c>
      <c r="I176" s="217"/>
      <c r="J176" s="213"/>
      <c r="K176" s="213"/>
      <c r="L176" s="218"/>
      <c r="M176" s="219"/>
      <c r="N176" s="220"/>
      <c r="O176" s="220"/>
      <c r="P176" s="220"/>
      <c r="Q176" s="220"/>
      <c r="R176" s="220"/>
      <c r="S176" s="220"/>
      <c r="T176" s="221"/>
      <c r="AT176" s="222" t="s">
        <v>161</v>
      </c>
      <c r="AU176" s="222" t="s">
        <v>83</v>
      </c>
      <c r="AV176" s="14" t="s">
        <v>159</v>
      </c>
      <c r="AW176" s="14" t="s">
        <v>30</v>
      </c>
      <c r="AX176" s="14" t="s">
        <v>81</v>
      </c>
      <c r="AY176" s="222" t="s">
        <v>153</v>
      </c>
    </row>
    <row r="177" spans="1:65" s="2" customFormat="1" ht="24.2" customHeight="1">
      <c r="A177" s="33"/>
      <c r="B177" s="34"/>
      <c r="C177" s="223" t="s">
        <v>257</v>
      </c>
      <c r="D177" s="223" t="s">
        <v>350</v>
      </c>
      <c r="E177" s="224" t="s">
        <v>1687</v>
      </c>
      <c r="F177" s="225" t="s">
        <v>1688</v>
      </c>
      <c r="G177" s="226" t="s">
        <v>309</v>
      </c>
      <c r="H177" s="227">
        <v>27.5</v>
      </c>
      <c r="I177" s="228"/>
      <c r="J177" s="229">
        <f>ROUND(I177*H177,2)</f>
        <v>0</v>
      </c>
      <c r="K177" s="230"/>
      <c r="L177" s="231"/>
      <c r="M177" s="232" t="s">
        <v>1</v>
      </c>
      <c r="N177" s="233" t="s">
        <v>38</v>
      </c>
      <c r="O177" s="70"/>
      <c r="P177" s="196">
        <f>O177*H177</f>
        <v>0</v>
      </c>
      <c r="Q177" s="196">
        <v>6.3E-2</v>
      </c>
      <c r="R177" s="196">
        <f>Q177*H177</f>
        <v>1.7324999999999999</v>
      </c>
      <c r="S177" s="196">
        <v>0</v>
      </c>
      <c r="T177" s="19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8" t="s">
        <v>194</v>
      </c>
      <c r="AT177" s="198" t="s">
        <v>350</v>
      </c>
      <c r="AU177" s="198" t="s">
        <v>83</v>
      </c>
      <c r="AY177" s="16" t="s">
        <v>153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6" t="s">
        <v>81</v>
      </c>
      <c r="BK177" s="199">
        <f>ROUND(I177*H177,2)</f>
        <v>0</v>
      </c>
      <c r="BL177" s="16" t="s">
        <v>159</v>
      </c>
      <c r="BM177" s="198" t="s">
        <v>1689</v>
      </c>
    </row>
    <row r="178" spans="1:65" s="13" customFormat="1">
      <c r="B178" s="200"/>
      <c r="C178" s="201"/>
      <c r="D178" s="202" t="s">
        <v>161</v>
      </c>
      <c r="E178" s="203" t="s">
        <v>1</v>
      </c>
      <c r="F178" s="204" t="s">
        <v>1684</v>
      </c>
      <c r="G178" s="201"/>
      <c r="H178" s="205">
        <v>27.5</v>
      </c>
      <c r="I178" s="206"/>
      <c r="J178" s="201"/>
      <c r="K178" s="201"/>
      <c r="L178" s="207"/>
      <c r="M178" s="208"/>
      <c r="N178" s="209"/>
      <c r="O178" s="209"/>
      <c r="P178" s="209"/>
      <c r="Q178" s="209"/>
      <c r="R178" s="209"/>
      <c r="S178" s="209"/>
      <c r="T178" s="210"/>
      <c r="AT178" s="211" t="s">
        <v>161</v>
      </c>
      <c r="AU178" s="211" t="s">
        <v>83</v>
      </c>
      <c r="AV178" s="13" t="s">
        <v>83</v>
      </c>
      <c r="AW178" s="13" t="s">
        <v>30</v>
      </c>
      <c r="AX178" s="13" t="s">
        <v>73</v>
      </c>
      <c r="AY178" s="211" t="s">
        <v>153</v>
      </c>
    </row>
    <row r="179" spans="1:65" s="14" customFormat="1">
      <c r="B179" s="212"/>
      <c r="C179" s="213"/>
      <c r="D179" s="202" t="s">
        <v>161</v>
      </c>
      <c r="E179" s="214" t="s">
        <v>1</v>
      </c>
      <c r="F179" s="215" t="s">
        <v>163</v>
      </c>
      <c r="G179" s="213"/>
      <c r="H179" s="216">
        <v>27.5</v>
      </c>
      <c r="I179" s="217"/>
      <c r="J179" s="213"/>
      <c r="K179" s="213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161</v>
      </c>
      <c r="AU179" s="222" t="s">
        <v>83</v>
      </c>
      <c r="AV179" s="14" t="s">
        <v>159</v>
      </c>
      <c r="AW179" s="14" t="s">
        <v>30</v>
      </c>
      <c r="AX179" s="14" t="s">
        <v>81</v>
      </c>
      <c r="AY179" s="222" t="s">
        <v>153</v>
      </c>
    </row>
    <row r="180" spans="1:65" s="2" customFormat="1" ht="24.2" customHeight="1">
      <c r="A180" s="33"/>
      <c r="B180" s="34"/>
      <c r="C180" s="186" t="s">
        <v>7</v>
      </c>
      <c r="D180" s="186" t="s">
        <v>155</v>
      </c>
      <c r="E180" s="187" t="s">
        <v>1690</v>
      </c>
      <c r="F180" s="188" t="s">
        <v>1691</v>
      </c>
      <c r="G180" s="189" t="s">
        <v>260</v>
      </c>
      <c r="H180" s="190">
        <v>6.3</v>
      </c>
      <c r="I180" s="191"/>
      <c r="J180" s="192">
        <f>ROUND(I180*H180,2)</f>
        <v>0</v>
      </c>
      <c r="K180" s="193"/>
      <c r="L180" s="38"/>
      <c r="M180" s="194" t="s">
        <v>1</v>
      </c>
      <c r="N180" s="195" t="s">
        <v>38</v>
      </c>
      <c r="O180" s="70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8" t="s">
        <v>159</v>
      </c>
      <c r="AT180" s="198" t="s">
        <v>155</v>
      </c>
      <c r="AU180" s="198" t="s">
        <v>83</v>
      </c>
      <c r="AY180" s="16" t="s">
        <v>153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6" t="s">
        <v>81</v>
      </c>
      <c r="BK180" s="199">
        <f>ROUND(I180*H180,2)</f>
        <v>0</v>
      </c>
      <c r="BL180" s="16" t="s">
        <v>159</v>
      </c>
      <c r="BM180" s="198" t="s">
        <v>229</v>
      </c>
    </row>
    <row r="181" spans="1:65" s="13" customFormat="1">
      <c r="B181" s="200"/>
      <c r="C181" s="201"/>
      <c r="D181" s="202" t="s">
        <v>161</v>
      </c>
      <c r="E181" s="203" t="s">
        <v>1</v>
      </c>
      <c r="F181" s="204" t="s">
        <v>1692</v>
      </c>
      <c r="G181" s="201"/>
      <c r="H181" s="205">
        <v>6.3</v>
      </c>
      <c r="I181" s="206"/>
      <c r="J181" s="201"/>
      <c r="K181" s="201"/>
      <c r="L181" s="207"/>
      <c r="M181" s="208"/>
      <c r="N181" s="209"/>
      <c r="O181" s="209"/>
      <c r="P181" s="209"/>
      <c r="Q181" s="209"/>
      <c r="R181" s="209"/>
      <c r="S181" s="209"/>
      <c r="T181" s="210"/>
      <c r="AT181" s="211" t="s">
        <v>161</v>
      </c>
      <c r="AU181" s="211" t="s">
        <v>83</v>
      </c>
      <c r="AV181" s="13" t="s">
        <v>83</v>
      </c>
      <c r="AW181" s="13" t="s">
        <v>30</v>
      </c>
      <c r="AX181" s="13" t="s">
        <v>73</v>
      </c>
      <c r="AY181" s="211" t="s">
        <v>153</v>
      </c>
    </row>
    <row r="182" spans="1:65" s="14" customFormat="1">
      <c r="B182" s="212"/>
      <c r="C182" s="213"/>
      <c r="D182" s="202" t="s">
        <v>161</v>
      </c>
      <c r="E182" s="214" t="s">
        <v>1</v>
      </c>
      <c r="F182" s="215" t="s">
        <v>163</v>
      </c>
      <c r="G182" s="213"/>
      <c r="H182" s="216">
        <v>6.3</v>
      </c>
      <c r="I182" s="217"/>
      <c r="J182" s="213"/>
      <c r="K182" s="213"/>
      <c r="L182" s="218"/>
      <c r="M182" s="219"/>
      <c r="N182" s="220"/>
      <c r="O182" s="220"/>
      <c r="P182" s="220"/>
      <c r="Q182" s="220"/>
      <c r="R182" s="220"/>
      <c r="S182" s="220"/>
      <c r="T182" s="221"/>
      <c r="AT182" s="222" t="s">
        <v>161</v>
      </c>
      <c r="AU182" s="222" t="s">
        <v>83</v>
      </c>
      <c r="AV182" s="14" t="s">
        <v>159</v>
      </c>
      <c r="AW182" s="14" t="s">
        <v>30</v>
      </c>
      <c r="AX182" s="14" t="s">
        <v>81</v>
      </c>
      <c r="AY182" s="222" t="s">
        <v>153</v>
      </c>
    </row>
    <row r="183" spans="1:65" s="2" customFormat="1" ht="16.5" customHeight="1">
      <c r="A183" s="33"/>
      <c r="B183" s="34"/>
      <c r="C183" s="186" t="s">
        <v>187</v>
      </c>
      <c r="D183" s="186" t="s">
        <v>155</v>
      </c>
      <c r="E183" s="187" t="s">
        <v>961</v>
      </c>
      <c r="F183" s="188" t="s">
        <v>1693</v>
      </c>
      <c r="G183" s="189" t="s">
        <v>260</v>
      </c>
      <c r="H183" s="190">
        <v>6.3</v>
      </c>
      <c r="I183" s="191"/>
      <c r="J183" s="192">
        <f>ROUND(I183*H183,2)</f>
        <v>0</v>
      </c>
      <c r="K183" s="193"/>
      <c r="L183" s="38"/>
      <c r="M183" s="194" t="s">
        <v>1</v>
      </c>
      <c r="N183" s="195" t="s">
        <v>38</v>
      </c>
      <c r="O183" s="70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8" t="s">
        <v>159</v>
      </c>
      <c r="AT183" s="198" t="s">
        <v>155</v>
      </c>
      <c r="AU183" s="198" t="s">
        <v>83</v>
      </c>
      <c r="AY183" s="16" t="s">
        <v>153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6" t="s">
        <v>81</v>
      </c>
      <c r="BK183" s="199">
        <f>ROUND(I183*H183,2)</f>
        <v>0</v>
      </c>
      <c r="BL183" s="16" t="s">
        <v>159</v>
      </c>
      <c r="BM183" s="198" t="s">
        <v>387</v>
      </c>
    </row>
    <row r="184" spans="1:65" s="2" customFormat="1" ht="24.2" customHeight="1">
      <c r="A184" s="33"/>
      <c r="B184" s="34"/>
      <c r="C184" s="186" t="s">
        <v>272</v>
      </c>
      <c r="D184" s="186" t="s">
        <v>155</v>
      </c>
      <c r="E184" s="187" t="s">
        <v>1694</v>
      </c>
      <c r="F184" s="188" t="s">
        <v>1695</v>
      </c>
      <c r="G184" s="189" t="s">
        <v>206</v>
      </c>
      <c r="H184" s="190">
        <v>70.085999999999999</v>
      </c>
      <c r="I184" s="191"/>
      <c r="J184" s="192">
        <f>ROUND(I184*H184,2)</f>
        <v>0</v>
      </c>
      <c r="K184" s="193"/>
      <c r="L184" s="38"/>
      <c r="M184" s="194" t="s">
        <v>1</v>
      </c>
      <c r="N184" s="195" t="s">
        <v>38</v>
      </c>
      <c r="O184" s="70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8" t="s">
        <v>159</v>
      </c>
      <c r="AT184" s="198" t="s">
        <v>155</v>
      </c>
      <c r="AU184" s="198" t="s">
        <v>83</v>
      </c>
      <c r="AY184" s="16" t="s">
        <v>153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6" t="s">
        <v>81</v>
      </c>
      <c r="BK184" s="199">
        <f>ROUND(I184*H184,2)</f>
        <v>0</v>
      </c>
      <c r="BL184" s="16" t="s">
        <v>159</v>
      </c>
      <c r="BM184" s="198" t="s">
        <v>397</v>
      </c>
    </row>
    <row r="185" spans="1:65" s="12" customFormat="1" ht="22.9" customHeight="1">
      <c r="B185" s="170"/>
      <c r="C185" s="171"/>
      <c r="D185" s="172" t="s">
        <v>72</v>
      </c>
      <c r="E185" s="184" t="s">
        <v>168</v>
      </c>
      <c r="F185" s="184" t="s">
        <v>256</v>
      </c>
      <c r="G185" s="171"/>
      <c r="H185" s="171"/>
      <c r="I185" s="174"/>
      <c r="J185" s="185">
        <f>BK185</f>
        <v>0</v>
      </c>
      <c r="K185" s="171"/>
      <c r="L185" s="176"/>
      <c r="M185" s="177"/>
      <c r="N185" s="178"/>
      <c r="O185" s="178"/>
      <c r="P185" s="179">
        <f>SUM(P186:P205)</f>
        <v>0</v>
      </c>
      <c r="Q185" s="178"/>
      <c r="R185" s="179">
        <f>SUM(R186:R205)</f>
        <v>2.8035769999999998</v>
      </c>
      <c r="S185" s="178"/>
      <c r="T185" s="180">
        <f>SUM(T186:T205)</f>
        <v>0</v>
      </c>
      <c r="AR185" s="181" t="s">
        <v>81</v>
      </c>
      <c r="AT185" s="182" t="s">
        <v>72</v>
      </c>
      <c r="AU185" s="182" t="s">
        <v>81</v>
      </c>
      <c r="AY185" s="181" t="s">
        <v>153</v>
      </c>
      <c r="BK185" s="183">
        <f>SUM(BK186:BK205)</f>
        <v>0</v>
      </c>
    </row>
    <row r="186" spans="1:65" s="2" customFormat="1" ht="16.5" customHeight="1">
      <c r="A186" s="33"/>
      <c r="B186" s="34"/>
      <c r="C186" s="186" t="s">
        <v>192</v>
      </c>
      <c r="D186" s="186" t="s">
        <v>155</v>
      </c>
      <c r="E186" s="187" t="s">
        <v>1696</v>
      </c>
      <c r="F186" s="188" t="s">
        <v>1697</v>
      </c>
      <c r="G186" s="189" t="s">
        <v>212</v>
      </c>
      <c r="H186" s="190">
        <v>12.99</v>
      </c>
      <c r="I186" s="191"/>
      <c r="J186" s="192">
        <f>ROUND(I186*H186,2)</f>
        <v>0</v>
      </c>
      <c r="K186" s="193"/>
      <c r="L186" s="38"/>
      <c r="M186" s="194" t="s">
        <v>1</v>
      </c>
      <c r="N186" s="195" t="s">
        <v>38</v>
      </c>
      <c r="O186" s="70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8" t="s">
        <v>159</v>
      </c>
      <c r="AT186" s="198" t="s">
        <v>155</v>
      </c>
      <c r="AU186" s="198" t="s">
        <v>83</v>
      </c>
      <c r="AY186" s="16" t="s">
        <v>153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6" t="s">
        <v>81</v>
      </c>
      <c r="BK186" s="199">
        <f>ROUND(I186*H186,2)</f>
        <v>0</v>
      </c>
      <c r="BL186" s="16" t="s">
        <v>159</v>
      </c>
      <c r="BM186" s="198" t="s">
        <v>409</v>
      </c>
    </row>
    <row r="187" spans="1:65" s="13" customFormat="1">
      <c r="B187" s="200"/>
      <c r="C187" s="201"/>
      <c r="D187" s="202" t="s">
        <v>161</v>
      </c>
      <c r="E187" s="203" t="s">
        <v>1</v>
      </c>
      <c r="F187" s="204" t="s">
        <v>1698</v>
      </c>
      <c r="G187" s="201"/>
      <c r="H187" s="205">
        <v>12.99</v>
      </c>
      <c r="I187" s="206"/>
      <c r="J187" s="201"/>
      <c r="K187" s="201"/>
      <c r="L187" s="207"/>
      <c r="M187" s="208"/>
      <c r="N187" s="209"/>
      <c r="O187" s="209"/>
      <c r="P187" s="209"/>
      <c r="Q187" s="209"/>
      <c r="R187" s="209"/>
      <c r="S187" s="209"/>
      <c r="T187" s="210"/>
      <c r="AT187" s="211" t="s">
        <v>161</v>
      </c>
      <c r="AU187" s="211" t="s">
        <v>83</v>
      </c>
      <c r="AV187" s="13" t="s">
        <v>83</v>
      </c>
      <c r="AW187" s="13" t="s">
        <v>30</v>
      </c>
      <c r="AX187" s="13" t="s">
        <v>73</v>
      </c>
      <c r="AY187" s="211" t="s">
        <v>153</v>
      </c>
    </row>
    <row r="188" spans="1:65" s="14" customFormat="1">
      <c r="B188" s="212"/>
      <c r="C188" s="213"/>
      <c r="D188" s="202" t="s">
        <v>161</v>
      </c>
      <c r="E188" s="214" t="s">
        <v>1</v>
      </c>
      <c r="F188" s="215" t="s">
        <v>163</v>
      </c>
      <c r="G188" s="213"/>
      <c r="H188" s="216">
        <v>12.99</v>
      </c>
      <c r="I188" s="217"/>
      <c r="J188" s="213"/>
      <c r="K188" s="213"/>
      <c r="L188" s="218"/>
      <c r="M188" s="219"/>
      <c r="N188" s="220"/>
      <c r="O188" s="220"/>
      <c r="P188" s="220"/>
      <c r="Q188" s="220"/>
      <c r="R188" s="220"/>
      <c r="S188" s="220"/>
      <c r="T188" s="221"/>
      <c r="AT188" s="222" t="s">
        <v>161</v>
      </c>
      <c r="AU188" s="222" t="s">
        <v>83</v>
      </c>
      <c r="AV188" s="14" t="s">
        <v>159</v>
      </c>
      <c r="AW188" s="14" t="s">
        <v>30</v>
      </c>
      <c r="AX188" s="14" t="s">
        <v>81</v>
      </c>
      <c r="AY188" s="222" t="s">
        <v>153</v>
      </c>
    </row>
    <row r="189" spans="1:65" s="2" customFormat="1" ht="16.5" customHeight="1">
      <c r="A189" s="33"/>
      <c r="B189" s="34"/>
      <c r="C189" s="186" t="s">
        <v>281</v>
      </c>
      <c r="D189" s="186" t="s">
        <v>155</v>
      </c>
      <c r="E189" s="187" t="s">
        <v>1654</v>
      </c>
      <c r="F189" s="188" t="s">
        <v>1655</v>
      </c>
      <c r="G189" s="189" t="s">
        <v>212</v>
      </c>
      <c r="H189" s="190">
        <v>12.99</v>
      </c>
      <c r="I189" s="191"/>
      <c r="J189" s="192">
        <f>ROUND(I189*H189,2)</f>
        <v>0</v>
      </c>
      <c r="K189" s="193"/>
      <c r="L189" s="38"/>
      <c r="M189" s="194" t="s">
        <v>1</v>
      </c>
      <c r="N189" s="195" t="s">
        <v>38</v>
      </c>
      <c r="O189" s="70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8" t="s">
        <v>159</v>
      </c>
      <c r="AT189" s="198" t="s">
        <v>155</v>
      </c>
      <c r="AU189" s="198" t="s">
        <v>83</v>
      </c>
      <c r="AY189" s="16" t="s">
        <v>153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6" t="s">
        <v>81</v>
      </c>
      <c r="BK189" s="199">
        <f>ROUND(I189*H189,2)</f>
        <v>0</v>
      </c>
      <c r="BL189" s="16" t="s">
        <v>159</v>
      </c>
      <c r="BM189" s="198" t="s">
        <v>254</v>
      </c>
    </row>
    <row r="190" spans="1:65" s="2" customFormat="1" ht="24.2" customHeight="1">
      <c r="A190" s="33"/>
      <c r="B190" s="34"/>
      <c r="C190" s="186" t="s">
        <v>286</v>
      </c>
      <c r="D190" s="186" t="s">
        <v>155</v>
      </c>
      <c r="E190" s="187" t="s">
        <v>1699</v>
      </c>
      <c r="F190" s="188" t="s">
        <v>1700</v>
      </c>
      <c r="G190" s="189" t="s">
        <v>212</v>
      </c>
      <c r="H190" s="190">
        <v>12.99</v>
      </c>
      <c r="I190" s="191"/>
      <c r="J190" s="192">
        <f>ROUND(I190*H190,2)</f>
        <v>0</v>
      </c>
      <c r="K190" s="193"/>
      <c r="L190" s="38"/>
      <c r="M190" s="194" t="s">
        <v>1</v>
      </c>
      <c r="N190" s="195" t="s">
        <v>38</v>
      </c>
      <c r="O190" s="70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8" t="s">
        <v>159</v>
      </c>
      <c r="AT190" s="198" t="s">
        <v>155</v>
      </c>
      <c r="AU190" s="198" t="s">
        <v>83</v>
      </c>
      <c r="AY190" s="16" t="s">
        <v>153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6" t="s">
        <v>81</v>
      </c>
      <c r="BK190" s="199">
        <f>ROUND(I190*H190,2)</f>
        <v>0</v>
      </c>
      <c r="BL190" s="16" t="s">
        <v>159</v>
      </c>
      <c r="BM190" s="198" t="s">
        <v>423</v>
      </c>
    </row>
    <row r="191" spans="1:65" s="2" customFormat="1" ht="16.5" customHeight="1">
      <c r="A191" s="33"/>
      <c r="B191" s="34"/>
      <c r="C191" s="223" t="s">
        <v>291</v>
      </c>
      <c r="D191" s="223" t="s">
        <v>350</v>
      </c>
      <c r="E191" s="224" t="s">
        <v>1661</v>
      </c>
      <c r="F191" s="225" t="s">
        <v>1662</v>
      </c>
      <c r="G191" s="226" t="s">
        <v>212</v>
      </c>
      <c r="H191" s="227">
        <v>13.12</v>
      </c>
      <c r="I191" s="228"/>
      <c r="J191" s="229">
        <f>ROUND(I191*H191,2)</f>
        <v>0</v>
      </c>
      <c r="K191" s="230"/>
      <c r="L191" s="231"/>
      <c r="M191" s="232" t="s">
        <v>1</v>
      </c>
      <c r="N191" s="233" t="s">
        <v>38</v>
      </c>
      <c r="O191" s="70"/>
      <c r="P191" s="196">
        <f>O191*H191</f>
        <v>0</v>
      </c>
      <c r="Q191" s="196">
        <v>0.152</v>
      </c>
      <c r="R191" s="196">
        <f>Q191*H191</f>
        <v>1.9942399999999998</v>
      </c>
      <c r="S191" s="196">
        <v>0</v>
      </c>
      <c r="T191" s="19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8" t="s">
        <v>194</v>
      </c>
      <c r="AT191" s="198" t="s">
        <v>350</v>
      </c>
      <c r="AU191" s="198" t="s">
        <v>83</v>
      </c>
      <c r="AY191" s="16" t="s">
        <v>153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6" t="s">
        <v>81</v>
      </c>
      <c r="BK191" s="199">
        <f>ROUND(I191*H191,2)</f>
        <v>0</v>
      </c>
      <c r="BL191" s="16" t="s">
        <v>159</v>
      </c>
      <c r="BM191" s="198" t="s">
        <v>1701</v>
      </c>
    </row>
    <row r="192" spans="1:65" s="13" customFormat="1">
      <c r="B192" s="200"/>
      <c r="C192" s="201"/>
      <c r="D192" s="202" t="s">
        <v>161</v>
      </c>
      <c r="E192" s="203" t="s">
        <v>1</v>
      </c>
      <c r="F192" s="204" t="s">
        <v>1702</v>
      </c>
      <c r="G192" s="201"/>
      <c r="H192" s="205">
        <v>13.12</v>
      </c>
      <c r="I192" s="206"/>
      <c r="J192" s="201"/>
      <c r="K192" s="201"/>
      <c r="L192" s="207"/>
      <c r="M192" s="208"/>
      <c r="N192" s="209"/>
      <c r="O192" s="209"/>
      <c r="P192" s="209"/>
      <c r="Q192" s="209"/>
      <c r="R192" s="209"/>
      <c r="S192" s="209"/>
      <c r="T192" s="210"/>
      <c r="AT192" s="211" t="s">
        <v>161</v>
      </c>
      <c r="AU192" s="211" t="s">
        <v>83</v>
      </c>
      <c r="AV192" s="13" t="s">
        <v>83</v>
      </c>
      <c r="AW192" s="13" t="s">
        <v>30</v>
      </c>
      <c r="AX192" s="13" t="s">
        <v>73</v>
      </c>
      <c r="AY192" s="211" t="s">
        <v>153</v>
      </c>
    </row>
    <row r="193" spans="1:65" s="14" customFormat="1">
      <c r="B193" s="212"/>
      <c r="C193" s="213"/>
      <c r="D193" s="202" t="s">
        <v>161</v>
      </c>
      <c r="E193" s="214" t="s">
        <v>1</v>
      </c>
      <c r="F193" s="215" t="s">
        <v>163</v>
      </c>
      <c r="G193" s="213"/>
      <c r="H193" s="216">
        <v>13.12</v>
      </c>
      <c r="I193" s="217"/>
      <c r="J193" s="213"/>
      <c r="K193" s="213"/>
      <c r="L193" s="218"/>
      <c r="M193" s="219"/>
      <c r="N193" s="220"/>
      <c r="O193" s="220"/>
      <c r="P193" s="220"/>
      <c r="Q193" s="220"/>
      <c r="R193" s="220"/>
      <c r="S193" s="220"/>
      <c r="T193" s="221"/>
      <c r="AT193" s="222" t="s">
        <v>161</v>
      </c>
      <c r="AU193" s="222" t="s">
        <v>83</v>
      </c>
      <c r="AV193" s="14" t="s">
        <v>159</v>
      </c>
      <c r="AW193" s="14" t="s">
        <v>30</v>
      </c>
      <c r="AX193" s="14" t="s">
        <v>81</v>
      </c>
      <c r="AY193" s="222" t="s">
        <v>153</v>
      </c>
    </row>
    <row r="194" spans="1:65" s="2" customFormat="1" ht="33" customHeight="1">
      <c r="A194" s="33"/>
      <c r="B194" s="34"/>
      <c r="C194" s="186" t="s">
        <v>296</v>
      </c>
      <c r="D194" s="186" t="s">
        <v>155</v>
      </c>
      <c r="E194" s="187" t="s">
        <v>1664</v>
      </c>
      <c r="F194" s="188" t="s">
        <v>1665</v>
      </c>
      <c r="G194" s="189" t="s">
        <v>260</v>
      </c>
      <c r="H194" s="190">
        <v>5.3</v>
      </c>
      <c r="I194" s="191"/>
      <c r="J194" s="192">
        <f>ROUND(I194*H194,2)</f>
        <v>0</v>
      </c>
      <c r="K194" s="193"/>
      <c r="L194" s="38"/>
      <c r="M194" s="194" t="s">
        <v>1</v>
      </c>
      <c r="N194" s="195" t="s">
        <v>38</v>
      </c>
      <c r="O194" s="70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8" t="s">
        <v>159</v>
      </c>
      <c r="AT194" s="198" t="s">
        <v>155</v>
      </c>
      <c r="AU194" s="198" t="s">
        <v>83</v>
      </c>
      <c r="AY194" s="16" t="s">
        <v>153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6" t="s">
        <v>81</v>
      </c>
      <c r="BK194" s="199">
        <f>ROUND(I194*H194,2)</f>
        <v>0</v>
      </c>
      <c r="BL194" s="16" t="s">
        <v>159</v>
      </c>
      <c r="BM194" s="198" t="s">
        <v>442</v>
      </c>
    </row>
    <row r="195" spans="1:65" s="13" customFormat="1">
      <c r="B195" s="200"/>
      <c r="C195" s="201"/>
      <c r="D195" s="202" t="s">
        <v>161</v>
      </c>
      <c r="E195" s="203" t="s">
        <v>1</v>
      </c>
      <c r="F195" s="204" t="s">
        <v>1703</v>
      </c>
      <c r="G195" s="201"/>
      <c r="H195" s="205">
        <v>5.3</v>
      </c>
      <c r="I195" s="206"/>
      <c r="J195" s="201"/>
      <c r="K195" s="201"/>
      <c r="L195" s="207"/>
      <c r="M195" s="208"/>
      <c r="N195" s="209"/>
      <c r="O195" s="209"/>
      <c r="P195" s="209"/>
      <c r="Q195" s="209"/>
      <c r="R195" s="209"/>
      <c r="S195" s="209"/>
      <c r="T195" s="210"/>
      <c r="AT195" s="211" t="s">
        <v>161</v>
      </c>
      <c r="AU195" s="211" t="s">
        <v>83</v>
      </c>
      <c r="AV195" s="13" t="s">
        <v>83</v>
      </c>
      <c r="AW195" s="13" t="s">
        <v>30</v>
      </c>
      <c r="AX195" s="13" t="s">
        <v>81</v>
      </c>
      <c r="AY195" s="211" t="s">
        <v>153</v>
      </c>
    </row>
    <row r="196" spans="1:65" s="2" customFormat="1" ht="16.5" customHeight="1">
      <c r="A196" s="33"/>
      <c r="B196" s="34"/>
      <c r="C196" s="223" t="s">
        <v>301</v>
      </c>
      <c r="D196" s="223" t="s">
        <v>350</v>
      </c>
      <c r="E196" s="224" t="s">
        <v>1667</v>
      </c>
      <c r="F196" s="225" t="s">
        <v>1668</v>
      </c>
      <c r="G196" s="226" t="s">
        <v>260</v>
      </c>
      <c r="H196" s="227">
        <v>5.3529999999999998</v>
      </c>
      <c r="I196" s="228"/>
      <c r="J196" s="229">
        <f>ROUND(I196*H196,2)</f>
        <v>0</v>
      </c>
      <c r="K196" s="230"/>
      <c r="L196" s="231"/>
      <c r="M196" s="232" t="s">
        <v>1</v>
      </c>
      <c r="N196" s="233" t="s">
        <v>38</v>
      </c>
      <c r="O196" s="70"/>
      <c r="P196" s="196">
        <f>O196*H196</f>
        <v>0</v>
      </c>
      <c r="Q196" s="196">
        <v>8.1000000000000003E-2</v>
      </c>
      <c r="R196" s="196">
        <f>Q196*H196</f>
        <v>0.43359300000000001</v>
      </c>
      <c r="S196" s="196">
        <v>0</v>
      </c>
      <c r="T196" s="19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8" t="s">
        <v>194</v>
      </c>
      <c r="AT196" s="198" t="s">
        <v>350</v>
      </c>
      <c r="AU196" s="198" t="s">
        <v>83</v>
      </c>
      <c r="AY196" s="16" t="s">
        <v>153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6" t="s">
        <v>81</v>
      </c>
      <c r="BK196" s="199">
        <f>ROUND(I196*H196,2)</f>
        <v>0</v>
      </c>
      <c r="BL196" s="16" t="s">
        <v>159</v>
      </c>
      <c r="BM196" s="198" t="s">
        <v>1704</v>
      </c>
    </row>
    <row r="197" spans="1:65" s="13" customFormat="1">
      <c r="B197" s="200"/>
      <c r="C197" s="201"/>
      <c r="D197" s="202" t="s">
        <v>161</v>
      </c>
      <c r="E197" s="203" t="s">
        <v>1</v>
      </c>
      <c r="F197" s="204" t="s">
        <v>1705</v>
      </c>
      <c r="G197" s="201"/>
      <c r="H197" s="205">
        <v>5.3529999999999998</v>
      </c>
      <c r="I197" s="206"/>
      <c r="J197" s="201"/>
      <c r="K197" s="201"/>
      <c r="L197" s="207"/>
      <c r="M197" s="208"/>
      <c r="N197" s="209"/>
      <c r="O197" s="209"/>
      <c r="P197" s="209"/>
      <c r="Q197" s="209"/>
      <c r="R197" s="209"/>
      <c r="S197" s="209"/>
      <c r="T197" s="210"/>
      <c r="AT197" s="211" t="s">
        <v>161</v>
      </c>
      <c r="AU197" s="211" t="s">
        <v>83</v>
      </c>
      <c r="AV197" s="13" t="s">
        <v>83</v>
      </c>
      <c r="AW197" s="13" t="s">
        <v>30</v>
      </c>
      <c r="AX197" s="13" t="s">
        <v>73</v>
      </c>
      <c r="AY197" s="211" t="s">
        <v>153</v>
      </c>
    </row>
    <row r="198" spans="1:65" s="14" customFormat="1">
      <c r="B198" s="212"/>
      <c r="C198" s="213"/>
      <c r="D198" s="202" t="s">
        <v>161</v>
      </c>
      <c r="E198" s="214" t="s">
        <v>1</v>
      </c>
      <c r="F198" s="215" t="s">
        <v>163</v>
      </c>
      <c r="G198" s="213"/>
      <c r="H198" s="216">
        <v>5.3529999999999998</v>
      </c>
      <c r="I198" s="217"/>
      <c r="J198" s="213"/>
      <c r="K198" s="213"/>
      <c r="L198" s="218"/>
      <c r="M198" s="219"/>
      <c r="N198" s="220"/>
      <c r="O198" s="220"/>
      <c r="P198" s="220"/>
      <c r="Q198" s="220"/>
      <c r="R198" s="220"/>
      <c r="S198" s="220"/>
      <c r="T198" s="221"/>
      <c r="AT198" s="222" t="s">
        <v>161</v>
      </c>
      <c r="AU198" s="222" t="s">
        <v>83</v>
      </c>
      <c r="AV198" s="14" t="s">
        <v>159</v>
      </c>
      <c r="AW198" s="14" t="s">
        <v>30</v>
      </c>
      <c r="AX198" s="14" t="s">
        <v>81</v>
      </c>
      <c r="AY198" s="222" t="s">
        <v>153</v>
      </c>
    </row>
    <row r="199" spans="1:65" s="2" customFormat="1" ht="33" customHeight="1">
      <c r="A199" s="33"/>
      <c r="B199" s="34"/>
      <c r="C199" s="186" t="s">
        <v>306</v>
      </c>
      <c r="D199" s="186" t="s">
        <v>155</v>
      </c>
      <c r="E199" s="187" t="s">
        <v>1671</v>
      </c>
      <c r="F199" s="188" t="s">
        <v>1672</v>
      </c>
      <c r="G199" s="189" t="s">
        <v>260</v>
      </c>
      <c r="H199" s="190">
        <v>7.75</v>
      </c>
      <c r="I199" s="191"/>
      <c r="J199" s="192">
        <f>ROUND(I199*H199,2)</f>
        <v>0</v>
      </c>
      <c r="K199" s="193"/>
      <c r="L199" s="38"/>
      <c r="M199" s="194" t="s">
        <v>1</v>
      </c>
      <c r="N199" s="195" t="s">
        <v>38</v>
      </c>
      <c r="O199" s="70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8" t="s">
        <v>159</v>
      </c>
      <c r="AT199" s="198" t="s">
        <v>155</v>
      </c>
      <c r="AU199" s="198" t="s">
        <v>83</v>
      </c>
      <c r="AY199" s="16" t="s">
        <v>153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6" t="s">
        <v>81</v>
      </c>
      <c r="BK199" s="199">
        <f>ROUND(I199*H199,2)</f>
        <v>0</v>
      </c>
      <c r="BL199" s="16" t="s">
        <v>159</v>
      </c>
      <c r="BM199" s="198" t="s">
        <v>461</v>
      </c>
    </row>
    <row r="200" spans="1:65" s="13" customFormat="1">
      <c r="B200" s="200"/>
      <c r="C200" s="201"/>
      <c r="D200" s="202" t="s">
        <v>161</v>
      </c>
      <c r="E200" s="203" t="s">
        <v>1</v>
      </c>
      <c r="F200" s="204" t="s">
        <v>1706</v>
      </c>
      <c r="G200" s="201"/>
      <c r="H200" s="205">
        <v>7.75</v>
      </c>
      <c r="I200" s="206"/>
      <c r="J200" s="201"/>
      <c r="K200" s="201"/>
      <c r="L200" s="207"/>
      <c r="M200" s="208"/>
      <c r="N200" s="209"/>
      <c r="O200" s="209"/>
      <c r="P200" s="209"/>
      <c r="Q200" s="209"/>
      <c r="R200" s="209"/>
      <c r="S200" s="209"/>
      <c r="T200" s="210"/>
      <c r="AT200" s="211" t="s">
        <v>161</v>
      </c>
      <c r="AU200" s="211" t="s">
        <v>83</v>
      </c>
      <c r="AV200" s="13" t="s">
        <v>83</v>
      </c>
      <c r="AW200" s="13" t="s">
        <v>30</v>
      </c>
      <c r="AX200" s="13" t="s">
        <v>73</v>
      </c>
      <c r="AY200" s="211" t="s">
        <v>153</v>
      </c>
    </row>
    <row r="201" spans="1:65" s="14" customFormat="1">
      <c r="B201" s="212"/>
      <c r="C201" s="213"/>
      <c r="D201" s="202" t="s">
        <v>161</v>
      </c>
      <c r="E201" s="214" t="s">
        <v>1</v>
      </c>
      <c r="F201" s="215" t="s">
        <v>163</v>
      </c>
      <c r="G201" s="213"/>
      <c r="H201" s="216">
        <v>7.75</v>
      </c>
      <c r="I201" s="217"/>
      <c r="J201" s="213"/>
      <c r="K201" s="213"/>
      <c r="L201" s="218"/>
      <c r="M201" s="219"/>
      <c r="N201" s="220"/>
      <c r="O201" s="220"/>
      <c r="P201" s="220"/>
      <c r="Q201" s="220"/>
      <c r="R201" s="220"/>
      <c r="S201" s="220"/>
      <c r="T201" s="221"/>
      <c r="AT201" s="222" t="s">
        <v>161</v>
      </c>
      <c r="AU201" s="222" t="s">
        <v>83</v>
      </c>
      <c r="AV201" s="14" t="s">
        <v>159</v>
      </c>
      <c r="AW201" s="14" t="s">
        <v>30</v>
      </c>
      <c r="AX201" s="14" t="s">
        <v>81</v>
      </c>
      <c r="AY201" s="222" t="s">
        <v>153</v>
      </c>
    </row>
    <row r="202" spans="1:65" s="2" customFormat="1" ht="16.5" customHeight="1">
      <c r="A202" s="33"/>
      <c r="B202" s="34"/>
      <c r="C202" s="223" t="s">
        <v>311</v>
      </c>
      <c r="D202" s="223" t="s">
        <v>350</v>
      </c>
      <c r="E202" s="224" t="s">
        <v>1674</v>
      </c>
      <c r="F202" s="225" t="s">
        <v>1675</v>
      </c>
      <c r="G202" s="226" t="s">
        <v>260</v>
      </c>
      <c r="H202" s="227">
        <v>7.8280000000000003</v>
      </c>
      <c r="I202" s="228"/>
      <c r="J202" s="229">
        <f>ROUND(I202*H202,2)</f>
        <v>0</v>
      </c>
      <c r="K202" s="230"/>
      <c r="L202" s="231"/>
      <c r="M202" s="232" t="s">
        <v>1</v>
      </c>
      <c r="N202" s="233" t="s">
        <v>38</v>
      </c>
      <c r="O202" s="70"/>
      <c r="P202" s="196">
        <f>O202*H202</f>
        <v>0</v>
      </c>
      <c r="Q202" s="196">
        <v>4.8000000000000001E-2</v>
      </c>
      <c r="R202" s="196">
        <f>Q202*H202</f>
        <v>0.37574400000000002</v>
      </c>
      <c r="S202" s="196">
        <v>0</v>
      </c>
      <c r="T202" s="19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8" t="s">
        <v>194</v>
      </c>
      <c r="AT202" s="198" t="s">
        <v>350</v>
      </c>
      <c r="AU202" s="198" t="s">
        <v>83</v>
      </c>
      <c r="AY202" s="16" t="s">
        <v>153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6" t="s">
        <v>81</v>
      </c>
      <c r="BK202" s="199">
        <f>ROUND(I202*H202,2)</f>
        <v>0</v>
      </c>
      <c r="BL202" s="16" t="s">
        <v>159</v>
      </c>
      <c r="BM202" s="198" t="s">
        <v>1707</v>
      </c>
    </row>
    <row r="203" spans="1:65" s="13" customFormat="1">
      <c r="B203" s="200"/>
      <c r="C203" s="201"/>
      <c r="D203" s="202" t="s">
        <v>161</v>
      </c>
      <c r="E203" s="203" t="s">
        <v>1</v>
      </c>
      <c r="F203" s="204" t="s">
        <v>1708</v>
      </c>
      <c r="G203" s="201"/>
      <c r="H203" s="205">
        <v>7.8280000000000003</v>
      </c>
      <c r="I203" s="206"/>
      <c r="J203" s="201"/>
      <c r="K203" s="201"/>
      <c r="L203" s="207"/>
      <c r="M203" s="208"/>
      <c r="N203" s="209"/>
      <c r="O203" s="209"/>
      <c r="P203" s="209"/>
      <c r="Q203" s="209"/>
      <c r="R203" s="209"/>
      <c r="S203" s="209"/>
      <c r="T203" s="210"/>
      <c r="AT203" s="211" t="s">
        <v>161</v>
      </c>
      <c r="AU203" s="211" t="s">
        <v>83</v>
      </c>
      <c r="AV203" s="13" t="s">
        <v>83</v>
      </c>
      <c r="AW203" s="13" t="s">
        <v>30</v>
      </c>
      <c r="AX203" s="13" t="s">
        <v>73</v>
      </c>
      <c r="AY203" s="211" t="s">
        <v>153</v>
      </c>
    </row>
    <row r="204" spans="1:65" s="14" customFormat="1">
      <c r="B204" s="212"/>
      <c r="C204" s="213"/>
      <c r="D204" s="202" t="s">
        <v>161</v>
      </c>
      <c r="E204" s="214" t="s">
        <v>1</v>
      </c>
      <c r="F204" s="215" t="s">
        <v>163</v>
      </c>
      <c r="G204" s="213"/>
      <c r="H204" s="216">
        <v>7.8280000000000003</v>
      </c>
      <c r="I204" s="217"/>
      <c r="J204" s="213"/>
      <c r="K204" s="213"/>
      <c r="L204" s="218"/>
      <c r="M204" s="219"/>
      <c r="N204" s="220"/>
      <c r="O204" s="220"/>
      <c r="P204" s="220"/>
      <c r="Q204" s="220"/>
      <c r="R204" s="220"/>
      <c r="S204" s="220"/>
      <c r="T204" s="221"/>
      <c r="AT204" s="222" t="s">
        <v>161</v>
      </c>
      <c r="AU204" s="222" t="s">
        <v>83</v>
      </c>
      <c r="AV204" s="14" t="s">
        <v>159</v>
      </c>
      <c r="AW204" s="14" t="s">
        <v>30</v>
      </c>
      <c r="AX204" s="14" t="s">
        <v>81</v>
      </c>
      <c r="AY204" s="222" t="s">
        <v>153</v>
      </c>
    </row>
    <row r="205" spans="1:65" s="2" customFormat="1" ht="24.2" customHeight="1">
      <c r="A205" s="33"/>
      <c r="B205" s="34"/>
      <c r="C205" s="186" t="s">
        <v>315</v>
      </c>
      <c r="D205" s="186" t="s">
        <v>155</v>
      </c>
      <c r="E205" s="187" t="s">
        <v>1694</v>
      </c>
      <c r="F205" s="188" t="s">
        <v>1695</v>
      </c>
      <c r="G205" s="189" t="s">
        <v>206</v>
      </c>
      <c r="H205" s="190">
        <v>6.0679999999999996</v>
      </c>
      <c r="I205" s="191"/>
      <c r="J205" s="192">
        <f>ROUND(I205*H205,2)</f>
        <v>0</v>
      </c>
      <c r="K205" s="193"/>
      <c r="L205" s="38"/>
      <c r="M205" s="194" t="s">
        <v>1</v>
      </c>
      <c r="N205" s="195" t="s">
        <v>38</v>
      </c>
      <c r="O205" s="70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8" t="s">
        <v>159</v>
      </c>
      <c r="AT205" s="198" t="s">
        <v>155</v>
      </c>
      <c r="AU205" s="198" t="s">
        <v>83</v>
      </c>
      <c r="AY205" s="16" t="s">
        <v>153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6" t="s">
        <v>81</v>
      </c>
      <c r="BK205" s="199">
        <f>ROUND(I205*H205,2)</f>
        <v>0</v>
      </c>
      <c r="BL205" s="16" t="s">
        <v>159</v>
      </c>
      <c r="BM205" s="198" t="s">
        <v>480</v>
      </c>
    </row>
    <row r="206" spans="1:65" s="12" customFormat="1" ht="22.9" customHeight="1">
      <c r="B206" s="170"/>
      <c r="C206" s="171"/>
      <c r="D206" s="172" t="s">
        <v>72</v>
      </c>
      <c r="E206" s="184" t="s">
        <v>159</v>
      </c>
      <c r="F206" s="184" t="s">
        <v>1709</v>
      </c>
      <c r="G206" s="171"/>
      <c r="H206" s="171"/>
      <c r="I206" s="174"/>
      <c r="J206" s="185">
        <f>BK206</f>
        <v>0</v>
      </c>
      <c r="K206" s="171"/>
      <c r="L206" s="176"/>
      <c r="M206" s="177"/>
      <c r="N206" s="178"/>
      <c r="O206" s="178"/>
      <c r="P206" s="179">
        <f>SUM(P207:P234)</f>
        <v>0</v>
      </c>
      <c r="Q206" s="178"/>
      <c r="R206" s="179">
        <f>SUM(R207:R234)</f>
        <v>7.0467202000000002</v>
      </c>
      <c r="S206" s="178"/>
      <c r="T206" s="180">
        <f>SUM(T207:T234)</f>
        <v>0</v>
      </c>
      <c r="AR206" s="181" t="s">
        <v>81</v>
      </c>
      <c r="AT206" s="182" t="s">
        <v>72</v>
      </c>
      <c r="AU206" s="182" t="s">
        <v>81</v>
      </c>
      <c r="AY206" s="181" t="s">
        <v>153</v>
      </c>
      <c r="BK206" s="183">
        <f>SUM(BK207:BK234)</f>
        <v>0</v>
      </c>
    </row>
    <row r="207" spans="1:65" s="2" customFormat="1" ht="16.5" customHeight="1">
      <c r="A207" s="33"/>
      <c r="B207" s="34"/>
      <c r="C207" s="186" t="s">
        <v>319</v>
      </c>
      <c r="D207" s="186" t="s">
        <v>155</v>
      </c>
      <c r="E207" s="187" t="s">
        <v>1710</v>
      </c>
      <c r="F207" s="188" t="s">
        <v>1711</v>
      </c>
      <c r="G207" s="189" t="s">
        <v>212</v>
      </c>
      <c r="H207" s="190">
        <v>156.15</v>
      </c>
      <c r="I207" s="191"/>
      <c r="J207" s="192">
        <f>ROUND(I207*H207,2)</f>
        <v>0</v>
      </c>
      <c r="K207" s="193"/>
      <c r="L207" s="38"/>
      <c r="M207" s="194" t="s">
        <v>1</v>
      </c>
      <c r="N207" s="195" t="s">
        <v>38</v>
      </c>
      <c r="O207" s="70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8" t="s">
        <v>159</v>
      </c>
      <c r="AT207" s="198" t="s">
        <v>155</v>
      </c>
      <c r="AU207" s="198" t="s">
        <v>83</v>
      </c>
      <c r="AY207" s="16" t="s">
        <v>153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6" t="s">
        <v>81</v>
      </c>
      <c r="BK207" s="199">
        <f>ROUND(I207*H207,2)</f>
        <v>0</v>
      </c>
      <c r="BL207" s="16" t="s">
        <v>159</v>
      </c>
      <c r="BM207" s="198" t="s">
        <v>490</v>
      </c>
    </row>
    <row r="208" spans="1:65" s="13" customFormat="1">
      <c r="B208" s="200"/>
      <c r="C208" s="201"/>
      <c r="D208" s="202" t="s">
        <v>161</v>
      </c>
      <c r="E208" s="203" t="s">
        <v>1</v>
      </c>
      <c r="F208" s="204" t="s">
        <v>1712</v>
      </c>
      <c r="G208" s="201"/>
      <c r="H208" s="205">
        <v>156.15</v>
      </c>
      <c r="I208" s="206"/>
      <c r="J208" s="201"/>
      <c r="K208" s="201"/>
      <c r="L208" s="207"/>
      <c r="M208" s="208"/>
      <c r="N208" s="209"/>
      <c r="O208" s="209"/>
      <c r="P208" s="209"/>
      <c r="Q208" s="209"/>
      <c r="R208" s="209"/>
      <c r="S208" s="209"/>
      <c r="T208" s="210"/>
      <c r="AT208" s="211" t="s">
        <v>161</v>
      </c>
      <c r="AU208" s="211" t="s">
        <v>83</v>
      </c>
      <c r="AV208" s="13" t="s">
        <v>83</v>
      </c>
      <c r="AW208" s="13" t="s">
        <v>30</v>
      </c>
      <c r="AX208" s="13" t="s">
        <v>73</v>
      </c>
      <c r="AY208" s="211" t="s">
        <v>153</v>
      </c>
    </row>
    <row r="209" spans="1:65" s="14" customFormat="1">
      <c r="B209" s="212"/>
      <c r="C209" s="213"/>
      <c r="D209" s="202" t="s">
        <v>161</v>
      </c>
      <c r="E209" s="214" t="s">
        <v>1</v>
      </c>
      <c r="F209" s="215" t="s">
        <v>163</v>
      </c>
      <c r="G209" s="213"/>
      <c r="H209" s="216">
        <v>156.15</v>
      </c>
      <c r="I209" s="217"/>
      <c r="J209" s="213"/>
      <c r="K209" s="213"/>
      <c r="L209" s="218"/>
      <c r="M209" s="219"/>
      <c r="N209" s="220"/>
      <c r="O209" s="220"/>
      <c r="P209" s="220"/>
      <c r="Q209" s="220"/>
      <c r="R209" s="220"/>
      <c r="S209" s="220"/>
      <c r="T209" s="221"/>
      <c r="AT209" s="222" t="s">
        <v>161</v>
      </c>
      <c r="AU209" s="222" t="s">
        <v>83</v>
      </c>
      <c r="AV209" s="14" t="s">
        <v>159</v>
      </c>
      <c r="AW209" s="14" t="s">
        <v>30</v>
      </c>
      <c r="AX209" s="14" t="s">
        <v>81</v>
      </c>
      <c r="AY209" s="222" t="s">
        <v>153</v>
      </c>
    </row>
    <row r="210" spans="1:65" s="2" customFormat="1" ht="16.5" customHeight="1">
      <c r="A210" s="33"/>
      <c r="B210" s="34"/>
      <c r="C210" s="186" t="s">
        <v>323</v>
      </c>
      <c r="D210" s="186" t="s">
        <v>155</v>
      </c>
      <c r="E210" s="187" t="s">
        <v>1654</v>
      </c>
      <c r="F210" s="188" t="s">
        <v>1655</v>
      </c>
      <c r="G210" s="189" t="s">
        <v>212</v>
      </c>
      <c r="H210" s="190">
        <v>156.15</v>
      </c>
      <c r="I210" s="191"/>
      <c r="J210" s="192">
        <f>ROUND(I210*H210,2)</f>
        <v>0</v>
      </c>
      <c r="K210" s="193"/>
      <c r="L210" s="38"/>
      <c r="M210" s="194" t="s">
        <v>1</v>
      </c>
      <c r="N210" s="195" t="s">
        <v>38</v>
      </c>
      <c r="O210" s="70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8" t="s">
        <v>159</v>
      </c>
      <c r="AT210" s="198" t="s">
        <v>155</v>
      </c>
      <c r="AU210" s="198" t="s">
        <v>83</v>
      </c>
      <c r="AY210" s="16" t="s">
        <v>153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6" t="s">
        <v>81</v>
      </c>
      <c r="BK210" s="199">
        <f>ROUND(I210*H210,2)</f>
        <v>0</v>
      </c>
      <c r="BL210" s="16" t="s">
        <v>159</v>
      </c>
      <c r="BM210" s="198" t="s">
        <v>498</v>
      </c>
    </row>
    <row r="211" spans="1:65" s="2" customFormat="1" ht="37.9" customHeight="1">
      <c r="A211" s="33"/>
      <c r="B211" s="34"/>
      <c r="C211" s="186" t="s">
        <v>327</v>
      </c>
      <c r="D211" s="186" t="s">
        <v>155</v>
      </c>
      <c r="E211" s="187" t="s">
        <v>1713</v>
      </c>
      <c r="F211" s="188" t="s">
        <v>1714</v>
      </c>
      <c r="G211" s="189" t="s">
        <v>212</v>
      </c>
      <c r="H211" s="190">
        <v>156.15</v>
      </c>
      <c r="I211" s="191"/>
      <c r="J211" s="192">
        <f>ROUND(I211*H211,2)</f>
        <v>0</v>
      </c>
      <c r="K211" s="193"/>
      <c r="L211" s="38"/>
      <c r="M211" s="194" t="s">
        <v>1</v>
      </c>
      <c r="N211" s="195" t="s">
        <v>38</v>
      </c>
      <c r="O211" s="70"/>
      <c r="P211" s="196">
        <f>O211*H211</f>
        <v>0</v>
      </c>
      <c r="Q211" s="196">
        <v>0</v>
      </c>
      <c r="R211" s="196">
        <f>Q211*H211</f>
        <v>0</v>
      </c>
      <c r="S211" s="196">
        <v>0</v>
      </c>
      <c r="T211" s="19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8" t="s">
        <v>159</v>
      </c>
      <c r="AT211" s="198" t="s">
        <v>155</v>
      </c>
      <c r="AU211" s="198" t="s">
        <v>83</v>
      </c>
      <c r="AY211" s="16" t="s">
        <v>153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6" t="s">
        <v>81</v>
      </c>
      <c r="BK211" s="199">
        <f>ROUND(I211*H211,2)</f>
        <v>0</v>
      </c>
      <c r="BL211" s="16" t="s">
        <v>159</v>
      </c>
      <c r="BM211" s="198" t="s">
        <v>507</v>
      </c>
    </row>
    <row r="212" spans="1:65" s="2" customFormat="1" ht="24.2" customHeight="1">
      <c r="A212" s="33"/>
      <c r="B212" s="34"/>
      <c r="C212" s="223" t="s">
        <v>331</v>
      </c>
      <c r="D212" s="223" t="s">
        <v>350</v>
      </c>
      <c r="E212" s="224" t="s">
        <v>1715</v>
      </c>
      <c r="F212" s="225" t="s">
        <v>1716</v>
      </c>
      <c r="G212" s="226" t="s">
        <v>212</v>
      </c>
      <c r="H212" s="227">
        <v>157.71199999999999</v>
      </c>
      <c r="I212" s="228"/>
      <c r="J212" s="229">
        <f>ROUND(I212*H212,2)</f>
        <v>0</v>
      </c>
      <c r="K212" s="230"/>
      <c r="L212" s="231"/>
      <c r="M212" s="232" t="s">
        <v>1</v>
      </c>
      <c r="N212" s="233" t="s">
        <v>38</v>
      </c>
      <c r="O212" s="70"/>
      <c r="P212" s="196">
        <f>O212*H212</f>
        <v>0</v>
      </c>
      <c r="Q212" s="196">
        <v>5.5999999999999999E-3</v>
      </c>
      <c r="R212" s="196">
        <f>Q212*H212</f>
        <v>0.88318719999999995</v>
      </c>
      <c r="S212" s="196">
        <v>0</v>
      </c>
      <c r="T212" s="197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8" t="s">
        <v>194</v>
      </c>
      <c r="AT212" s="198" t="s">
        <v>350</v>
      </c>
      <c r="AU212" s="198" t="s">
        <v>83</v>
      </c>
      <c r="AY212" s="16" t="s">
        <v>153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6" t="s">
        <v>81</v>
      </c>
      <c r="BK212" s="199">
        <f>ROUND(I212*H212,2)</f>
        <v>0</v>
      </c>
      <c r="BL212" s="16" t="s">
        <v>159</v>
      </c>
      <c r="BM212" s="198" t="s">
        <v>1717</v>
      </c>
    </row>
    <row r="213" spans="1:65" s="13" customFormat="1">
      <c r="B213" s="200"/>
      <c r="C213" s="201"/>
      <c r="D213" s="202" t="s">
        <v>161</v>
      </c>
      <c r="E213" s="203" t="s">
        <v>1</v>
      </c>
      <c r="F213" s="204" t="s">
        <v>1718</v>
      </c>
      <c r="G213" s="201"/>
      <c r="H213" s="205">
        <v>157.71199999999999</v>
      </c>
      <c r="I213" s="206"/>
      <c r="J213" s="201"/>
      <c r="K213" s="201"/>
      <c r="L213" s="207"/>
      <c r="M213" s="208"/>
      <c r="N213" s="209"/>
      <c r="O213" s="209"/>
      <c r="P213" s="209"/>
      <c r="Q213" s="209"/>
      <c r="R213" s="209"/>
      <c r="S213" s="209"/>
      <c r="T213" s="210"/>
      <c r="AT213" s="211" t="s">
        <v>161</v>
      </c>
      <c r="AU213" s="211" t="s">
        <v>83</v>
      </c>
      <c r="AV213" s="13" t="s">
        <v>83</v>
      </c>
      <c r="AW213" s="13" t="s">
        <v>30</v>
      </c>
      <c r="AX213" s="13" t="s">
        <v>73</v>
      </c>
      <c r="AY213" s="211" t="s">
        <v>153</v>
      </c>
    </row>
    <row r="214" spans="1:65" s="14" customFormat="1">
      <c r="B214" s="212"/>
      <c r="C214" s="213"/>
      <c r="D214" s="202" t="s">
        <v>161</v>
      </c>
      <c r="E214" s="214" t="s">
        <v>1</v>
      </c>
      <c r="F214" s="215" t="s">
        <v>163</v>
      </c>
      <c r="G214" s="213"/>
      <c r="H214" s="216">
        <v>157.71199999999999</v>
      </c>
      <c r="I214" s="217"/>
      <c r="J214" s="213"/>
      <c r="K214" s="213"/>
      <c r="L214" s="218"/>
      <c r="M214" s="219"/>
      <c r="N214" s="220"/>
      <c r="O214" s="220"/>
      <c r="P214" s="220"/>
      <c r="Q214" s="220"/>
      <c r="R214" s="220"/>
      <c r="S214" s="220"/>
      <c r="T214" s="221"/>
      <c r="AT214" s="222" t="s">
        <v>161</v>
      </c>
      <c r="AU214" s="222" t="s">
        <v>83</v>
      </c>
      <c r="AV214" s="14" t="s">
        <v>159</v>
      </c>
      <c r="AW214" s="14" t="s">
        <v>30</v>
      </c>
      <c r="AX214" s="14" t="s">
        <v>81</v>
      </c>
      <c r="AY214" s="222" t="s">
        <v>153</v>
      </c>
    </row>
    <row r="215" spans="1:65" s="2" customFormat="1" ht="33" customHeight="1">
      <c r="A215" s="33"/>
      <c r="B215" s="34"/>
      <c r="C215" s="186" t="s">
        <v>335</v>
      </c>
      <c r="D215" s="186" t="s">
        <v>155</v>
      </c>
      <c r="E215" s="187" t="s">
        <v>1719</v>
      </c>
      <c r="F215" s="188" t="s">
        <v>1720</v>
      </c>
      <c r="G215" s="189" t="s">
        <v>212</v>
      </c>
      <c r="H215" s="190">
        <v>156.15</v>
      </c>
      <c r="I215" s="191"/>
      <c r="J215" s="192">
        <f>ROUND(I215*H215,2)</f>
        <v>0</v>
      </c>
      <c r="K215" s="193"/>
      <c r="L215" s="38"/>
      <c r="M215" s="194" t="s">
        <v>1</v>
      </c>
      <c r="N215" s="195" t="s">
        <v>38</v>
      </c>
      <c r="O215" s="70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8" t="s">
        <v>159</v>
      </c>
      <c r="AT215" s="198" t="s">
        <v>155</v>
      </c>
      <c r="AU215" s="198" t="s">
        <v>83</v>
      </c>
      <c r="AY215" s="16" t="s">
        <v>153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6" t="s">
        <v>81</v>
      </c>
      <c r="BK215" s="199">
        <f>ROUND(I215*H215,2)</f>
        <v>0</v>
      </c>
      <c r="BL215" s="16" t="s">
        <v>159</v>
      </c>
      <c r="BM215" s="198" t="s">
        <v>528</v>
      </c>
    </row>
    <row r="216" spans="1:65" s="13" customFormat="1">
      <c r="B216" s="200"/>
      <c r="C216" s="201"/>
      <c r="D216" s="202" t="s">
        <v>161</v>
      </c>
      <c r="E216" s="203" t="s">
        <v>1</v>
      </c>
      <c r="F216" s="204" t="s">
        <v>1712</v>
      </c>
      <c r="G216" s="201"/>
      <c r="H216" s="205">
        <v>156.15</v>
      </c>
      <c r="I216" s="206"/>
      <c r="J216" s="201"/>
      <c r="K216" s="201"/>
      <c r="L216" s="207"/>
      <c r="M216" s="208"/>
      <c r="N216" s="209"/>
      <c r="O216" s="209"/>
      <c r="P216" s="209"/>
      <c r="Q216" s="209"/>
      <c r="R216" s="209"/>
      <c r="S216" s="209"/>
      <c r="T216" s="210"/>
      <c r="AT216" s="211" t="s">
        <v>161</v>
      </c>
      <c r="AU216" s="211" t="s">
        <v>83</v>
      </c>
      <c r="AV216" s="13" t="s">
        <v>83</v>
      </c>
      <c r="AW216" s="13" t="s">
        <v>30</v>
      </c>
      <c r="AX216" s="13" t="s">
        <v>73</v>
      </c>
      <c r="AY216" s="211" t="s">
        <v>153</v>
      </c>
    </row>
    <row r="217" spans="1:65" s="14" customFormat="1">
      <c r="B217" s="212"/>
      <c r="C217" s="213"/>
      <c r="D217" s="202" t="s">
        <v>161</v>
      </c>
      <c r="E217" s="214" t="s">
        <v>1</v>
      </c>
      <c r="F217" s="215" t="s">
        <v>163</v>
      </c>
      <c r="G217" s="213"/>
      <c r="H217" s="216">
        <v>156.15</v>
      </c>
      <c r="I217" s="217"/>
      <c r="J217" s="213"/>
      <c r="K217" s="213"/>
      <c r="L217" s="218"/>
      <c r="M217" s="219"/>
      <c r="N217" s="220"/>
      <c r="O217" s="220"/>
      <c r="P217" s="220"/>
      <c r="Q217" s="220"/>
      <c r="R217" s="220"/>
      <c r="S217" s="220"/>
      <c r="T217" s="221"/>
      <c r="AT217" s="222" t="s">
        <v>161</v>
      </c>
      <c r="AU217" s="222" t="s">
        <v>83</v>
      </c>
      <c r="AV217" s="14" t="s">
        <v>159</v>
      </c>
      <c r="AW217" s="14" t="s">
        <v>30</v>
      </c>
      <c r="AX217" s="14" t="s">
        <v>81</v>
      </c>
      <c r="AY217" s="222" t="s">
        <v>153</v>
      </c>
    </row>
    <row r="218" spans="1:65" s="2" customFormat="1" ht="16.5" customHeight="1">
      <c r="A218" s="33"/>
      <c r="B218" s="34"/>
      <c r="C218" s="223" t="s">
        <v>339</v>
      </c>
      <c r="D218" s="223" t="s">
        <v>350</v>
      </c>
      <c r="E218" s="224" t="s">
        <v>1721</v>
      </c>
      <c r="F218" s="225" t="s">
        <v>1722</v>
      </c>
      <c r="G218" s="226" t="s">
        <v>158</v>
      </c>
      <c r="H218" s="227">
        <v>4.1189999999999998</v>
      </c>
      <c r="I218" s="228"/>
      <c r="J218" s="229">
        <f>ROUND(I218*H218,2)</f>
        <v>0</v>
      </c>
      <c r="K218" s="230"/>
      <c r="L218" s="231"/>
      <c r="M218" s="232" t="s">
        <v>1</v>
      </c>
      <c r="N218" s="233" t="s">
        <v>38</v>
      </c>
      <c r="O218" s="70"/>
      <c r="P218" s="196">
        <f>O218*H218</f>
        <v>0</v>
      </c>
      <c r="Q218" s="196">
        <v>0.22</v>
      </c>
      <c r="R218" s="196">
        <f>Q218*H218</f>
        <v>0.90617999999999999</v>
      </c>
      <c r="S218" s="196">
        <v>0</v>
      </c>
      <c r="T218" s="197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8" t="s">
        <v>194</v>
      </c>
      <c r="AT218" s="198" t="s">
        <v>350</v>
      </c>
      <c r="AU218" s="198" t="s">
        <v>83</v>
      </c>
      <c r="AY218" s="16" t="s">
        <v>153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6" t="s">
        <v>81</v>
      </c>
      <c r="BK218" s="199">
        <f>ROUND(I218*H218,2)</f>
        <v>0</v>
      </c>
      <c r="BL218" s="16" t="s">
        <v>159</v>
      </c>
      <c r="BM218" s="198" t="s">
        <v>1723</v>
      </c>
    </row>
    <row r="219" spans="1:65" s="13" customFormat="1">
      <c r="B219" s="200"/>
      <c r="C219" s="201"/>
      <c r="D219" s="202" t="s">
        <v>161</v>
      </c>
      <c r="E219" s="203" t="s">
        <v>1</v>
      </c>
      <c r="F219" s="204" t="s">
        <v>1724</v>
      </c>
      <c r="G219" s="201"/>
      <c r="H219" s="205">
        <v>4.1189999999999998</v>
      </c>
      <c r="I219" s="206"/>
      <c r="J219" s="201"/>
      <c r="K219" s="201"/>
      <c r="L219" s="207"/>
      <c r="M219" s="208"/>
      <c r="N219" s="209"/>
      <c r="O219" s="209"/>
      <c r="P219" s="209"/>
      <c r="Q219" s="209"/>
      <c r="R219" s="209"/>
      <c r="S219" s="209"/>
      <c r="T219" s="210"/>
      <c r="AT219" s="211" t="s">
        <v>161</v>
      </c>
      <c r="AU219" s="211" t="s">
        <v>83</v>
      </c>
      <c r="AV219" s="13" t="s">
        <v>83</v>
      </c>
      <c r="AW219" s="13" t="s">
        <v>30</v>
      </c>
      <c r="AX219" s="13" t="s">
        <v>73</v>
      </c>
      <c r="AY219" s="211" t="s">
        <v>153</v>
      </c>
    </row>
    <row r="220" spans="1:65" s="14" customFormat="1">
      <c r="B220" s="212"/>
      <c r="C220" s="213"/>
      <c r="D220" s="202" t="s">
        <v>161</v>
      </c>
      <c r="E220" s="214" t="s">
        <v>1</v>
      </c>
      <c r="F220" s="215" t="s">
        <v>163</v>
      </c>
      <c r="G220" s="213"/>
      <c r="H220" s="216">
        <v>4.1189999999999998</v>
      </c>
      <c r="I220" s="217"/>
      <c r="J220" s="213"/>
      <c r="K220" s="213"/>
      <c r="L220" s="218"/>
      <c r="M220" s="219"/>
      <c r="N220" s="220"/>
      <c r="O220" s="220"/>
      <c r="P220" s="220"/>
      <c r="Q220" s="220"/>
      <c r="R220" s="220"/>
      <c r="S220" s="220"/>
      <c r="T220" s="221"/>
      <c r="AT220" s="222" t="s">
        <v>161</v>
      </c>
      <c r="AU220" s="222" t="s">
        <v>83</v>
      </c>
      <c r="AV220" s="14" t="s">
        <v>159</v>
      </c>
      <c r="AW220" s="14" t="s">
        <v>30</v>
      </c>
      <c r="AX220" s="14" t="s">
        <v>81</v>
      </c>
      <c r="AY220" s="222" t="s">
        <v>153</v>
      </c>
    </row>
    <row r="221" spans="1:65" s="2" customFormat="1" ht="16.5" customHeight="1">
      <c r="A221" s="33"/>
      <c r="B221" s="34"/>
      <c r="C221" s="223" t="s">
        <v>343</v>
      </c>
      <c r="D221" s="223" t="s">
        <v>350</v>
      </c>
      <c r="E221" s="224" t="s">
        <v>1725</v>
      </c>
      <c r="F221" s="225" t="s">
        <v>1726</v>
      </c>
      <c r="G221" s="226" t="s">
        <v>1727</v>
      </c>
      <c r="H221" s="227">
        <v>0.68500000000000005</v>
      </c>
      <c r="I221" s="228"/>
      <c r="J221" s="229">
        <f>ROUND(I221*H221,2)</f>
        <v>0</v>
      </c>
      <c r="K221" s="230"/>
      <c r="L221" s="231"/>
      <c r="M221" s="232" t="s">
        <v>1</v>
      </c>
      <c r="N221" s="233" t="s">
        <v>38</v>
      </c>
      <c r="O221" s="70"/>
      <c r="P221" s="196">
        <f>O221*H221</f>
        <v>0</v>
      </c>
      <c r="Q221" s="196">
        <v>0</v>
      </c>
      <c r="R221" s="196">
        <f>Q221*H221</f>
        <v>0</v>
      </c>
      <c r="S221" s="196">
        <v>0</v>
      </c>
      <c r="T221" s="197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8" t="s">
        <v>194</v>
      </c>
      <c r="AT221" s="198" t="s">
        <v>350</v>
      </c>
      <c r="AU221" s="198" t="s">
        <v>83</v>
      </c>
      <c r="AY221" s="16" t="s">
        <v>153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6" t="s">
        <v>81</v>
      </c>
      <c r="BK221" s="199">
        <f>ROUND(I221*H221,2)</f>
        <v>0</v>
      </c>
      <c r="BL221" s="16" t="s">
        <v>159</v>
      </c>
      <c r="BM221" s="198" t="s">
        <v>548</v>
      </c>
    </row>
    <row r="222" spans="1:65" s="2" customFormat="1" ht="33" customHeight="1">
      <c r="A222" s="33"/>
      <c r="B222" s="34"/>
      <c r="C222" s="186" t="s">
        <v>349</v>
      </c>
      <c r="D222" s="186" t="s">
        <v>155</v>
      </c>
      <c r="E222" s="187" t="s">
        <v>1664</v>
      </c>
      <c r="F222" s="188" t="s">
        <v>1665</v>
      </c>
      <c r="G222" s="189" t="s">
        <v>260</v>
      </c>
      <c r="H222" s="190">
        <v>43.7</v>
      </c>
      <c r="I222" s="191"/>
      <c r="J222" s="192">
        <f>ROUND(I222*H222,2)</f>
        <v>0</v>
      </c>
      <c r="K222" s="193"/>
      <c r="L222" s="38"/>
      <c r="M222" s="194" t="s">
        <v>1</v>
      </c>
      <c r="N222" s="195" t="s">
        <v>38</v>
      </c>
      <c r="O222" s="70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8" t="s">
        <v>159</v>
      </c>
      <c r="AT222" s="198" t="s">
        <v>155</v>
      </c>
      <c r="AU222" s="198" t="s">
        <v>83</v>
      </c>
      <c r="AY222" s="16" t="s">
        <v>153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6" t="s">
        <v>81</v>
      </c>
      <c r="BK222" s="199">
        <f>ROUND(I222*H222,2)</f>
        <v>0</v>
      </c>
      <c r="BL222" s="16" t="s">
        <v>159</v>
      </c>
      <c r="BM222" s="198" t="s">
        <v>558</v>
      </c>
    </row>
    <row r="223" spans="1:65" s="13" customFormat="1">
      <c r="B223" s="200"/>
      <c r="C223" s="201"/>
      <c r="D223" s="202" t="s">
        <v>161</v>
      </c>
      <c r="E223" s="203" t="s">
        <v>1</v>
      </c>
      <c r="F223" s="204" t="s">
        <v>1728</v>
      </c>
      <c r="G223" s="201"/>
      <c r="H223" s="205">
        <v>43.7</v>
      </c>
      <c r="I223" s="206"/>
      <c r="J223" s="201"/>
      <c r="K223" s="201"/>
      <c r="L223" s="207"/>
      <c r="M223" s="208"/>
      <c r="N223" s="209"/>
      <c r="O223" s="209"/>
      <c r="P223" s="209"/>
      <c r="Q223" s="209"/>
      <c r="R223" s="209"/>
      <c r="S223" s="209"/>
      <c r="T223" s="210"/>
      <c r="AT223" s="211" t="s">
        <v>161</v>
      </c>
      <c r="AU223" s="211" t="s">
        <v>83</v>
      </c>
      <c r="AV223" s="13" t="s">
        <v>83</v>
      </c>
      <c r="AW223" s="13" t="s">
        <v>30</v>
      </c>
      <c r="AX223" s="13" t="s">
        <v>73</v>
      </c>
      <c r="AY223" s="211" t="s">
        <v>153</v>
      </c>
    </row>
    <row r="224" spans="1:65" s="14" customFormat="1">
      <c r="B224" s="212"/>
      <c r="C224" s="213"/>
      <c r="D224" s="202" t="s">
        <v>161</v>
      </c>
      <c r="E224" s="214" t="s">
        <v>1</v>
      </c>
      <c r="F224" s="215" t="s">
        <v>163</v>
      </c>
      <c r="G224" s="213"/>
      <c r="H224" s="216">
        <v>43.7</v>
      </c>
      <c r="I224" s="217"/>
      <c r="J224" s="213"/>
      <c r="K224" s="213"/>
      <c r="L224" s="218"/>
      <c r="M224" s="219"/>
      <c r="N224" s="220"/>
      <c r="O224" s="220"/>
      <c r="P224" s="220"/>
      <c r="Q224" s="220"/>
      <c r="R224" s="220"/>
      <c r="S224" s="220"/>
      <c r="T224" s="221"/>
      <c r="AT224" s="222" t="s">
        <v>161</v>
      </c>
      <c r="AU224" s="222" t="s">
        <v>83</v>
      </c>
      <c r="AV224" s="14" t="s">
        <v>159</v>
      </c>
      <c r="AW224" s="14" t="s">
        <v>30</v>
      </c>
      <c r="AX224" s="14" t="s">
        <v>81</v>
      </c>
      <c r="AY224" s="222" t="s">
        <v>153</v>
      </c>
    </row>
    <row r="225" spans="1:65" s="2" customFormat="1" ht="16.5" customHeight="1">
      <c r="A225" s="33"/>
      <c r="B225" s="34"/>
      <c r="C225" s="223" t="s">
        <v>354</v>
      </c>
      <c r="D225" s="223" t="s">
        <v>350</v>
      </c>
      <c r="E225" s="224" t="s">
        <v>1667</v>
      </c>
      <c r="F225" s="225" t="s">
        <v>1668</v>
      </c>
      <c r="G225" s="226" t="s">
        <v>260</v>
      </c>
      <c r="H225" s="227">
        <v>44.137</v>
      </c>
      <c r="I225" s="228"/>
      <c r="J225" s="229">
        <f>ROUND(I225*H225,2)</f>
        <v>0</v>
      </c>
      <c r="K225" s="230"/>
      <c r="L225" s="231"/>
      <c r="M225" s="232" t="s">
        <v>1</v>
      </c>
      <c r="N225" s="233" t="s">
        <v>38</v>
      </c>
      <c r="O225" s="70"/>
      <c r="P225" s="196">
        <f>O225*H225</f>
        <v>0</v>
      </c>
      <c r="Q225" s="196">
        <v>8.1000000000000003E-2</v>
      </c>
      <c r="R225" s="196">
        <f>Q225*H225</f>
        <v>3.575097</v>
      </c>
      <c r="S225" s="196">
        <v>0</v>
      </c>
      <c r="T225" s="197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8" t="s">
        <v>194</v>
      </c>
      <c r="AT225" s="198" t="s">
        <v>350</v>
      </c>
      <c r="AU225" s="198" t="s">
        <v>83</v>
      </c>
      <c r="AY225" s="16" t="s">
        <v>153</v>
      </c>
      <c r="BE225" s="199">
        <f>IF(N225="základní",J225,0)</f>
        <v>0</v>
      </c>
      <c r="BF225" s="199">
        <f>IF(N225="snížená",J225,0)</f>
        <v>0</v>
      </c>
      <c r="BG225" s="199">
        <f>IF(N225="zákl. přenesená",J225,0)</f>
        <v>0</v>
      </c>
      <c r="BH225" s="199">
        <f>IF(N225="sníž. přenesená",J225,0)</f>
        <v>0</v>
      </c>
      <c r="BI225" s="199">
        <f>IF(N225="nulová",J225,0)</f>
        <v>0</v>
      </c>
      <c r="BJ225" s="16" t="s">
        <v>81</v>
      </c>
      <c r="BK225" s="199">
        <f>ROUND(I225*H225,2)</f>
        <v>0</v>
      </c>
      <c r="BL225" s="16" t="s">
        <v>159</v>
      </c>
      <c r="BM225" s="198" t="s">
        <v>1729</v>
      </c>
    </row>
    <row r="226" spans="1:65" s="13" customFormat="1">
      <c r="B226" s="200"/>
      <c r="C226" s="201"/>
      <c r="D226" s="202" t="s">
        <v>161</v>
      </c>
      <c r="E226" s="203" t="s">
        <v>1</v>
      </c>
      <c r="F226" s="204" t="s">
        <v>1730</v>
      </c>
      <c r="G226" s="201"/>
      <c r="H226" s="205">
        <v>44.137</v>
      </c>
      <c r="I226" s="206"/>
      <c r="J226" s="201"/>
      <c r="K226" s="201"/>
      <c r="L226" s="207"/>
      <c r="M226" s="208"/>
      <c r="N226" s="209"/>
      <c r="O226" s="209"/>
      <c r="P226" s="209"/>
      <c r="Q226" s="209"/>
      <c r="R226" s="209"/>
      <c r="S226" s="209"/>
      <c r="T226" s="210"/>
      <c r="AT226" s="211" t="s">
        <v>161</v>
      </c>
      <c r="AU226" s="211" t="s">
        <v>83</v>
      </c>
      <c r="AV226" s="13" t="s">
        <v>83</v>
      </c>
      <c r="AW226" s="13" t="s">
        <v>30</v>
      </c>
      <c r="AX226" s="13" t="s">
        <v>73</v>
      </c>
      <c r="AY226" s="211" t="s">
        <v>153</v>
      </c>
    </row>
    <row r="227" spans="1:65" s="14" customFormat="1">
      <c r="B227" s="212"/>
      <c r="C227" s="213"/>
      <c r="D227" s="202" t="s">
        <v>161</v>
      </c>
      <c r="E227" s="214" t="s">
        <v>1</v>
      </c>
      <c r="F227" s="215" t="s">
        <v>163</v>
      </c>
      <c r="G227" s="213"/>
      <c r="H227" s="216">
        <v>44.137</v>
      </c>
      <c r="I227" s="217"/>
      <c r="J227" s="213"/>
      <c r="K227" s="213"/>
      <c r="L227" s="218"/>
      <c r="M227" s="219"/>
      <c r="N227" s="220"/>
      <c r="O227" s="220"/>
      <c r="P227" s="220"/>
      <c r="Q227" s="220"/>
      <c r="R227" s="220"/>
      <c r="S227" s="220"/>
      <c r="T227" s="221"/>
      <c r="AT227" s="222" t="s">
        <v>161</v>
      </c>
      <c r="AU227" s="222" t="s">
        <v>83</v>
      </c>
      <c r="AV227" s="14" t="s">
        <v>159</v>
      </c>
      <c r="AW227" s="14" t="s">
        <v>30</v>
      </c>
      <c r="AX227" s="14" t="s">
        <v>81</v>
      </c>
      <c r="AY227" s="222" t="s">
        <v>153</v>
      </c>
    </row>
    <row r="228" spans="1:65" s="2" customFormat="1" ht="33" customHeight="1">
      <c r="A228" s="33"/>
      <c r="B228" s="34"/>
      <c r="C228" s="186" t="s">
        <v>219</v>
      </c>
      <c r="D228" s="186" t="s">
        <v>155</v>
      </c>
      <c r="E228" s="187" t="s">
        <v>1671</v>
      </c>
      <c r="F228" s="188" t="s">
        <v>1672</v>
      </c>
      <c r="G228" s="189" t="s">
        <v>260</v>
      </c>
      <c r="H228" s="190">
        <v>34.700000000000003</v>
      </c>
      <c r="I228" s="191"/>
      <c r="J228" s="192">
        <f>ROUND(I228*H228,2)</f>
        <v>0</v>
      </c>
      <c r="K228" s="193"/>
      <c r="L228" s="38"/>
      <c r="M228" s="194" t="s">
        <v>1</v>
      </c>
      <c r="N228" s="195" t="s">
        <v>38</v>
      </c>
      <c r="O228" s="70"/>
      <c r="P228" s="196">
        <f>O228*H228</f>
        <v>0</v>
      </c>
      <c r="Q228" s="196">
        <v>0</v>
      </c>
      <c r="R228" s="196">
        <f>Q228*H228</f>
        <v>0</v>
      </c>
      <c r="S228" s="196">
        <v>0</v>
      </c>
      <c r="T228" s="197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8" t="s">
        <v>159</v>
      </c>
      <c r="AT228" s="198" t="s">
        <v>155</v>
      </c>
      <c r="AU228" s="198" t="s">
        <v>83</v>
      </c>
      <c r="AY228" s="16" t="s">
        <v>153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6" t="s">
        <v>81</v>
      </c>
      <c r="BK228" s="199">
        <f>ROUND(I228*H228,2)</f>
        <v>0</v>
      </c>
      <c r="BL228" s="16" t="s">
        <v>159</v>
      </c>
      <c r="BM228" s="198" t="s">
        <v>581</v>
      </c>
    </row>
    <row r="229" spans="1:65" s="13" customFormat="1">
      <c r="B229" s="200"/>
      <c r="C229" s="201"/>
      <c r="D229" s="202" t="s">
        <v>161</v>
      </c>
      <c r="E229" s="203" t="s">
        <v>1</v>
      </c>
      <c r="F229" s="204" t="s">
        <v>1731</v>
      </c>
      <c r="G229" s="201"/>
      <c r="H229" s="205">
        <v>34.700000000000003</v>
      </c>
      <c r="I229" s="206"/>
      <c r="J229" s="201"/>
      <c r="K229" s="201"/>
      <c r="L229" s="207"/>
      <c r="M229" s="208"/>
      <c r="N229" s="209"/>
      <c r="O229" s="209"/>
      <c r="P229" s="209"/>
      <c r="Q229" s="209"/>
      <c r="R229" s="209"/>
      <c r="S229" s="209"/>
      <c r="T229" s="210"/>
      <c r="AT229" s="211" t="s">
        <v>161</v>
      </c>
      <c r="AU229" s="211" t="s">
        <v>83</v>
      </c>
      <c r="AV229" s="13" t="s">
        <v>83</v>
      </c>
      <c r="AW229" s="13" t="s">
        <v>30</v>
      </c>
      <c r="AX229" s="13" t="s">
        <v>73</v>
      </c>
      <c r="AY229" s="211" t="s">
        <v>153</v>
      </c>
    </row>
    <row r="230" spans="1:65" s="14" customFormat="1">
      <c r="B230" s="212"/>
      <c r="C230" s="213"/>
      <c r="D230" s="202" t="s">
        <v>161</v>
      </c>
      <c r="E230" s="214" t="s">
        <v>1</v>
      </c>
      <c r="F230" s="215" t="s">
        <v>163</v>
      </c>
      <c r="G230" s="213"/>
      <c r="H230" s="216">
        <v>34.700000000000003</v>
      </c>
      <c r="I230" s="217"/>
      <c r="J230" s="213"/>
      <c r="K230" s="213"/>
      <c r="L230" s="218"/>
      <c r="M230" s="219"/>
      <c r="N230" s="220"/>
      <c r="O230" s="220"/>
      <c r="P230" s="220"/>
      <c r="Q230" s="220"/>
      <c r="R230" s="220"/>
      <c r="S230" s="220"/>
      <c r="T230" s="221"/>
      <c r="AT230" s="222" t="s">
        <v>161</v>
      </c>
      <c r="AU230" s="222" t="s">
        <v>83</v>
      </c>
      <c r="AV230" s="14" t="s">
        <v>159</v>
      </c>
      <c r="AW230" s="14" t="s">
        <v>30</v>
      </c>
      <c r="AX230" s="14" t="s">
        <v>81</v>
      </c>
      <c r="AY230" s="222" t="s">
        <v>153</v>
      </c>
    </row>
    <row r="231" spans="1:65" s="2" customFormat="1" ht="16.5" customHeight="1">
      <c r="A231" s="33"/>
      <c r="B231" s="34"/>
      <c r="C231" s="223" t="s">
        <v>362</v>
      </c>
      <c r="D231" s="223" t="s">
        <v>350</v>
      </c>
      <c r="E231" s="224" t="s">
        <v>1674</v>
      </c>
      <c r="F231" s="225" t="s">
        <v>1675</v>
      </c>
      <c r="G231" s="226" t="s">
        <v>260</v>
      </c>
      <c r="H231" s="227">
        <v>35.046999999999997</v>
      </c>
      <c r="I231" s="228"/>
      <c r="J231" s="229">
        <f>ROUND(I231*H231,2)</f>
        <v>0</v>
      </c>
      <c r="K231" s="230"/>
      <c r="L231" s="231"/>
      <c r="M231" s="232" t="s">
        <v>1</v>
      </c>
      <c r="N231" s="233" t="s">
        <v>38</v>
      </c>
      <c r="O231" s="70"/>
      <c r="P231" s="196">
        <f>O231*H231</f>
        <v>0</v>
      </c>
      <c r="Q231" s="196">
        <v>4.8000000000000001E-2</v>
      </c>
      <c r="R231" s="196">
        <f>Q231*H231</f>
        <v>1.682256</v>
      </c>
      <c r="S231" s="196">
        <v>0</v>
      </c>
      <c r="T231" s="197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8" t="s">
        <v>194</v>
      </c>
      <c r="AT231" s="198" t="s">
        <v>350</v>
      </c>
      <c r="AU231" s="198" t="s">
        <v>83</v>
      </c>
      <c r="AY231" s="16" t="s">
        <v>153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6" t="s">
        <v>81</v>
      </c>
      <c r="BK231" s="199">
        <f>ROUND(I231*H231,2)</f>
        <v>0</v>
      </c>
      <c r="BL231" s="16" t="s">
        <v>159</v>
      </c>
      <c r="BM231" s="198" t="s">
        <v>1732</v>
      </c>
    </row>
    <row r="232" spans="1:65" s="13" customFormat="1">
      <c r="B232" s="200"/>
      <c r="C232" s="201"/>
      <c r="D232" s="202" t="s">
        <v>161</v>
      </c>
      <c r="E232" s="203" t="s">
        <v>1</v>
      </c>
      <c r="F232" s="204" t="s">
        <v>1733</v>
      </c>
      <c r="G232" s="201"/>
      <c r="H232" s="205">
        <v>35.046999999999997</v>
      </c>
      <c r="I232" s="206"/>
      <c r="J232" s="201"/>
      <c r="K232" s="201"/>
      <c r="L232" s="207"/>
      <c r="M232" s="208"/>
      <c r="N232" s="209"/>
      <c r="O232" s="209"/>
      <c r="P232" s="209"/>
      <c r="Q232" s="209"/>
      <c r="R232" s="209"/>
      <c r="S232" s="209"/>
      <c r="T232" s="210"/>
      <c r="AT232" s="211" t="s">
        <v>161</v>
      </c>
      <c r="AU232" s="211" t="s">
        <v>83</v>
      </c>
      <c r="AV232" s="13" t="s">
        <v>83</v>
      </c>
      <c r="AW232" s="13" t="s">
        <v>30</v>
      </c>
      <c r="AX232" s="13" t="s">
        <v>73</v>
      </c>
      <c r="AY232" s="211" t="s">
        <v>153</v>
      </c>
    </row>
    <row r="233" spans="1:65" s="14" customFormat="1">
      <c r="B233" s="212"/>
      <c r="C233" s="213"/>
      <c r="D233" s="202" t="s">
        <v>161</v>
      </c>
      <c r="E233" s="214" t="s">
        <v>1</v>
      </c>
      <c r="F233" s="215" t="s">
        <v>163</v>
      </c>
      <c r="G233" s="213"/>
      <c r="H233" s="216">
        <v>35.046999999999997</v>
      </c>
      <c r="I233" s="217"/>
      <c r="J233" s="213"/>
      <c r="K233" s="213"/>
      <c r="L233" s="218"/>
      <c r="M233" s="219"/>
      <c r="N233" s="220"/>
      <c r="O233" s="220"/>
      <c r="P233" s="220"/>
      <c r="Q233" s="220"/>
      <c r="R233" s="220"/>
      <c r="S233" s="220"/>
      <c r="T233" s="221"/>
      <c r="AT233" s="222" t="s">
        <v>161</v>
      </c>
      <c r="AU233" s="222" t="s">
        <v>83</v>
      </c>
      <c r="AV233" s="14" t="s">
        <v>159</v>
      </c>
      <c r="AW233" s="14" t="s">
        <v>30</v>
      </c>
      <c r="AX233" s="14" t="s">
        <v>81</v>
      </c>
      <c r="AY233" s="222" t="s">
        <v>153</v>
      </c>
    </row>
    <row r="234" spans="1:65" s="2" customFormat="1" ht="24.2" customHeight="1">
      <c r="A234" s="33"/>
      <c r="B234" s="34"/>
      <c r="C234" s="186" t="s">
        <v>367</v>
      </c>
      <c r="D234" s="186" t="s">
        <v>155</v>
      </c>
      <c r="E234" s="187" t="s">
        <v>1694</v>
      </c>
      <c r="F234" s="188" t="s">
        <v>1695</v>
      </c>
      <c r="G234" s="189" t="s">
        <v>206</v>
      </c>
      <c r="H234" s="190">
        <v>24.899000000000001</v>
      </c>
      <c r="I234" s="191"/>
      <c r="J234" s="192">
        <f>ROUND(I234*H234,2)</f>
        <v>0</v>
      </c>
      <c r="K234" s="193"/>
      <c r="L234" s="38"/>
      <c r="M234" s="194" t="s">
        <v>1</v>
      </c>
      <c r="N234" s="195" t="s">
        <v>38</v>
      </c>
      <c r="O234" s="70"/>
      <c r="P234" s="196">
        <f>O234*H234</f>
        <v>0</v>
      </c>
      <c r="Q234" s="196">
        <v>0</v>
      </c>
      <c r="R234" s="196">
        <f>Q234*H234</f>
        <v>0</v>
      </c>
      <c r="S234" s="196">
        <v>0</v>
      </c>
      <c r="T234" s="197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8" t="s">
        <v>159</v>
      </c>
      <c r="AT234" s="198" t="s">
        <v>155</v>
      </c>
      <c r="AU234" s="198" t="s">
        <v>83</v>
      </c>
      <c r="AY234" s="16" t="s">
        <v>153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6" t="s">
        <v>81</v>
      </c>
      <c r="BK234" s="199">
        <f>ROUND(I234*H234,2)</f>
        <v>0</v>
      </c>
      <c r="BL234" s="16" t="s">
        <v>159</v>
      </c>
      <c r="BM234" s="198" t="s">
        <v>346</v>
      </c>
    </row>
    <row r="235" spans="1:65" s="12" customFormat="1" ht="22.9" customHeight="1">
      <c r="B235" s="170"/>
      <c r="C235" s="171"/>
      <c r="D235" s="172" t="s">
        <v>72</v>
      </c>
      <c r="E235" s="184" t="s">
        <v>179</v>
      </c>
      <c r="F235" s="184" t="s">
        <v>1734</v>
      </c>
      <c r="G235" s="171"/>
      <c r="H235" s="171"/>
      <c r="I235" s="174"/>
      <c r="J235" s="185">
        <f>BK235</f>
        <v>0</v>
      </c>
      <c r="K235" s="171"/>
      <c r="L235" s="176"/>
      <c r="M235" s="177"/>
      <c r="N235" s="178"/>
      <c r="O235" s="178"/>
      <c r="P235" s="179">
        <f>SUM(P236:P250)</f>
        <v>0</v>
      </c>
      <c r="Q235" s="178"/>
      <c r="R235" s="179">
        <f>SUM(R236:R250)</f>
        <v>3.036108</v>
      </c>
      <c r="S235" s="178"/>
      <c r="T235" s="180">
        <f>SUM(T236:T250)</f>
        <v>0</v>
      </c>
      <c r="AR235" s="181" t="s">
        <v>81</v>
      </c>
      <c r="AT235" s="182" t="s">
        <v>72</v>
      </c>
      <c r="AU235" s="182" t="s">
        <v>81</v>
      </c>
      <c r="AY235" s="181" t="s">
        <v>153</v>
      </c>
      <c r="BK235" s="183">
        <f>SUM(BK236:BK250)</f>
        <v>0</v>
      </c>
    </row>
    <row r="236" spans="1:65" s="2" customFormat="1" ht="16.5" customHeight="1">
      <c r="A236" s="33"/>
      <c r="B236" s="34"/>
      <c r="C236" s="186" t="s">
        <v>373</v>
      </c>
      <c r="D236" s="186" t="s">
        <v>155</v>
      </c>
      <c r="E236" s="187" t="s">
        <v>1710</v>
      </c>
      <c r="F236" s="188" t="s">
        <v>1711</v>
      </c>
      <c r="G236" s="189" t="s">
        <v>212</v>
      </c>
      <c r="H236" s="190">
        <v>22.5</v>
      </c>
      <c r="I236" s="191"/>
      <c r="J236" s="192">
        <f>ROUND(I236*H236,2)</f>
        <v>0</v>
      </c>
      <c r="K236" s="193"/>
      <c r="L236" s="38"/>
      <c r="M236" s="194" t="s">
        <v>1</v>
      </c>
      <c r="N236" s="195" t="s">
        <v>38</v>
      </c>
      <c r="O236" s="70"/>
      <c r="P236" s="196">
        <f>O236*H236</f>
        <v>0</v>
      </c>
      <c r="Q236" s="196">
        <v>0</v>
      </c>
      <c r="R236" s="196">
        <f>Q236*H236</f>
        <v>0</v>
      </c>
      <c r="S236" s="196">
        <v>0</v>
      </c>
      <c r="T236" s="19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8" t="s">
        <v>159</v>
      </c>
      <c r="AT236" s="198" t="s">
        <v>155</v>
      </c>
      <c r="AU236" s="198" t="s">
        <v>83</v>
      </c>
      <c r="AY236" s="16" t="s">
        <v>153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6" t="s">
        <v>81</v>
      </c>
      <c r="BK236" s="199">
        <f>ROUND(I236*H236,2)</f>
        <v>0</v>
      </c>
      <c r="BL236" s="16" t="s">
        <v>159</v>
      </c>
      <c r="BM236" s="198" t="s">
        <v>602</v>
      </c>
    </row>
    <row r="237" spans="1:65" s="13" customFormat="1">
      <c r="B237" s="200"/>
      <c r="C237" s="201"/>
      <c r="D237" s="202" t="s">
        <v>161</v>
      </c>
      <c r="E237" s="203" t="s">
        <v>1</v>
      </c>
      <c r="F237" s="204" t="s">
        <v>1735</v>
      </c>
      <c r="G237" s="201"/>
      <c r="H237" s="205">
        <v>22.5</v>
      </c>
      <c r="I237" s="206"/>
      <c r="J237" s="201"/>
      <c r="K237" s="201"/>
      <c r="L237" s="207"/>
      <c r="M237" s="208"/>
      <c r="N237" s="209"/>
      <c r="O237" s="209"/>
      <c r="P237" s="209"/>
      <c r="Q237" s="209"/>
      <c r="R237" s="209"/>
      <c r="S237" s="209"/>
      <c r="T237" s="210"/>
      <c r="AT237" s="211" t="s">
        <v>161</v>
      </c>
      <c r="AU237" s="211" t="s">
        <v>83</v>
      </c>
      <c r="AV237" s="13" t="s">
        <v>83</v>
      </c>
      <c r="AW237" s="13" t="s">
        <v>30</v>
      </c>
      <c r="AX237" s="13" t="s">
        <v>73</v>
      </c>
      <c r="AY237" s="211" t="s">
        <v>153</v>
      </c>
    </row>
    <row r="238" spans="1:65" s="14" customFormat="1">
      <c r="B238" s="212"/>
      <c r="C238" s="213"/>
      <c r="D238" s="202" t="s">
        <v>161</v>
      </c>
      <c r="E238" s="214" t="s">
        <v>1</v>
      </c>
      <c r="F238" s="215" t="s">
        <v>163</v>
      </c>
      <c r="G238" s="213"/>
      <c r="H238" s="216">
        <v>22.5</v>
      </c>
      <c r="I238" s="217"/>
      <c r="J238" s="213"/>
      <c r="K238" s="213"/>
      <c r="L238" s="218"/>
      <c r="M238" s="219"/>
      <c r="N238" s="220"/>
      <c r="O238" s="220"/>
      <c r="P238" s="220"/>
      <c r="Q238" s="220"/>
      <c r="R238" s="220"/>
      <c r="S238" s="220"/>
      <c r="T238" s="221"/>
      <c r="AT238" s="222" t="s">
        <v>161</v>
      </c>
      <c r="AU238" s="222" t="s">
        <v>83</v>
      </c>
      <c r="AV238" s="14" t="s">
        <v>159</v>
      </c>
      <c r="AW238" s="14" t="s">
        <v>30</v>
      </c>
      <c r="AX238" s="14" t="s">
        <v>81</v>
      </c>
      <c r="AY238" s="222" t="s">
        <v>153</v>
      </c>
    </row>
    <row r="239" spans="1:65" s="2" customFormat="1" ht="33" customHeight="1">
      <c r="A239" s="33"/>
      <c r="B239" s="34"/>
      <c r="C239" s="186" t="s">
        <v>229</v>
      </c>
      <c r="D239" s="186" t="s">
        <v>155</v>
      </c>
      <c r="E239" s="187" t="s">
        <v>1736</v>
      </c>
      <c r="F239" s="188" t="s">
        <v>1737</v>
      </c>
      <c r="G239" s="189" t="s">
        <v>212</v>
      </c>
      <c r="H239" s="190">
        <v>22.5</v>
      </c>
      <c r="I239" s="191"/>
      <c r="J239" s="192">
        <f>ROUND(I239*H239,2)</f>
        <v>0</v>
      </c>
      <c r="K239" s="193"/>
      <c r="L239" s="38"/>
      <c r="M239" s="194" t="s">
        <v>1</v>
      </c>
      <c r="N239" s="195" t="s">
        <v>38</v>
      </c>
      <c r="O239" s="70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8" t="s">
        <v>159</v>
      </c>
      <c r="AT239" s="198" t="s">
        <v>155</v>
      </c>
      <c r="AU239" s="198" t="s">
        <v>83</v>
      </c>
      <c r="AY239" s="16" t="s">
        <v>153</v>
      </c>
      <c r="BE239" s="199">
        <f>IF(N239="základní",J239,0)</f>
        <v>0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6" t="s">
        <v>81</v>
      </c>
      <c r="BK239" s="199">
        <f>ROUND(I239*H239,2)</f>
        <v>0</v>
      </c>
      <c r="BL239" s="16" t="s">
        <v>159</v>
      </c>
      <c r="BM239" s="198" t="s">
        <v>612</v>
      </c>
    </row>
    <row r="240" spans="1:65" s="2" customFormat="1" ht="16.5" customHeight="1">
      <c r="A240" s="33"/>
      <c r="B240" s="34"/>
      <c r="C240" s="223" t="s">
        <v>382</v>
      </c>
      <c r="D240" s="223" t="s">
        <v>350</v>
      </c>
      <c r="E240" s="224" t="s">
        <v>1738</v>
      </c>
      <c r="F240" s="225" t="s">
        <v>1739</v>
      </c>
      <c r="G240" s="226" t="s">
        <v>212</v>
      </c>
      <c r="H240" s="227">
        <v>22.725000000000001</v>
      </c>
      <c r="I240" s="228"/>
      <c r="J240" s="229">
        <f>ROUND(I240*H240,2)</f>
        <v>0</v>
      </c>
      <c r="K240" s="230"/>
      <c r="L240" s="231"/>
      <c r="M240" s="232" t="s">
        <v>1</v>
      </c>
      <c r="N240" s="233" t="s">
        <v>38</v>
      </c>
      <c r="O240" s="70"/>
      <c r="P240" s="196">
        <f>O240*H240</f>
        <v>0</v>
      </c>
      <c r="Q240" s="196">
        <v>0.108</v>
      </c>
      <c r="R240" s="196">
        <f>Q240*H240</f>
        <v>2.4542999999999999</v>
      </c>
      <c r="S240" s="196">
        <v>0</v>
      </c>
      <c r="T240" s="197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8" t="s">
        <v>194</v>
      </c>
      <c r="AT240" s="198" t="s">
        <v>350</v>
      </c>
      <c r="AU240" s="198" t="s">
        <v>83</v>
      </c>
      <c r="AY240" s="16" t="s">
        <v>153</v>
      </c>
      <c r="BE240" s="199">
        <f>IF(N240="základní",J240,0)</f>
        <v>0</v>
      </c>
      <c r="BF240" s="199">
        <f>IF(N240="snížená",J240,0)</f>
        <v>0</v>
      </c>
      <c r="BG240" s="199">
        <f>IF(N240="zákl. přenesená",J240,0)</f>
        <v>0</v>
      </c>
      <c r="BH240" s="199">
        <f>IF(N240="sníž. přenesená",J240,0)</f>
        <v>0</v>
      </c>
      <c r="BI240" s="199">
        <f>IF(N240="nulová",J240,0)</f>
        <v>0</v>
      </c>
      <c r="BJ240" s="16" t="s">
        <v>81</v>
      </c>
      <c r="BK240" s="199">
        <f>ROUND(I240*H240,2)</f>
        <v>0</v>
      </c>
      <c r="BL240" s="16" t="s">
        <v>159</v>
      </c>
      <c r="BM240" s="198" t="s">
        <v>1740</v>
      </c>
    </row>
    <row r="241" spans="1:65" s="13" customFormat="1">
      <c r="B241" s="200"/>
      <c r="C241" s="201"/>
      <c r="D241" s="202" t="s">
        <v>161</v>
      </c>
      <c r="E241" s="203" t="s">
        <v>1</v>
      </c>
      <c r="F241" s="204" t="s">
        <v>1741</v>
      </c>
      <c r="G241" s="201"/>
      <c r="H241" s="205">
        <v>22.725000000000001</v>
      </c>
      <c r="I241" s="206"/>
      <c r="J241" s="201"/>
      <c r="K241" s="201"/>
      <c r="L241" s="207"/>
      <c r="M241" s="208"/>
      <c r="N241" s="209"/>
      <c r="O241" s="209"/>
      <c r="P241" s="209"/>
      <c r="Q241" s="209"/>
      <c r="R241" s="209"/>
      <c r="S241" s="209"/>
      <c r="T241" s="210"/>
      <c r="AT241" s="211" t="s">
        <v>161</v>
      </c>
      <c r="AU241" s="211" t="s">
        <v>83</v>
      </c>
      <c r="AV241" s="13" t="s">
        <v>83</v>
      </c>
      <c r="AW241" s="13" t="s">
        <v>30</v>
      </c>
      <c r="AX241" s="13" t="s">
        <v>73</v>
      </c>
      <c r="AY241" s="211" t="s">
        <v>153</v>
      </c>
    </row>
    <row r="242" spans="1:65" s="14" customFormat="1">
      <c r="B242" s="212"/>
      <c r="C242" s="213"/>
      <c r="D242" s="202" t="s">
        <v>161</v>
      </c>
      <c r="E242" s="214" t="s">
        <v>1</v>
      </c>
      <c r="F242" s="215" t="s">
        <v>163</v>
      </c>
      <c r="G242" s="213"/>
      <c r="H242" s="216">
        <v>22.725000000000001</v>
      </c>
      <c r="I242" s="217"/>
      <c r="J242" s="213"/>
      <c r="K242" s="213"/>
      <c r="L242" s="218"/>
      <c r="M242" s="219"/>
      <c r="N242" s="220"/>
      <c r="O242" s="220"/>
      <c r="P242" s="220"/>
      <c r="Q242" s="220"/>
      <c r="R242" s="220"/>
      <c r="S242" s="220"/>
      <c r="T242" s="221"/>
      <c r="AT242" s="222" t="s">
        <v>161</v>
      </c>
      <c r="AU242" s="222" t="s">
        <v>83</v>
      </c>
      <c r="AV242" s="14" t="s">
        <v>159</v>
      </c>
      <c r="AW242" s="14" t="s">
        <v>30</v>
      </c>
      <c r="AX242" s="14" t="s">
        <v>81</v>
      </c>
      <c r="AY242" s="222" t="s">
        <v>153</v>
      </c>
    </row>
    <row r="243" spans="1:65" s="2" customFormat="1" ht="21.75" customHeight="1">
      <c r="A243" s="33"/>
      <c r="B243" s="34"/>
      <c r="C243" s="186" t="s">
        <v>387</v>
      </c>
      <c r="D243" s="186" t="s">
        <v>155</v>
      </c>
      <c r="E243" s="187" t="s">
        <v>1742</v>
      </c>
      <c r="F243" s="188" t="s">
        <v>1743</v>
      </c>
      <c r="G243" s="189" t="s">
        <v>212</v>
      </c>
      <c r="H243" s="190">
        <v>6</v>
      </c>
      <c r="I243" s="191"/>
      <c r="J243" s="192">
        <f>ROUND(I243*H243,2)</f>
        <v>0</v>
      </c>
      <c r="K243" s="193"/>
      <c r="L243" s="38"/>
      <c r="M243" s="194" t="s">
        <v>1</v>
      </c>
      <c r="N243" s="195" t="s">
        <v>38</v>
      </c>
      <c r="O243" s="70"/>
      <c r="P243" s="196">
        <f>O243*H243</f>
        <v>0</v>
      </c>
      <c r="Q243" s="196">
        <v>0</v>
      </c>
      <c r="R243" s="196">
        <f>Q243*H243</f>
        <v>0</v>
      </c>
      <c r="S243" s="196">
        <v>0</v>
      </c>
      <c r="T243" s="197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8" t="s">
        <v>159</v>
      </c>
      <c r="AT243" s="198" t="s">
        <v>155</v>
      </c>
      <c r="AU243" s="198" t="s">
        <v>83</v>
      </c>
      <c r="AY243" s="16" t="s">
        <v>153</v>
      </c>
      <c r="BE243" s="199">
        <f>IF(N243="základní",J243,0)</f>
        <v>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16" t="s">
        <v>81</v>
      </c>
      <c r="BK243" s="199">
        <f>ROUND(I243*H243,2)</f>
        <v>0</v>
      </c>
      <c r="BL243" s="16" t="s">
        <v>159</v>
      </c>
      <c r="BM243" s="198" t="s">
        <v>632</v>
      </c>
    </row>
    <row r="244" spans="1:65" s="2" customFormat="1" ht="33" customHeight="1">
      <c r="A244" s="33"/>
      <c r="B244" s="34"/>
      <c r="C244" s="186" t="s">
        <v>392</v>
      </c>
      <c r="D244" s="186" t="s">
        <v>155</v>
      </c>
      <c r="E244" s="187" t="s">
        <v>1671</v>
      </c>
      <c r="F244" s="188" t="s">
        <v>1672</v>
      </c>
      <c r="G244" s="189" t="s">
        <v>260</v>
      </c>
      <c r="H244" s="190">
        <v>12.06</v>
      </c>
      <c r="I244" s="191"/>
      <c r="J244" s="192">
        <f>ROUND(I244*H244,2)</f>
        <v>0</v>
      </c>
      <c r="K244" s="193"/>
      <c r="L244" s="38"/>
      <c r="M244" s="194" t="s">
        <v>1</v>
      </c>
      <c r="N244" s="195" t="s">
        <v>38</v>
      </c>
      <c r="O244" s="70"/>
      <c r="P244" s="196">
        <f>O244*H244</f>
        <v>0</v>
      </c>
      <c r="Q244" s="196">
        <v>0</v>
      </c>
      <c r="R244" s="196">
        <f>Q244*H244</f>
        <v>0</v>
      </c>
      <c r="S244" s="196">
        <v>0</v>
      </c>
      <c r="T244" s="197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8" t="s">
        <v>159</v>
      </c>
      <c r="AT244" s="198" t="s">
        <v>155</v>
      </c>
      <c r="AU244" s="198" t="s">
        <v>83</v>
      </c>
      <c r="AY244" s="16" t="s">
        <v>153</v>
      </c>
      <c r="BE244" s="199">
        <f>IF(N244="základní",J244,0)</f>
        <v>0</v>
      </c>
      <c r="BF244" s="199">
        <f>IF(N244="snížená",J244,0)</f>
        <v>0</v>
      </c>
      <c r="BG244" s="199">
        <f>IF(N244="zákl. přenesená",J244,0)</f>
        <v>0</v>
      </c>
      <c r="BH244" s="199">
        <f>IF(N244="sníž. přenesená",J244,0)</f>
        <v>0</v>
      </c>
      <c r="BI244" s="199">
        <f>IF(N244="nulová",J244,0)</f>
        <v>0</v>
      </c>
      <c r="BJ244" s="16" t="s">
        <v>81</v>
      </c>
      <c r="BK244" s="199">
        <f>ROUND(I244*H244,2)</f>
        <v>0</v>
      </c>
      <c r="BL244" s="16" t="s">
        <v>159</v>
      </c>
      <c r="BM244" s="198" t="s">
        <v>643</v>
      </c>
    </row>
    <row r="245" spans="1:65" s="13" customFormat="1">
      <c r="B245" s="200"/>
      <c r="C245" s="201"/>
      <c r="D245" s="202" t="s">
        <v>161</v>
      </c>
      <c r="E245" s="203" t="s">
        <v>1</v>
      </c>
      <c r="F245" s="204" t="s">
        <v>1744</v>
      </c>
      <c r="G245" s="201"/>
      <c r="H245" s="205">
        <v>12.06</v>
      </c>
      <c r="I245" s="206"/>
      <c r="J245" s="201"/>
      <c r="K245" s="201"/>
      <c r="L245" s="207"/>
      <c r="M245" s="208"/>
      <c r="N245" s="209"/>
      <c r="O245" s="209"/>
      <c r="P245" s="209"/>
      <c r="Q245" s="209"/>
      <c r="R245" s="209"/>
      <c r="S245" s="209"/>
      <c r="T245" s="210"/>
      <c r="AT245" s="211" t="s">
        <v>161</v>
      </c>
      <c r="AU245" s="211" t="s">
        <v>83</v>
      </c>
      <c r="AV245" s="13" t="s">
        <v>83</v>
      </c>
      <c r="AW245" s="13" t="s">
        <v>30</v>
      </c>
      <c r="AX245" s="13" t="s">
        <v>73</v>
      </c>
      <c r="AY245" s="211" t="s">
        <v>153</v>
      </c>
    </row>
    <row r="246" spans="1:65" s="14" customFormat="1">
      <c r="B246" s="212"/>
      <c r="C246" s="213"/>
      <c r="D246" s="202" t="s">
        <v>161</v>
      </c>
      <c r="E246" s="214" t="s">
        <v>1</v>
      </c>
      <c r="F246" s="215" t="s">
        <v>163</v>
      </c>
      <c r="G246" s="213"/>
      <c r="H246" s="216">
        <v>12.06</v>
      </c>
      <c r="I246" s="217"/>
      <c r="J246" s="213"/>
      <c r="K246" s="213"/>
      <c r="L246" s="218"/>
      <c r="M246" s="219"/>
      <c r="N246" s="220"/>
      <c r="O246" s="220"/>
      <c r="P246" s="220"/>
      <c r="Q246" s="220"/>
      <c r="R246" s="220"/>
      <c r="S246" s="220"/>
      <c r="T246" s="221"/>
      <c r="AT246" s="222" t="s">
        <v>161</v>
      </c>
      <c r="AU246" s="222" t="s">
        <v>83</v>
      </c>
      <c r="AV246" s="14" t="s">
        <v>159</v>
      </c>
      <c r="AW246" s="14" t="s">
        <v>30</v>
      </c>
      <c r="AX246" s="14" t="s">
        <v>81</v>
      </c>
      <c r="AY246" s="222" t="s">
        <v>153</v>
      </c>
    </row>
    <row r="247" spans="1:65" s="2" customFormat="1" ht="16.5" customHeight="1">
      <c r="A247" s="33"/>
      <c r="B247" s="34"/>
      <c r="C247" s="223" t="s">
        <v>397</v>
      </c>
      <c r="D247" s="223" t="s">
        <v>350</v>
      </c>
      <c r="E247" s="224" t="s">
        <v>1674</v>
      </c>
      <c r="F247" s="225" t="s">
        <v>1675</v>
      </c>
      <c r="G247" s="226" t="s">
        <v>260</v>
      </c>
      <c r="H247" s="227">
        <v>12.121</v>
      </c>
      <c r="I247" s="228"/>
      <c r="J247" s="229">
        <f>ROUND(I247*H247,2)</f>
        <v>0</v>
      </c>
      <c r="K247" s="230"/>
      <c r="L247" s="231"/>
      <c r="M247" s="232" t="s">
        <v>1</v>
      </c>
      <c r="N247" s="233" t="s">
        <v>38</v>
      </c>
      <c r="O247" s="70"/>
      <c r="P247" s="196">
        <f>O247*H247</f>
        <v>0</v>
      </c>
      <c r="Q247" s="196">
        <v>4.8000000000000001E-2</v>
      </c>
      <c r="R247" s="196">
        <f>Q247*H247</f>
        <v>0.58180799999999999</v>
      </c>
      <c r="S247" s="196">
        <v>0</v>
      </c>
      <c r="T247" s="197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8" t="s">
        <v>194</v>
      </c>
      <c r="AT247" s="198" t="s">
        <v>350</v>
      </c>
      <c r="AU247" s="198" t="s">
        <v>83</v>
      </c>
      <c r="AY247" s="16" t="s">
        <v>153</v>
      </c>
      <c r="BE247" s="199">
        <f>IF(N247="základní",J247,0)</f>
        <v>0</v>
      </c>
      <c r="BF247" s="199">
        <f>IF(N247="snížená",J247,0)</f>
        <v>0</v>
      </c>
      <c r="BG247" s="199">
        <f>IF(N247="zákl. přenesená",J247,0)</f>
        <v>0</v>
      </c>
      <c r="BH247" s="199">
        <f>IF(N247="sníž. přenesená",J247,0)</f>
        <v>0</v>
      </c>
      <c r="BI247" s="199">
        <f>IF(N247="nulová",J247,0)</f>
        <v>0</v>
      </c>
      <c r="BJ247" s="16" t="s">
        <v>81</v>
      </c>
      <c r="BK247" s="199">
        <f>ROUND(I247*H247,2)</f>
        <v>0</v>
      </c>
      <c r="BL247" s="16" t="s">
        <v>159</v>
      </c>
      <c r="BM247" s="198" t="s">
        <v>1745</v>
      </c>
    </row>
    <row r="248" spans="1:65" s="13" customFormat="1">
      <c r="B248" s="200"/>
      <c r="C248" s="201"/>
      <c r="D248" s="202" t="s">
        <v>161</v>
      </c>
      <c r="E248" s="203" t="s">
        <v>1</v>
      </c>
      <c r="F248" s="204" t="s">
        <v>1746</v>
      </c>
      <c r="G248" s="201"/>
      <c r="H248" s="205">
        <v>12.121</v>
      </c>
      <c r="I248" s="206"/>
      <c r="J248" s="201"/>
      <c r="K248" s="201"/>
      <c r="L248" s="207"/>
      <c r="M248" s="208"/>
      <c r="N248" s="209"/>
      <c r="O248" s="209"/>
      <c r="P248" s="209"/>
      <c r="Q248" s="209"/>
      <c r="R248" s="209"/>
      <c r="S248" s="209"/>
      <c r="T248" s="210"/>
      <c r="AT248" s="211" t="s">
        <v>161</v>
      </c>
      <c r="AU248" s="211" t="s">
        <v>83</v>
      </c>
      <c r="AV248" s="13" t="s">
        <v>83</v>
      </c>
      <c r="AW248" s="13" t="s">
        <v>30</v>
      </c>
      <c r="AX248" s="13" t="s">
        <v>73</v>
      </c>
      <c r="AY248" s="211" t="s">
        <v>153</v>
      </c>
    </row>
    <row r="249" spans="1:65" s="14" customFormat="1">
      <c r="B249" s="212"/>
      <c r="C249" s="213"/>
      <c r="D249" s="202" t="s">
        <v>161</v>
      </c>
      <c r="E249" s="214" t="s">
        <v>1</v>
      </c>
      <c r="F249" s="215" t="s">
        <v>163</v>
      </c>
      <c r="G249" s="213"/>
      <c r="H249" s="216">
        <v>12.121</v>
      </c>
      <c r="I249" s="217"/>
      <c r="J249" s="213"/>
      <c r="K249" s="213"/>
      <c r="L249" s="218"/>
      <c r="M249" s="219"/>
      <c r="N249" s="220"/>
      <c r="O249" s="220"/>
      <c r="P249" s="220"/>
      <c r="Q249" s="220"/>
      <c r="R249" s="220"/>
      <c r="S249" s="220"/>
      <c r="T249" s="221"/>
      <c r="AT249" s="222" t="s">
        <v>161</v>
      </c>
      <c r="AU249" s="222" t="s">
        <v>83</v>
      </c>
      <c r="AV249" s="14" t="s">
        <v>159</v>
      </c>
      <c r="AW249" s="14" t="s">
        <v>30</v>
      </c>
      <c r="AX249" s="14" t="s">
        <v>81</v>
      </c>
      <c r="AY249" s="222" t="s">
        <v>153</v>
      </c>
    </row>
    <row r="250" spans="1:65" s="2" customFormat="1" ht="24.2" customHeight="1">
      <c r="A250" s="33"/>
      <c r="B250" s="34"/>
      <c r="C250" s="186" t="s">
        <v>402</v>
      </c>
      <c r="D250" s="186" t="s">
        <v>155</v>
      </c>
      <c r="E250" s="187" t="s">
        <v>1694</v>
      </c>
      <c r="F250" s="188" t="s">
        <v>1695</v>
      </c>
      <c r="G250" s="189" t="s">
        <v>206</v>
      </c>
      <c r="H250" s="190">
        <v>8.6739999999999995</v>
      </c>
      <c r="I250" s="191"/>
      <c r="J250" s="192">
        <f>ROUND(I250*H250,2)</f>
        <v>0</v>
      </c>
      <c r="K250" s="193"/>
      <c r="L250" s="38"/>
      <c r="M250" s="194" t="s">
        <v>1</v>
      </c>
      <c r="N250" s="195" t="s">
        <v>38</v>
      </c>
      <c r="O250" s="70"/>
      <c r="P250" s="196">
        <f>O250*H250</f>
        <v>0</v>
      </c>
      <c r="Q250" s="196">
        <v>0</v>
      </c>
      <c r="R250" s="196">
        <f>Q250*H250</f>
        <v>0</v>
      </c>
      <c r="S250" s="196">
        <v>0</v>
      </c>
      <c r="T250" s="197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8" t="s">
        <v>159</v>
      </c>
      <c r="AT250" s="198" t="s">
        <v>155</v>
      </c>
      <c r="AU250" s="198" t="s">
        <v>83</v>
      </c>
      <c r="AY250" s="16" t="s">
        <v>153</v>
      </c>
      <c r="BE250" s="199">
        <f>IF(N250="základní",J250,0)</f>
        <v>0</v>
      </c>
      <c r="BF250" s="199">
        <f>IF(N250="snížená",J250,0)</f>
        <v>0</v>
      </c>
      <c r="BG250" s="199">
        <f>IF(N250="zákl. přenesená",J250,0)</f>
        <v>0</v>
      </c>
      <c r="BH250" s="199">
        <f>IF(N250="sníž. přenesená",J250,0)</f>
        <v>0</v>
      </c>
      <c r="BI250" s="199">
        <f>IF(N250="nulová",J250,0)</f>
        <v>0</v>
      </c>
      <c r="BJ250" s="16" t="s">
        <v>81</v>
      </c>
      <c r="BK250" s="199">
        <f>ROUND(I250*H250,2)</f>
        <v>0</v>
      </c>
      <c r="BL250" s="16" t="s">
        <v>159</v>
      </c>
      <c r="BM250" s="198" t="s">
        <v>360</v>
      </c>
    </row>
    <row r="251" spans="1:65" s="12" customFormat="1" ht="22.9" customHeight="1">
      <c r="B251" s="170"/>
      <c r="C251" s="171"/>
      <c r="D251" s="172" t="s">
        <v>72</v>
      </c>
      <c r="E251" s="184" t="s">
        <v>184</v>
      </c>
      <c r="F251" s="184" t="s">
        <v>1747</v>
      </c>
      <c r="G251" s="171"/>
      <c r="H251" s="171"/>
      <c r="I251" s="174"/>
      <c r="J251" s="185">
        <f>BK251</f>
        <v>0</v>
      </c>
      <c r="K251" s="171"/>
      <c r="L251" s="176"/>
      <c r="M251" s="177"/>
      <c r="N251" s="178"/>
      <c r="O251" s="178"/>
      <c r="P251" s="179">
        <f>SUM(P252:P258)</f>
        <v>0</v>
      </c>
      <c r="Q251" s="178"/>
      <c r="R251" s="179">
        <f>SUM(R252:R258)</f>
        <v>0</v>
      </c>
      <c r="S251" s="178"/>
      <c r="T251" s="180">
        <f>SUM(T252:T258)</f>
        <v>0</v>
      </c>
      <c r="AR251" s="181" t="s">
        <v>81</v>
      </c>
      <c r="AT251" s="182" t="s">
        <v>72</v>
      </c>
      <c r="AU251" s="182" t="s">
        <v>81</v>
      </c>
      <c r="AY251" s="181" t="s">
        <v>153</v>
      </c>
      <c r="BK251" s="183">
        <f>SUM(BK252:BK258)</f>
        <v>0</v>
      </c>
    </row>
    <row r="252" spans="1:65" s="2" customFormat="1" ht="33" customHeight="1">
      <c r="A252" s="33"/>
      <c r="B252" s="34"/>
      <c r="C252" s="186" t="s">
        <v>409</v>
      </c>
      <c r="D252" s="186" t="s">
        <v>155</v>
      </c>
      <c r="E252" s="187" t="s">
        <v>1748</v>
      </c>
      <c r="F252" s="188" t="s">
        <v>1749</v>
      </c>
      <c r="G252" s="189" t="s">
        <v>212</v>
      </c>
      <c r="H252" s="190">
        <v>98.8</v>
      </c>
      <c r="I252" s="191"/>
      <c r="J252" s="192">
        <f>ROUND(I252*H252,2)</f>
        <v>0</v>
      </c>
      <c r="K252" s="193"/>
      <c r="L252" s="38"/>
      <c r="M252" s="194" t="s">
        <v>1</v>
      </c>
      <c r="N252" s="195" t="s">
        <v>38</v>
      </c>
      <c r="O252" s="70"/>
      <c r="P252" s="196">
        <f>O252*H252</f>
        <v>0</v>
      </c>
      <c r="Q252" s="196">
        <v>0</v>
      </c>
      <c r="R252" s="196">
        <f>Q252*H252</f>
        <v>0</v>
      </c>
      <c r="S252" s="196">
        <v>0</v>
      </c>
      <c r="T252" s="197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8" t="s">
        <v>159</v>
      </c>
      <c r="AT252" s="198" t="s">
        <v>155</v>
      </c>
      <c r="AU252" s="198" t="s">
        <v>83</v>
      </c>
      <c r="AY252" s="16" t="s">
        <v>153</v>
      </c>
      <c r="BE252" s="199">
        <f>IF(N252="základní",J252,0)</f>
        <v>0</v>
      </c>
      <c r="BF252" s="199">
        <f>IF(N252="snížená",J252,0)</f>
        <v>0</v>
      </c>
      <c r="BG252" s="199">
        <f>IF(N252="zákl. přenesená",J252,0)</f>
        <v>0</v>
      </c>
      <c r="BH252" s="199">
        <f>IF(N252="sníž. přenesená",J252,0)</f>
        <v>0</v>
      </c>
      <c r="BI252" s="199">
        <f>IF(N252="nulová",J252,0)</f>
        <v>0</v>
      </c>
      <c r="BJ252" s="16" t="s">
        <v>81</v>
      </c>
      <c r="BK252" s="199">
        <f>ROUND(I252*H252,2)</f>
        <v>0</v>
      </c>
      <c r="BL252" s="16" t="s">
        <v>159</v>
      </c>
      <c r="BM252" s="198" t="s">
        <v>668</v>
      </c>
    </row>
    <row r="253" spans="1:65" s="13" customFormat="1">
      <c r="B253" s="200"/>
      <c r="C253" s="201"/>
      <c r="D253" s="202" t="s">
        <v>161</v>
      </c>
      <c r="E253" s="203" t="s">
        <v>1</v>
      </c>
      <c r="F253" s="204" t="s">
        <v>1750</v>
      </c>
      <c r="G253" s="201"/>
      <c r="H253" s="205">
        <v>98.8</v>
      </c>
      <c r="I253" s="206"/>
      <c r="J253" s="201"/>
      <c r="K253" s="201"/>
      <c r="L253" s="207"/>
      <c r="M253" s="208"/>
      <c r="N253" s="209"/>
      <c r="O253" s="209"/>
      <c r="P253" s="209"/>
      <c r="Q253" s="209"/>
      <c r="R253" s="209"/>
      <c r="S253" s="209"/>
      <c r="T253" s="210"/>
      <c r="AT253" s="211" t="s">
        <v>161</v>
      </c>
      <c r="AU253" s="211" t="s">
        <v>83</v>
      </c>
      <c r="AV253" s="13" t="s">
        <v>83</v>
      </c>
      <c r="AW253" s="13" t="s">
        <v>30</v>
      </c>
      <c r="AX253" s="13" t="s">
        <v>73</v>
      </c>
      <c r="AY253" s="211" t="s">
        <v>153</v>
      </c>
    </row>
    <row r="254" spans="1:65" s="14" customFormat="1">
      <c r="B254" s="212"/>
      <c r="C254" s="213"/>
      <c r="D254" s="202" t="s">
        <v>161</v>
      </c>
      <c r="E254" s="214" t="s">
        <v>1</v>
      </c>
      <c r="F254" s="215" t="s">
        <v>163</v>
      </c>
      <c r="G254" s="213"/>
      <c r="H254" s="216">
        <v>98.8</v>
      </c>
      <c r="I254" s="217"/>
      <c r="J254" s="213"/>
      <c r="K254" s="213"/>
      <c r="L254" s="218"/>
      <c r="M254" s="219"/>
      <c r="N254" s="220"/>
      <c r="O254" s="220"/>
      <c r="P254" s="220"/>
      <c r="Q254" s="220"/>
      <c r="R254" s="220"/>
      <c r="S254" s="220"/>
      <c r="T254" s="221"/>
      <c r="AT254" s="222" t="s">
        <v>161</v>
      </c>
      <c r="AU254" s="222" t="s">
        <v>83</v>
      </c>
      <c r="AV254" s="14" t="s">
        <v>159</v>
      </c>
      <c r="AW254" s="14" t="s">
        <v>30</v>
      </c>
      <c r="AX254" s="14" t="s">
        <v>81</v>
      </c>
      <c r="AY254" s="222" t="s">
        <v>153</v>
      </c>
    </row>
    <row r="255" spans="1:65" s="2" customFormat="1" ht="24.2" customHeight="1">
      <c r="A255" s="33"/>
      <c r="B255" s="34"/>
      <c r="C255" s="186" t="s">
        <v>413</v>
      </c>
      <c r="D255" s="186" t="s">
        <v>155</v>
      </c>
      <c r="E255" s="187" t="s">
        <v>1751</v>
      </c>
      <c r="F255" s="188" t="s">
        <v>1752</v>
      </c>
      <c r="G255" s="189" t="s">
        <v>212</v>
      </c>
      <c r="H255" s="190">
        <v>98.8</v>
      </c>
      <c r="I255" s="191"/>
      <c r="J255" s="192">
        <f>ROUND(I255*H255,2)</f>
        <v>0</v>
      </c>
      <c r="K255" s="193"/>
      <c r="L255" s="38"/>
      <c r="M255" s="194" t="s">
        <v>1</v>
      </c>
      <c r="N255" s="195" t="s">
        <v>38</v>
      </c>
      <c r="O255" s="70"/>
      <c r="P255" s="196">
        <f>O255*H255</f>
        <v>0</v>
      </c>
      <c r="Q255" s="196">
        <v>0</v>
      </c>
      <c r="R255" s="196">
        <f>Q255*H255</f>
        <v>0</v>
      </c>
      <c r="S255" s="196">
        <v>0</v>
      </c>
      <c r="T255" s="197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8" t="s">
        <v>159</v>
      </c>
      <c r="AT255" s="198" t="s">
        <v>155</v>
      </c>
      <c r="AU255" s="198" t="s">
        <v>83</v>
      </c>
      <c r="AY255" s="16" t="s">
        <v>153</v>
      </c>
      <c r="BE255" s="199">
        <f>IF(N255="základní",J255,0)</f>
        <v>0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16" t="s">
        <v>81</v>
      </c>
      <c r="BK255" s="199">
        <f>ROUND(I255*H255,2)</f>
        <v>0</v>
      </c>
      <c r="BL255" s="16" t="s">
        <v>159</v>
      </c>
      <c r="BM255" s="198" t="s">
        <v>676</v>
      </c>
    </row>
    <row r="256" spans="1:65" s="2" customFormat="1" ht="16.5" customHeight="1">
      <c r="A256" s="33"/>
      <c r="B256" s="34"/>
      <c r="C256" s="223" t="s">
        <v>254</v>
      </c>
      <c r="D256" s="223" t="s">
        <v>350</v>
      </c>
      <c r="E256" s="224" t="s">
        <v>1725</v>
      </c>
      <c r="F256" s="225" t="s">
        <v>1726</v>
      </c>
      <c r="G256" s="226" t="s">
        <v>1727</v>
      </c>
      <c r="H256" s="227">
        <v>2.964</v>
      </c>
      <c r="I256" s="228"/>
      <c r="J256" s="229">
        <f>ROUND(I256*H256,2)</f>
        <v>0</v>
      </c>
      <c r="K256" s="230"/>
      <c r="L256" s="231"/>
      <c r="M256" s="232" t="s">
        <v>1</v>
      </c>
      <c r="N256" s="233" t="s">
        <v>38</v>
      </c>
      <c r="O256" s="70"/>
      <c r="P256" s="196">
        <f>O256*H256</f>
        <v>0</v>
      </c>
      <c r="Q256" s="196">
        <v>0</v>
      </c>
      <c r="R256" s="196">
        <f>Q256*H256</f>
        <v>0</v>
      </c>
      <c r="S256" s="196">
        <v>0</v>
      </c>
      <c r="T256" s="197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8" t="s">
        <v>194</v>
      </c>
      <c r="AT256" s="198" t="s">
        <v>350</v>
      </c>
      <c r="AU256" s="198" t="s">
        <v>83</v>
      </c>
      <c r="AY256" s="16" t="s">
        <v>153</v>
      </c>
      <c r="BE256" s="199">
        <f>IF(N256="základní",J256,0)</f>
        <v>0</v>
      </c>
      <c r="BF256" s="199">
        <f>IF(N256="snížená",J256,0)</f>
        <v>0</v>
      </c>
      <c r="BG256" s="199">
        <f>IF(N256="zákl. přenesená",J256,0)</f>
        <v>0</v>
      </c>
      <c r="BH256" s="199">
        <f>IF(N256="sníž. přenesená",J256,0)</f>
        <v>0</v>
      </c>
      <c r="BI256" s="199">
        <f>IF(N256="nulová",J256,0)</f>
        <v>0</v>
      </c>
      <c r="BJ256" s="16" t="s">
        <v>81</v>
      </c>
      <c r="BK256" s="199">
        <f>ROUND(I256*H256,2)</f>
        <v>0</v>
      </c>
      <c r="BL256" s="16" t="s">
        <v>159</v>
      </c>
      <c r="BM256" s="198" t="s">
        <v>685</v>
      </c>
    </row>
    <row r="257" spans="1:65" s="13" customFormat="1">
      <c r="B257" s="200"/>
      <c r="C257" s="201"/>
      <c r="D257" s="202" t="s">
        <v>161</v>
      </c>
      <c r="E257" s="203" t="s">
        <v>1</v>
      </c>
      <c r="F257" s="204" t="s">
        <v>1753</v>
      </c>
      <c r="G257" s="201"/>
      <c r="H257" s="205">
        <v>2.964</v>
      </c>
      <c r="I257" s="206"/>
      <c r="J257" s="201"/>
      <c r="K257" s="201"/>
      <c r="L257" s="207"/>
      <c r="M257" s="208"/>
      <c r="N257" s="209"/>
      <c r="O257" s="209"/>
      <c r="P257" s="209"/>
      <c r="Q257" s="209"/>
      <c r="R257" s="209"/>
      <c r="S257" s="209"/>
      <c r="T257" s="210"/>
      <c r="AT257" s="211" t="s">
        <v>161</v>
      </c>
      <c r="AU257" s="211" t="s">
        <v>83</v>
      </c>
      <c r="AV257" s="13" t="s">
        <v>83</v>
      </c>
      <c r="AW257" s="13" t="s">
        <v>30</v>
      </c>
      <c r="AX257" s="13" t="s">
        <v>73</v>
      </c>
      <c r="AY257" s="211" t="s">
        <v>153</v>
      </c>
    </row>
    <row r="258" spans="1:65" s="14" customFormat="1">
      <c r="B258" s="212"/>
      <c r="C258" s="213"/>
      <c r="D258" s="202" t="s">
        <v>161</v>
      </c>
      <c r="E258" s="214" t="s">
        <v>1</v>
      </c>
      <c r="F258" s="215" t="s">
        <v>163</v>
      </c>
      <c r="G258" s="213"/>
      <c r="H258" s="216">
        <v>2.964</v>
      </c>
      <c r="I258" s="217"/>
      <c r="J258" s="213"/>
      <c r="K258" s="213"/>
      <c r="L258" s="218"/>
      <c r="M258" s="219"/>
      <c r="N258" s="220"/>
      <c r="O258" s="220"/>
      <c r="P258" s="220"/>
      <c r="Q258" s="220"/>
      <c r="R258" s="220"/>
      <c r="S258" s="220"/>
      <c r="T258" s="221"/>
      <c r="AT258" s="222" t="s">
        <v>161</v>
      </c>
      <c r="AU258" s="222" t="s">
        <v>83</v>
      </c>
      <c r="AV258" s="14" t="s">
        <v>159</v>
      </c>
      <c r="AW258" s="14" t="s">
        <v>30</v>
      </c>
      <c r="AX258" s="14" t="s">
        <v>81</v>
      </c>
      <c r="AY258" s="222" t="s">
        <v>153</v>
      </c>
    </row>
    <row r="259" spans="1:65" s="12" customFormat="1" ht="22.9" customHeight="1">
      <c r="B259" s="170"/>
      <c r="C259" s="171"/>
      <c r="D259" s="172" t="s">
        <v>72</v>
      </c>
      <c r="E259" s="184" t="s">
        <v>189</v>
      </c>
      <c r="F259" s="184" t="s">
        <v>1754</v>
      </c>
      <c r="G259" s="171"/>
      <c r="H259" s="171"/>
      <c r="I259" s="174"/>
      <c r="J259" s="185">
        <f>BK259</f>
        <v>0</v>
      </c>
      <c r="K259" s="171"/>
      <c r="L259" s="176"/>
      <c r="M259" s="177"/>
      <c r="N259" s="178"/>
      <c r="O259" s="178"/>
      <c r="P259" s="179">
        <f>SUM(P260:P264)</f>
        <v>0</v>
      </c>
      <c r="Q259" s="178"/>
      <c r="R259" s="179">
        <f>SUM(R260:R264)</f>
        <v>0</v>
      </c>
      <c r="S259" s="178"/>
      <c r="T259" s="180">
        <f>SUM(T260:T264)</f>
        <v>0</v>
      </c>
      <c r="AR259" s="181" t="s">
        <v>81</v>
      </c>
      <c r="AT259" s="182" t="s">
        <v>72</v>
      </c>
      <c r="AU259" s="182" t="s">
        <v>81</v>
      </c>
      <c r="AY259" s="181" t="s">
        <v>153</v>
      </c>
      <c r="BK259" s="183">
        <f>SUM(BK260:BK264)</f>
        <v>0</v>
      </c>
    </row>
    <row r="260" spans="1:65" s="2" customFormat="1" ht="33" customHeight="1">
      <c r="A260" s="33"/>
      <c r="B260" s="34"/>
      <c r="C260" s="186" t="s">
        <v>418</v>
      </c>
      <c r="D260" s="186" t="s">
        <v>155</v>
      </c>
      <c r="E260" s="187" t="s">
        <v>1755</v>
      </c>
      <c r="F260" s="188" t="s">
        <v>1756</v>
      </c>
      <c r="G260" s="189" t="s">
        <v>212</v>
      </c>
      <c r="H260" s="190">
        <v>36.5</v>
      </c>
      <c r="I260" s="191"/>
      <c r="J260" s="192">
        <f>ROUND(I260*H260,2)</f>
        <v>0</v>
      </c>
      <c r="K260" s="193"/>
      <c r="L260" s="38"/>
      <c r="M260" s="194" t="s">
        <v>1</v>
      </c>
      <c r="N260" s="195" t="s">
        <v>38</v>
      </c>
      <c r="O260" s="70"/>
      <c r="P260" s="196">
        <f>O260*H260</f>
        <v>0</v>
      </c>
      <c r="Q260" s="196">
        <v>0</v>
      </c>
      <c r="R260" s="196">
        <f>Q260*H260</f>
        <v>0</v>
      </c>
      <c r="S260" s="196">
        <v>0</v>
      </c>
      <c r="T260" s="197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8" t="s">
        <v>159</v>
      </c>
      <c r="AT260" s="198" t="s">
        <v>155</v>
      </c>
      <c r="AU260" s="198" t="s">
        <v>83</v>
      </c>
      <c r="AY260" s="16" t="s">
        <v>153</v>
      </c>
      <c r="BE260" s="199">
        <f>IF(N260="základní",J260,0)</f>
        <v>0</v>
      </c>
      <c r="BF260" s="199">
        <f>IF(N260="snížená",J260,0)</f>
        <v>0</v>
      </c>
      <c r="BG260" s="199">
        <f>IF(N260="zákl. přenesená",J260,0)</f>
        <v>0</v>
      </c>
      <c r="BH260" s="199">
        <f>IF(N260="sníž. přenesená",J260,0)</f>
        <v>0</v>
      </c>
      <c r="BI260" s="199">
        <f>IF(N260="nulová",J260,0)</f>
        <v>0</v>
      </c>
      <c r="BJ260" s="16" t="s">
        <v>81</v>
      </c>
      <c r="BK260" s="199">
        <f>ROUND(I260*H260,2)</f>
        <v>0</v>
      </c>
      <c r="BL260" s="16" t="s">
        <v>159</v>
      </c>
      <c r="BM260" s="198" t="s">
        <v>693</v>
      </c>
    </row>
    <row r="261" spans="1:65" s="13" customFormat="1">
      <c r="B261" s="200"/>
      <c r="C261" s="201"/>
      <c r="D261" s="202" t="s">
        <v>161</v>
      </c>
      <c r="E261" s="203" t="s">
        <v>1</v>
      </c>
      <c r="F261" s="204" t="s">
        <v>1757</v>
      </c>
      <c r="G261" s="201"/>
      <c r="H261" s="205">
        <v>36.5</v>
      </c>
      <c r="I261" s="206"/>
      <c r="J261" s="201"/>
      <c r="K261" s="201"/>
      <c r="L261" s="207"/>
      <c r="M261" s="208"/>
      <c r="N261" s="209"/>
      <c r="O261" s="209"/>
      <c r="P261" s="209"/>
      <c r="Q261" s="209"/>
      <c r="R261" s="209"/>
      <c r="S261" s="209"/>
      <c r="T261" s="210"/>
      <c r="AT261" s="211" t="s">
        <v>161</v>
      </c>
      <c r="AU261" s="211" t="s">
        <v>83</v>
      </c>
      <c r="AV261" s="13" t="s">
        <v>83</v>
      </c>
      <c r="AW261" s="13" t="s">
        <v>30</v>
      </c>
      <c r="AX261" s="13" t="s">
        <v>73</v>
      </c>
      <c r="AY261" s="211" t="s">
        <v>153</v>
      </c>
    </row>
    <row r="262" spans="1:65" s="14" customFormat="1">
      <c r="B262" s="212"/>
      <c r="C262" s="213"/>
      <c r="D262" s="202" t="s">
        <v>161</v>
      </c>
      <c r="E262" s="214" t="s">
        <v>1</v>
      </c>
      <c r="F262" s="215" t="s">
        <v>163</v>
      </c>
      <c r="G262" s="213"/>
      <c r="H262" s="216">
        <v>36.5</v>
      </c>
      <c r="I262" s="217"/>
      <c r="J262" s="213"/>
      <c r="K262" s="213"/>
      <c r="L262" s="218"/>
      <c r="M262" s="219"/>
      <c r="N262" s="220"/>
      <c r="O262" s="220"/>
      <c r="P262" s="220"/>
      <c r="Q262" s="220"/>
      <c r="R262" s="220"/>
      <c r="S262" s="220"/>
      <c r="T262" s="221"/>
      <c r="AT262" s="222" t="s">
        <v>161</v>
      </c>
      <c r="AU262" s="222" t="s">
        <v>83</v>
      </c>
      <c r="AV262" s="14" t="s">
        <v>159</v>
      </c>
      <c r="AW262" s="14" t="s">
        <v>30</v>
      </c>
      <c r="AX262" s="14" t="s">
        <v>81</v>
      </c>
      <c r="AY262" s="222" t="s">
        <v>153</v>
      </c>
    </row>
    <row r="263" spans="1:65" s="2" customFormat="1" ht="33" customHeight="1">
      <c r="A263" s="33"/>
      <c r="B263" s="34"/>
      <c r="C263" s="186" t="s">
        <v>423</v>
      </c>
      <c r="D263" s="186" t="s">
        <v>155</v>
      </c>
      <c r="E263" s="187" t="s">
        <v>1758</v>
      </c>
      <c r="F263" s="188" t="s">
        <v>1759</v>
      </c>
      <c r="G263" s="189" t="s">
        <v>212</v>
      </c>
      <c r="H263" s="190">
        <v>36.5</v>
      </c>
      <c r="I263" s="191"/>
      <c r="J263" s="192">
        <f>ROUND(I263*H263,2)</f>
        <v>0</v>
      </c>
      <c r="K263" s="193"/>
      <c r="L263" s="38"/>
      <c r="M263" s="194" t="s">
        <v>1</v>
      </c>
      <c r="N263" s="195" t="s">
        <v>38</v>
      </c>
      <c r="O263" s="70"/>
      <c r="P263" s="196">
        <f>O263*H263</f>
        <v>0</v>
      </c>
      <c r="Q263" s="196">
        <v>0</v>
      </c>
      <c r="R263" s="196">
        <f>Q263*H263</f>
        <v>0</v>
      </c>
      <c r="S263" s="196">
        <v>0</v>
      </c>
      <c r="T263" s="197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8" t="s">
        <v>159</v>
      </c>
      <c r="AT263" s="198" t="s">
        <v>155</v>
      </c>
      <c r="AU263" s="198" t="s">
        <v>83</v>
      </c>
      <c r="AY263" s="16" t="s">
        <v>153</v>
      </c>
      <c r="BE263" s="199">
        <f>IF(N263="základní",J263,0)</f>
        <v>0</v>
      </c>
      <c r="BF263" s="199">
        <f>IF(N263="snížená",J263,0)</f>
        <v>0</v>
      </c>
      <c r="BG263" s="199">
        <f>IF(N263="zákl. přenesená",J263,0)</f>
        <v>0</v>
      </c>
      <c r="BH263" s="199">
        <f>IF(N263="sníž. přenesená",J263,0)</f>
        <v>0</v>
      </c>
      <c r="BI263" s="199">
        <f>IF(N263="nulová",J263,0)</f>
        <v>0</v>
      </c>
      <c r="BJ263" s="16" t="s">
        <v>81</v>
      </c>
      <c r="BK263" s="199">
        <f>ROUND(I263*H263,2)</f>
        <v>0</v>
      </c>
      <c r="BL263" s="16" t="s">
        <v>159</v>
      </c>
      <c r="BM263" s="198" t="s">
        <v>701</v>
      </c>
    </row>
    <row r="264" spans="1:65" s="2" customFormat="1" ht="33" customHeight="1">
      <c r="A264" s="33"/>
      <c r="B264" s="34"/>
      <c r="C264" s="186" t="s">
        <v>428</v>
      </c>
      <c r="D264" s="186" t="s">
        <v>155</v>
      </c>
      <c r="E264" s="187" t="s">
        <v>1760</v>
      </c>
      <c r="F264" s="188" t="s">
        <v>1761</v>
      </c>
      <c r="G264" s="189" t="s">
        <v>206</v>
      </c>
      <c r="H264" s="190">
        <v>14.605</v>
      </c>
      <c r="I264" s="191"/>
      <c r="J264" s="192">
        <f>ROUND(I264*H264,2)</f>
        <v>0</v>
      </c>
      <c r="K264" s="193"/>
      <c r="L264" s="38"/>
      <c r="M264" s="194" t="s">
        <v>1</v>
      </c>
      <c r="N264" s="195" t="s">
        <v>38</v>
      </c>
      <c r="O264" s="70"/>
      <c r="P264" s="196">
        <f>O264*H264</f>
        <v>0</v>
      </c>
      <c r="Q264" s="196">
        <v>0</v>
      </c>
      <c r="R264" s="196">
        <f>Q264*H264</f>
        <v>0</v>
      </c>
      <c r="S264" s="196">
        <v>0</v>
      </c>
      <c r="T264" s="197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98" t="s">
        <v>159</v>
      </c>
      <c r="AT264" s="198" t="s">
        <v>155</v>
      </c>
      <c r="AU264" s="198" t="s">
        <v>83</v>
      </c>
      <c r="AY264" s="16" t="s">
        <v>153</v>
      </c>
      <c r="BE264" s="199">
        <f>IF(N264="základní",J264,0)</f>
        <v>0</v>
      </c>
      <c r="BF264" s="199">
        <f>IF(N264="snížená",J264,0)</f>
        <v>0</v>
      </c>
      <c r="BG264" s="199">
        <f>IF(N264="zákl. přenesená",J264,0)</f>
        <v>0</v>
      </c>
      <c r="BH264" s="199">
        <f>IF(N264="sníž. přenesená",J264,0)</f>
        <v>0</v>
      </c>
      <c r="BI264" s="199">
        <f>IF(N264="nulová",J264,0)</f>
        <v>0</v>
      </c>
      <c r="BJ264" s="16" t="s">
        <v>81</v>
      </c>
      <c r="BK264" s="199">
        <f>ROUND(I264*H264,2)</f>
        <v>0</v>
      </c>
      <c r="BL264" s="16" t="s">
        <v>159</v>
      </c>
      <c r="BM264" s="198" t="s">
        <v>711</v>
      </c>
    </row>
    <row r="265" spans="1:65" s="12" customFormat="1" ht="22.9" customHeight="1">
      <c r="B265" s="170"/>
      <c r="C265" s="171"/>
      <c r="D265" s="172" t="s">
        <v>72</v>
      </c>
      <c r="E265" s="184" t="s">
        <v>194</v>
      </c>
      <c r="F265" s="184" t="s">
        <v>1762</v>
      </c>
      <c r="G265" s="171"/>
      <c r="H265" s="171"/>
      <c r="I265" s="174"/>
      <c r="J265" s="185">
        <f>BK265</f>
        <v>0</v>
      </c>
      <c r="K265" s="171"/>
      <c r="L265" s="176"/>
      <c r="M265" s="177"/>
      <c r="N265" s="178"/>
      <c r="O265" s="178"/>
      <c r="P265" s="179">
        <f>SUM(P266:P289)</f>
        <v>0</v>
      </c>
      <c r="Q265" s="178"/>
      <c r="R265" s="179">
        <f>SUM(R266:R289)</f>
        <v>0.19328400000000001</v>
      </c>
      <c r="S265" s="178"/>
      <c r="T265" s="180">
        <f>SUM(T266:T289)</f>
        <v>0</v>
      </c>
      <c r="AR265" s="181" t="s">
        <v>81</v>
      </c>
      <c r="AT265" s="182" t="s">
        <v>72</v>
      </c>
      <c r="AU265" s="182" t="s">
        <v>81</v>
      </c>
      <c r="AY265" s="181" t="s">
        <v>153</v>
      </c>
      <c r="BK265" s="183">
        <f>SUM(BK266:BK289)</f>
        <v>0</v>
      </c>
    </row>
    <row r="266" spans="1:65" s="2" customFormat="1" ht="16.5" customHeight="1">
      <c r="A266" s="33"/>
      <c r="B266" s="34"/>
      <c r="C266" s="186" t="s">
        <v>432</v>
      </c>
      <c r="D266" s="186" t="s">
        <v>155</v>
      </c>
      <c r="E266" s="187" t="s">
        <v>1763</v>
      </c>
      <c r="F266" s="188" t="s">
        <v>1764</v>
      </c>
      <c r="G266" s="189" t="s">
        <v>158</v>
      </c>
      <c r="H266" s="190">
        <v>8.5190000000000001</v>
      </c>
      <c r="I266" s="191"/>
      <c r="J266" s="192">
        <f>ROUND(I266*H266,2)</f>
        <v>0</v>
      </c>
      <c r="K266" s="193"/>
      <c r="L266" s="38"/>
      <c r="M266" s="194" t="s">
        <v>1</v>
      </c>
      <c r="N266" s="195" t="s">
        <v>38</v>
      </c>
      <c r="O266" s="70"/>
      <c r="P266" s="196">
        <f>O266*H266</f>
        <v>0</v>
      </c>
      <c r="Q266" s="196">
        <v>0</v>
      </c>
      <c r="R266" s="196">
        <f>Q266*H266</f>
        <v>0</v>
      </c>
      <c r="S266" s="196">
        <v>0</v>
      </c>
      <c r="T266" s="197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8" t="s">
        <v>159</v>
      </c>
      <c r="AT266" s="198" t="s">
        <v>155</v>
      </c>
      <c r="AU266" s="198" t="s">
        <v>83</v>
      </c>
      <c r="AY266" s="16" t="s">
        <v>153</v>
      </c>
      <c r="BE266" s="199">
        <f>IF(N266="základní",J266,0)</f>
        <v>0</v>
      </c>
      <c r="BF266" s="199">
        <f>IF(N266="snížená",J266,0)</f>
        <v>0</v>
      </c>
      <c r="BG266" s="199">
        <f>IF(N266="zákl. přenesená",J266,0)</f>
        <v>0</v>
      </c>
      <c r="BH266" s="199">
        <f>IF(N266="sníž. přenesená",J266,0)</f>
        <v>0</v>
      </c>
      <c r="BI266" s="199">
        <f>IF(N266="nulová",J266,0)</f>
        <v>0</v>
      </c>
      <c r="BJ266" s="16" t="s">
        <v>81</v>
      </c>
      <c r="BK266" s="199">
        <f>ROUND(I266*H266,2)</f>
        <v>0</v>
      </c>
      <c r="BL266" s="16" t="s">
        <v>159</v>
      </c>
      <c r="BM266" s="198" t="s">
        <v>720</v>
      </c>
    </row>
    <row r="267" spans="1:65" s="13" customFormat="1">
      <c r="B267" s="200"/>
      <c r="C267" s="201"/>
      <c r="D267" s="202" t="s">
        <v>161</v>
      </c>
      <c r="E267" s="203" t="s">
        <v>1</v>
      </c>
      <c r="F267" s="204" t="s">
        <v>1640</v>
      </c>
      <c r="G267" s="201"/>
      <c r="H267" s="205">
        <v>8.5190000000000001</v>
      </c>
      <c r="I267" s="206"/>
      <c r="J267" s="201"/>
      <c r="K267" s="201"/>
      <c r="L267" s="207"/>
      <c r="M267" s="208"/>
      <c r="N267" s="209"/>
      <c r="O267" s="209"/>
      <c r="P267" s="209"/>
      <c r="Q267" s="209"/>
      <c r="R267" s="209"/>
      <c r="S267" s="209"/>
      <c r="T267" s="210"/>
      <c r="AT267" s="211" t="s">
        <v>161</v>
      </c>
      <c r="AU267" s="211" t="s">
        <v>83</v>
      </c>
      <c r="AV267" s="13" t="s">
        <v>83</v>
      </c>
      <c r="AW267" s="13" t="s">
        <v>30</v>
      </c>
      <c r="AX267" s="13" t="s">
        <v>73</v>
      </c>
      <c r="AY267" s="211" t="s">
        <v>153</v>
      </c>
    </row>
    <row r="268" spans="1:65" s="14" customFormat="1">
      <c r="B268" s="212"/>
      <c r="C268" s="213"/>
      <c r="D268" s="202" t="s">
        <v>161</v>
      </c>
      <c r="E268" s="214" t="s">
        <v>1</v>
      </c>
      <c r="F268" s="215" t="s">
        <v>163</v>
      </c>
      <c r="G268" s="213"/>
      <c r="H268" s="216">
        <v>8.5190000000000001</v>
      </c>
      <c r="I268" s="217"/>
      <c r="J268" s="213"/>
      <c r="K268" s="213"/>
      <c r="L268" s="218"/>
      <c r="M268" s="219"/>
      <c r="N268" s="220"/>
      <c r="O268" s="220"/>
      <c r="P268" s="220"/>
      <c r="Q268" s="220"/>
      <c r="R268" s="220"/>
      <c r="S268" s="220"/>
      <c r="T268" s="221"/>
      <c r="AT268" s="222" t="s">
        <v>161</v>
      </c>
      <c r="AU268" s="222" t="s">
        <v>83</v>
      </c>
      <c r="AV268" s="14" t="s">
        <v>159</v>
      </c>
      <c r="AW268" s="14" t="s">
        <v>30</v>
      </c>
      <c r="AX268" s="14" t="s">
        <v>81</v>
      </c>
      <c r="AY268" s="222" t="s">
        <v>153</v>
      </c>
    </row>
    <row r="269" spans="1:65" s="2" customFormat="1" ht="33" customHeight="1">
      <c r="A269" s="33"/>
      <c r="B269" s="34"/>
      <c r="C269" s="186" t="s">
        <v>437</v>
      </c>
      <c r="D269" s="186" t="s">
        <v>155</v>
      </c>
      <c r="E269" s="187" t="s">
        <v>1765</v>
      </c>
      <c r="F269" s="188" t="s">
        <v>1766</v>
      </c>
      <c r="G269" s="189" t="s">
        <v>212</v>
      </c>
      <c r="H269" s="190">
        <v>40.049999999999997</v>
      </c>
      <c r="I269" s="191"/>
      <c r="J269" s="192">
        <f>ROUND(I269*H269,2)</f>
        <v>0</v>
      </c>
      <c r="K269" s="193"/>
      <c r="L269" s="38"/>
      <c r="M269" s="194" t="s">
        <v>1</v>
      </c>
      <c r="N269" s="195" t="s">
        <v>38</v>
      </c>
      <c r="O269" s="70"/>
      <c r="P269" s="196">
        <f>O269*H269</f>
        <v>0</v>
      </c>
      <c r="Q269" s="196">
        <v>0</v>
      </c>
      <c r="R269" s="196">
        <f>Q269*H269</f>
        <v>0</v>
      </c>
      <c r="S269" s="196">
        <v>0</v>
      </c>
      <c r="T269" s="197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8" t="s">
        <v>159</v>
      </c>
      <c r="AT269" s="198" t="s">
        <v>155</v>
      </c>
      <c r="AU269" s="198" t="s">
        <v>83</v>
      </c>
      <c r="AY269" s="16" t="s">
        <v>153</v>
      </c>
      <c r="BE269" s="199">
        <f>IF(N269="základní",J269,0)</f>
        <v>0</v>
      </c>
      <c r="BF269" s="199">
        <f>IF(N269="snížená",J269,0)</f>
        <v>0</v>
      </c>
      <c r="BG269" s="199">
        <f>IF(N269="zákl. přenesená",J269,0)</f>
        <v>0</v>
      </c>
      <c r="BH269" s="199">
        <f>IF(N269="sníž. přenesená",J269,0)</f>
        <v>0</v>
      </c>
      <c r="BI269" s="199">
        <f>IF(N269="nulová",J269,0)</f>
        <v>0</v>
      </c>
      <c r="BJ269" s="16" t="s">
        <v>81</v>
      </c>
      <c r="BK269" s="199">
        <f>ROUND(I269*H269,2)</f>
        <v>0</v>
      </c>
      <c r="BL269" s="16" t="s">
        <v>159</v>
      </c>
      <c r="BM269" s="198" t="s">
        <v>732</v>
      </c>
    </row>
    <row r="270" spans="1:65" s="13" customFormat="1">
      <c r="B270" s="200"/>
      <c r="C270" s="201"/>
      <c r="D270" s="202" t="s">
        <v>161</v>
      </c>
      <c r="E270" s="203" t="s">
        <v>1</v>
      </c>
      <c r="F270" s="204" t="s">
        <v>1767</v>
      </c>
      <c r="G270" s="201"/>
      <c r="H270" s="205">
        <v>40.049999999999997</v>
      </c>
      <c r="I270" s="206"/>
      <c r="J270" s="201"/>
      <c r="K270" s="201"/>
      <c r="L270" s="207"/>
      <c r="M270" s="208"/>
      <c r="N270" s="209"/>
      <c r="O270" s="209"/>
      <c r="P270" s="209"/>
      <c r="Q270" s="209"/>
      <c r="R270" s="209"/>
      <c r="S270" s="209"/>
      <c r="T270" s="210"/>
      <c r="AT270" s="211" t="s">
        <v>161</v>
      </c>
      <c r="AU270" s="211" t="s">
        <v>83</v>
      </c>
      <c r="AV270" s="13" t="s">
        <v>83</v>
      </c>
      <c r="AW270" s="13" t="s">
        <v>30</v>
      </c>
      <c r="AX270" s="13" t="s">
        <v>73</v>
      </c>
      <c r="AY270" s="211" t="s">
        <v>153</v>
      </c>
    </row>
    <row r="271" spans="1:65" s="14" customFormat="1">
      <c r="B271" s="212"/>
      <c r="C271" s="213"/>
      <c r="D271" s="202" t="s">
        <v>161</v>
      </c>
      <c r="E271" s="214" t="s">
        <v>1</v>
      </c>
      <c r="F271" s="215" t="s">
        <v>163</v>
      </c>
      <c r="G271" s="213"/>
      <c r="H271" s="216">
        <v>40.049999999999997</v>
      </c>
      <c r="I271" s="217"/>
      <c r="J271" s="213"/>
      <c r="K271" s="213"/>
      <c r="L271" s="218"/>
      <c r="M271" s="219"/>
      <c r="N271" s="220"/>
      <c r="O271" s="220"/>
      <c r="P271" s="220"/>
      <c r="Q271" s="220"/>
      <c r="R271" s="220"/>
      <c r="S271" s="220"/>
      <c r="T271" s="221"/>
      <c r="AT271" s="222" t="s">
        <v>161</v>
      </c>
      <c r="AU271" s="222" t="s">
        <v>83</v>
      </c>
      <c r="AV271" s="14" t="s">
        <v>159</v>
      </c>
      <c r="AW271" s="14" t="s">
        <v>30</v>
      </c>
      <c r="AX271" s="14" t="s">
        <v>81</v>
      </c>
      <c r="AY271" s="222" t="s">
        <v>153</v>
      </c>
    </row>
    <row r="272" spans="1:65" s="2" customFormat="1" ht="16.5" customHeight="1">
      <c r="A272" s="33"/>
      <c r="B272" s="34"/>
      <c r="C272" s="186" t="s">
        <v>442</v>
      </c>
      <c r="D272" s="186" t="s">
        <v>155</v>
      </c>
      <c r="E272" s="187" t="s">
        <v>1768</v>
      </c>
      <c r="F272" s="188" t="s">
        <v>1769</v>
      </c>
      <c r="G272" s="189" t="s">
        <v>158</v>
      </c>
      <c r="H272" s="190">
        <v>4.806</v>
      </c>
      <c r="I272" s="191"/>
      <c r="J272" s="192">
        <f>ROUND(I272*H272,2)</f>
        <v>0</v>
      </c>
      <c r="K272" s="193"/>
      <c r="L272" s="38"/>
      <c r="M272" s="194" t="s">
        <v>1</v>
      </c>
      <c r="N272" s="195" t="s">
        <v>38</v>
      </c>
      <c r="O272" s="70"/>
      <c r="P272" s="196">
        <f>O272*H272</f>
        <v>0</v>
      </c>
      <c r="Q272" s="196">
        <v>0</v>
      </c>
      <c r="R272" s="196">
        <f>Q272*H272</f>
        <v>0</v>
      </c>
      <c r="S272" s="196">
        <v>0</v>
      </c>
      <c r="T272" s="197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98" t="s">
        <v>159</v>
      </c>
      <c r="AT272" s="198" t="s">
        <v>155</v>
      </c>
      <c r="AU272" s="198" t="s">
        <v>83</v>
      </c>
      <c r="AY272" s="16" t="s">
        <v>153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16" t="s">
        <v>81</v>
      </c>
      <c r="BK272" s="199">
        <f>ROUND(I272*H272,2)</f>
        <v>0</v>
      </c>
      <c r="BL272" s="16" t="s">
        <v>159</v>
      </c>
      <c r="BM272" s="198" t="s">
        <v>744</v>
      </c>
    </row>
    <row r="273" spans="1:65" s="13" customFormat="1">
      <c r="B273" s="200"/>
      <c r="C273" s="201"/>
      <c r="D273" s="202" t="s">
        <v>161</v>
      </c>
      <c r="E273" s="203" t="s">
        <v>1</v>
      </c>
      <c r="F273" s="204" t="s">
        <v>1770</v>
      </c>
      <c r="G273" s="201"/>
      <c r="H273" s="205">
        <v>4.806</v>
      </c>
      <c r="I273" s="206"/>
      <c r="J273" s="201"/>
      <c r="K273" s="201"/>
      <c r="L273" s="207"/>
      <c r="M273" s="208"/>
      <c r="N273" s="209"/>
      <c r="O273" s="209"/>
      <c r="P273" s="209"/>
      <c r="Q273" s="209"/>
      <c r="R273" s="209"/>
      <c r="S273" s="209"/>
      <c r="T273" s="210"/>
      <c r="AT273" s="211" t="s">
        <v>161</v>
      </c>
      <c r="AU273" s="211" t="s">
        <v>83</v>
      </c>
      <c r="AV273" s="13" t="s">
        <v>83</v>
      </c>
      <c r="AW273" s="13" t="s">
        <v>30</v>
      </c>
      <c r="AX273" s="13" t="s">
        <v>73</v>
      </c>
      <c r="AY273" s="211" t="s">
        <v>153</v>
      </c>
    </row>
    <row r="274" spans="1:65" s="14" customFormat="1">
      <c r="B274" s="212"/>
      <c r="C274" s="213"/>
      <c r="D274" s="202" t="s">
        <v>161</v>
      </c>
      <c r="E274" s="214" t="s">
        <v>1</v>
      </c>
      <c r="F274" s="215" t="s">
        <v>163</v>
      </c>
      <c r="G274" s="213"/>
      <c r="H274" s="216">
        <v>4.806</v>
      </c>
      <c r="I274" s="217"/>
      <c r="J274" s="213"/>
      <c r="K274" s="213"/>
      <c r="L274" s="218"/>
      <c r="M274" s="219"/>
      <c r="N274" s="220"/>
      <c r="O274" s="220"/>
      <c r="P274" s="220"/>
      <c r="Q274" s="220"/>
      <c r="R274" s="220"/>
      <c r="S274" s="220"/>
      <c r="T274" s="221"/>
      <c r="AT274" s="222" t="s">
        <v>161</v>
      </c>
      <c r="AU274" s="222" t="s">
        <v>83</v>
      </c>
      <c r="AV274" s="14" t="s">
        <v>159</v>
      </c>
      <c r="AW274" s="14" t="s">
        <v>30</v>
      </c>
      <c r="AX274" s="14" t="s">
        <v>81</v>
      </c>
      <c r="AY274" s="222" t="s">
        <v>153</v>
      </c>
    </row>
    <row r="275" spans="1:65" s="2" customFormat="1" ht="16.5" customHeight="1">
      <c r="A275" s="33"/>
      <c r="B275" s="34"/>
      <c r="C275" s="186" t="s">
        <v>447</v>
      </c>
      <c r="D275" s="186" t="s">
        <v>155</v>
      </c>
      <c r="E275" s="187" t="s">
        <v>1771</v>
      </c>
      <c r="F275" s="188" t="s">
        <v>1772</v>
      </c>
      <c r="G275" s="189" t="s">
        <v>206</v>
      </c>
      <c r="H275" s="190">
        <v>9.4E-2</v>
      </c>
      <c r="I275" s="191"/>
      <c r="J275" s="192">
        <f>ROUND(I275*H275,2)</f>
        <v>0</v>
      </c>
      <c r="K275" s="193"/>
      <c r="L275" s="38"/>
      <c r="M275" s="194" t="s">
        <v>1</v>
      </c>
      <c r="N275" s="195" t="s">
        <v>38</v>
      </c>
      <c r="O275" s="70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7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98" t="s">
        <v>159</v>
      </c>
      <c r="AT275" s="198" t="s">
        <v>155</v>
      </c>
      <c r="AU275" s="198" t="s">
        <v>83</v>
      </c>
      <c r="AY275" s="16" t="s">
        <v>153</v>
      </c>
      <c r="BE275" s="199">
        <f>IF(N275="základní",J275,0)</f>
        <v>0</v>
      </c>
      <c r="BF275" s="199">
        <f>IF(N275="snížená",J275,0)</f>
        <v>0</v>
      </c>
      <c r="BG275" s="199">
        <f>IF(N275="zákl. přenesená",J275,0)</f>
        <v>0</v>
      </c>
      <c r="BH275" s="199">
        <f>IF(N275="sníž. přenesená",J275,0)</f>
        <v>0</v>
      </c>
      <c r="BI275" s="199">
        <f>IF(N275="nulová",J275,0)</f>
        <v>0</v>
      </c>
      <c r="BJ275" s="16" t="s">
        <v>81</v>
      </c>
      <c r="BK275" s="199">
        <f>ROUND(I275*H275,2)</f>
        <v>0</v>
      </c>
      <c r="BL275" s="16" t="s">
        <v>159</v>
      </c>
      <c r="BM275" s="198" t="s">
        <v>754</v>
      </c>
    </row>
    <row r="276" spans="1:65" s="13" customFormat="1">
      <c r="B276" s="200"/>
      <c r="C276" s="201"/>
      <c r="D276" s="202" t="s">
        <v>161</v>
      </c>
      <c r="E276" s="203" t="s">
        <v>1</v>
      </c>
      <c r="F276" s="204" t="s">
        <v>1773</v>
      </c>
      <c r="G276" s="201"/>
      <c r="H276" s="205">
        <v>9.4E-2</v>
      </c>
      <c r="I276" s="206"/>
      <c r="J276" s="201"/>
      <c r="K276" s="201"/>
      <c r="L276" s="207"/>
      <c r="M276" s="208"/>
      <c r="N276" s="209"/>
      <c r="O276" s="209"/>
      <c r="P276" s="209"/>
      <c r="Q276" s="209"/>
      <c r="R276" s="209"/>
      <c r="S276" s="209"/>
      <c r="T276" s="210"/>
      <c r="AT276" s="211" t="s">
        <v>161</v>
      </c>
      <c r="AU276" s="211" t="s">
        <v>83</v>
      </c>
      <c r="AV276" s="13" t="s">
        <v>83</v>
      </c>
      <c r="AW276" s="13" t="s">
        <v>30</v>
      </c>
      <c r="AX276" s="13" t="s">
        <v>73</v>
      </c>
      <c r="AY276" s="211" t="s">
        <v>153</v>
      </c>
    </row>
    <row r="277" spans="1:65" s="14" customFormat="1">
      <c r="B277" s="212"/>
      <c r="C277" s="213"/>
      <c r="D277" s="202" t="s">
        <v>161</v>
      </c>
      <c r="E277" s="214" t="s">
        <v>1</v>
      </c>
      <c r="F277" s="215" t="s">
        <v>163</v>
      </c>
      <c r="G277" s="213"/>
      <c r="H277" s="216">
        <v>9.4E-2</v>
      </c>
      <c r="I277" s="217"/>
      <c r="J277" s="213"/>
      <c r="K277" s="213"/>
      <c r="L277" s="218"/>
      <c r="M277" s="219"/>
      <c r="N277" s="220"/>
      <c r="O277" s="220"/>
      <c r="P277" s="220"/>
      <c r="Q277" s="220"/>
      <c r="R277" s="220"/>
      <c r="S277" s="220"/>
      <c r="T277" s="221"/>
      <c r="AT277" s="222" t="s">
        <v>161</v>
      </c>
      <c r="AU277" s="222" t="s">
        <v>83</v>
      </c>
      <c r="AV277" s="14" t="s">
        <v>159</v>
      </c>
      <c r="AW277" s="14" t="s">
        <v>30</v>
      </c>
      <c r="AX277" s="14" t="s">
        <v>81</v>
      </c>
      <c r="AY277" s="222" t="s">
        <v>153</v>
      </c>
    </row>
    <row r="278" spans="1:65" s="2" customFormat="1" ht="24.2" customHeight="1">
      <c r="A278" s="33"/>
      <c r="B278" s="34"/>
      <c r="C278" s="186" t="s">
        <v>452</v>
      </c>
      <c r="D278" s="186" t="s">
        <v>155</v>
      </c>
      <c r="E278" s="187" t="s">
        <v>1774</v>
      </c>
      <c r="F278" s="188" t="s">
        <v>1775</v>
      </c>
      <c r="G278" s="189" t="s">
        <v>212</v>
      </c>
      <c r="H278" s="190">
        <v>62.3</v>
      </c>
      <c r="I278" s="191"/>
      <c r="J278" s="192">
        <f>ROUND(I278*H278,2)</f>
        <v>0</v>
      </c>
      <c r="K278" s="193"/>
      <c r="L278" s="38"/>
      <c r="M278" s="194" t="s">
        <v>1</v>
      </c>
      <c r="N278" s="195" t="s">
        <v>38</v>
      </c>
      <c r="O278" s="70"/>
      <c r="P278" s="196">
        <f>O278*H278</f>
        <v>0</v>
      </c>
      <c r="Q278" s="196">
        <v>5.8E-4</v>
      </c>
      <c r="R278" s="196">
        <f>Q278*H278</f>
        <v>3.6133999999999999E-2</v>
      </c>
      <c r="S278" s="196">
        <v>0</v>
      </c>
      <c r="T278" s="197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8" t="s">
        <v>236</v>
      </c>
      <c r="AT278" s="198" t="s">
        <v>155</v>
      </c>
      <c r="AU278" s="198" t="s">
        <v>83</v>
      </c>
      <c r="AY278" s="16" t="s">
        <v>153</v>
      </c>
      <c r="BE278" s="199">
        <f>IF(N278="základní",J278,0)</f>
        <v>0</v>
      </c>
      <c r="BF278" s="199">
        <f>IF(N278="snížená",J278,0)</f>
        <v>0</v>
      </c>
      <c r="BG278" s="199">
        <f>IF(N278="zákl. přenesená",J278,0)</f>
        <v>0</v>
      </c>
      <c r="BH278" s="199">
        <f>IF(N278="sníž. přenesená",J278,0)</f>
        <v>0</v>
      </c>
      <c r="BI278" s="199">
        <f>IF(N278="nulová",J278,0)</f>
        <v>0</v>
      </c>
      <c r="BJ278" s="16" t="s">
        <v>81</v>
      </c>
      <c r="BK278" s="199">
        <f>ROUND(I278*H278,2)</f>
        <v>0</v>
      </c>
      <c r="BL278" s="16" t="s">
        <v>236</v>
      </c>
      <c r="BM278" s="198" t="s">
        <v>1776</v>
      </c>
    </row>
    <row r="279" spans="1:65" s="13" customFormat="1">
      <c r="B279" s="200"/>
      <c r="C279" s="201"/>
      <c r="D279" s="202" t="s">
        <v>161</v>
      </c>
      <c r="E279" s="203" t="s">
        <v>1</v>
      </c>
      <c r="F279" s="204" t="s">
        <v>1777</v>
      </c>
      <c r="G279" s="201"/>
      <c r="H279" s="205">
        <v>62.3</v>
      </c>
      <c r="I279" s="206"/>
      <c r="J279" s="201"/>
      <c r="K279" s="201"/>
      <c r="L279" s="207"/>
      <c r="M279" s="208"/>
      <c r="N279" s="209"/>
      <c r="O279" s="209"/>
      <c r="P279" s="209"/>
      <c r="Q279" s="209"/>
      <c r="R279" s="209"/>
      <c r="S279" s="209"/>
      <c r="T279" s="210"/>
      <c r="AT279" s="211" t="s">
        <v>161</v>
      </c>
      <c r="AU279" s="211" t="s">
        <v>83</v>
      </c>
      <c r="AV279" s="13" t="s">
        <v>83</v>
      </c>
      <c r="AW279" s="13" t="s">
        <v>30</v>
      </c>
      <c r="AX279" s="13" t="s">
        <v>73</v>
      </c>
      <c r="AY279" s="211" t="s">
        <v>153</v>
      </c>
    </row>
    <row r="280" spans="1:65" s="14" customFormat="1">
      <c r="B280" s="212"/>
      <c r="C280" s="213"/>
      <c r="D280" s="202" t="s">
        <v>161</v>
      </c>
      <c r="E280" s="214" t="s">
        <v>1</v>
      </c>
      <c r="F280" s="215" t="s">
        <v>163</v>
      </c>
      <c r="G280" s="213"/>
      <c r="H280" s="216">
        <v>62.3</v>
      </c>
      <c r="I280" s="217"/>
      <c r="J280" s="213"/>
      <c r="K280" s="213"/>
      <c r="L280" s="218"/>
      <c r="M280" s="219"/>
      <c r="N280" s="220"/>
      <c r="O280" s="220"/>
      <c r="P280" s="220"/>
      <c r="Q280" s="220"/>
      <c r="R280" s="220"/>
      <c r="S280" s="220"/>
      <c r="T280" s="221"/>
      <c r="AT280" s="222" t="s">
        <v>161</v>
      </c>
      <c r="AU280" s="222" t="s">
        <v>83</v>
      </c>
      <c r="AV280" s="14" t="s">
        <v>159</v>
      </c>
      <c r="AW280" s="14" t="s">
        <v>30</v>
      </c>
      <c r="AX280" s="14" t="s">
        <v>81</v>
      </c>
      <c r="AY280" s="222" t="s">
        <v>153</v>
      </c>
    </row>
    <row r="281" spans="1:65" s="2" customFormat="1" ht="24.2" customHeight="1">
      <c r="A281" s="33"/>
      <c r="B281" s="34"/>
      <c r="C281" s="186" t="s">
        <v>456</v>
      </c>
      <c r="D281" s="186" t="s">
        <v>155</v>
      </c>
      <c r="E281" s="187" t="s">
        <v>1778</v>
      </c>
      <c r="F281" s="188" t="s">
        <v>1779</v>
      </c>
      <c r="G281" s="189" t="s">
        <v>309</v>
      </c>
      <c r="H281" s="190">
        <v>24</v>
      </c>
      <c r="I281" s="191"/>
      <c r="J281" s="192">
        <f>ROUND(I281*H281,2)</f>
        <v>0</v>
      </c>
      <c r="K281" s="193"/>
      <c r="L281" s="38"/>
      <c r="M281" s="194" t="s">
        <v>1</v>
      </c>
      <c r="N281" s="195" t="s">
        <v>38</v>
      </c>
      <c r="O281" s="70"/>
      <c r="P281" s="196">
        <f>O281*H281</f>
        <v>0</v>
      </c>
      <c r="Q281" s="196">
        <v>0</v>
      </c>
      <c r="R281" s="196">
        <f>Q281*H281</f>
        <v>0</v>
      </c>
      <c r="S281" s="196">
        <v>0</v>
      </c>
      <c r="T281" s="197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8" t="s">
        <v>159</v>
      </c>
      <c r="AT281" s="198" t="s">
        <v>155</v>
      </c>
      <c r="AU281" s="198" t="s">
        <v>83</v>
      </c>
      <c r="AY281" s="16" t="s">
        <v>153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6" t="s">
        <v>81</v>
      </c>
      <c r="BK281" s="199">
        <f>ROUND(I281*H281,2)</f>
        <v>0</v>
      </c>
      <c r="BL281" s="16" t="s">
        <v>159</v>
      </c>
      <c r="BM281" s="198" t="s">
        <v>774</v>
      </c>
    </row>
    <row r="282" spans="1:65" s="13" customFormat="1">
      <c r="B282" s="200"/>
      <c r="C282" s="201"/>
      <c r="D282" s="202" t="s">
        <v>161</v>
      </c>
      <c r="E282" s="203" t="s">
        <v>1</v>
      </c>
      <c r="F282" s="204" t="s">
        <v>1780</v>
      </c>
      <c r="G282" s="201"/>
      <c r="H282" s="205">
        <v>24</v>
      </c>
      <c r="I282" s="206"/>
      <c r="J282" s="201"/>
      <c r="K282" s="201"/>
      <c r="L282" s="207"/>
      <c r="M282" s="208"/>
      <c r="N282" s="209"/>
      <c r="O282" s="209"/>
      <c r="P282" s="209"/>
      <c r="Q282" s="209"/>
      <c r="R282" s="209"/>
      <c r="S282" s="209"/>
      <c r="T282" s="210"/>
      <c r="AT282" s="211" t="s">
        <v>161</v>
      </c>
      <c r="AU282" s="211" t="s">
        <v>83</v>
      </c>
      <c r="AV282" s="13" t="s">
        <v>83</v>
      </c>
      <c r="AW282" s="13" t="s">
        <v>30</v>
      </c>
      <c r="AX282" s="13" t="s">
        <v>73</v>
      </c>
      <c r="AY282" s="211" t="s">
        <v>153</v>
      </c>
    </row>
    <row r="283" spans="1:65" s="14" customFormat="1">
      <c r="B283" s="212"/>
      <c r="C283" s="213"/>
      <c r="D283" s="202" t="s">
        <v>161</v>
      </c>
      <c r="E283" s="214" t="s">
        <v>1</v>
      </c>
      <c r="F283" s="215" t="s">
        <v>163</v>
      </c>
      <c r="G283" s="213"/>
      <c r="H283" s="216">
        <v>24</v>
      </c>
      <c r="I283" s="217"/>
      <c r="J283" s="213"/>
      <c r="K283" s="213"/>
      <c r="L283" s="218"/>
      <c r="M283" s="219"/>
      <c r="N283" s="220"/>
      <c r="O283" s="220"/>
      <c r="P283" s="220"/>
      <c r="Q283" s="220"/>
      <c r="R283" s="220"/>
      <c r="S283" s="220"/>
      <c r="T283" s="221"/>
      <c r="AT283" s="222" t="s">
        <v>161</v>
      </c>
      <c r="AU283" s="222" t="s">
        <v>83</v>
      </c>
      <c r="AV283" s="14" t="s">
        <v>159</v>
      </c>
      <c r="AW283" s="14" t="s">
        <v>30</v>
      </c>
      <c r="AX283" s="14" t="s">
        <v>81</v>
      </c>
      <c r="AY283" s="222" t="s">
        <v>153</v>
      </c>
    </row>
    <row r="284" spans="1:65" s="2" customFormat="1" ht="24.2" customHeight="1">
      <c r="A284" s="33"/>
      <c r="B284" s="34"/>
      <c r="C284" s="223" t="s">
        <v>461</v>
      </c>
      <c r="D284" s="223" t="s">
        <v>350</v>
      </c>
      <c r="E284" s="224" t="s">
        <v>1781</v>
      </c>
      <c r="F284" s="225" t="s">
        <v>1782</v>
      </c>
      <c r="G284" s="226" t="s">
        <v>309</v>
      </c>
      <c r="H284" s="227">
        <v>16</v>
      </c>
      <c r="I284" s="228"/>
      <c r="J284" s="229">
        <f>ROUND(I284*H284,2)</f>
        <v>0</v>
      </c>
      <c r="K284" s="230"/>
      <c r="L284" s="231"/>
      <c r="M284" s="232" t="s">
        <v>1</v>
      </c>
      <c r="N284" s="233" t="s">
        <v>38</v>
      </c>
      <c r="O284" s="70"/>
      <c r="P284" s="196">
        <f>O284*H284</f>
        <v>0</v>
      </c>
      <c r="Q284" s="196">
        <v>4.3E-3</v>
      </c>
      <c r="R284" s="196">
        <f>Q284*H284</f>
        <v>6.88E-2</v>
      </c>
      <c r="S284" s="196">
        <v>0</v>
      </c>
      <c r="T284" s="197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98" t="s">
        <v>194</v>
      </c>
      <c r="AT284" s="198" t="s">
        <v>350</v>
      </c>
      <c r="AU284" s="198" t="s">
        <v>83</v>
      </c>
      <c r="AY284" s="16" t="s">
        <v>153</v>
      </c>
      <c r="BE284" s="199">
        <f>IF(N284="základní",J284,0)</f>
        <v>0</v>
      </c>
      <c r="BF284" s="199">
        <f>IF(N284="snížená",J284,0)</f>
        <v>0</v>
      </c>
      <c r="BG284" s="199">
        <f>IF(N284="zákl. přenesená",J284,0)</f>
        <v>0</v>
      </c>
      <c r="BH284" s="199">
        <f>IF(N284="sníž. přenesená",J284,0)</f>
        <v>0</v>
      </c>
      <c r="BI284" s="199">
        <f>IF(N284="nulová",J284,0)</f>
        <v>0</v>
      </c>
      <c r="BJ284" s="16" t="s">
        <v>81</v>
      </c>
      <c r="BK284" s="199">
        <f>ROUND(I284*H284,2)</f>
        <v>0</v>
      </c>
      <c r="BL284" s="16" t="s">
        <v>159</v>
      </c>
      <c r="BM284" s="198" t="s">
        <v>1783</v>
      </c>
    </row>
    <row r="285" spans="1:65" s="2" customFormat="1" ht="24.2" customHeight="1">
      <c r="A285" s="33"/>
      <c r="B285" s="34"/>
      <c r="C285" s="223" t="s">
        <v>465</v>
      </c>
      <c r="D285" s="223" t="s">
        <v>350</v>
      </c>
      <c r="E285" s="224" t="s">
        <v>1784</v>
      </c>
      <c r="F285" s="225" t="s">
        <v>1785</v>
      </c>
      <c r="G285" s="226" t="s">
        <v>309</v>
      </c>
      <c r="H285" s="227">
        <v>8</v>
      </c>
      <c r="I285" s="228"/>
      <c r="J285" s="229">
        <f>ROUND(I285*H285,2)</f>
        <v>0</v>
      </c>
      <c r="K285" s="230"/>
      <c r="L285" s="231"/>
      <c r="M285" s="232" t="s">
        <v>1</v>
      </c>
      <c r="N285" s="233" t="s">
        <v>38</v>
      </c>
      <c r="O285" s="70"/>
      <c r="P285" s="196">
        <f>O285*H285</f>
        <v>0</v>
      </c>
      <c r="Q285" s="196">
        <v>2.7000000000000001E-3</v>
      </c>
      <c r="R285" s="196">
        <f>Q285*H285</f>
        <v>2.1600000000000001E-2</v>
      </c>
      <c r="S285" s="196">
        <v>0</v>
      </c>
      <c r="T285" s="197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8" t="s">
        <v>194</v>
      </c>
      <c r="AT285" s="198" t="s">
        <v>350</v>
      </c>
      <c r="AU285" s="198" t="s">
        <v>83</v>
      </c>
      <c r="AY285" s="16" t="s">
        <v>153</v>
      </c>
      <c r="BE285" s="199">
        <f>IF(N285="základní",J285,0)</f>
        <v>0</v>
      </c>
      <c r="BF285" s="199">
        <f>IF(N285="snížená",J285,0)</f>
        <v>0</v>
      </c>
      <c r="BG285" s="199">
        <f>IF(N285="zákl. přenesená",J285,0)</f>
        <v>0</v>
      </c>
      <c r="BH285" s="199">
        <f>IF(N285="sníž. přenesená",J285,0)</f>
        <v>0</v>
      </c>
      <c r="BI285" s="199">
        <f>IF(N285="nulová",J285,0)</f>
        <v>0</v>
      </c>
      <c r="BJ285" s="16" t="s">
        <v>81</v>
      </c>
      <c r="BK285" s="199">
        <f>ROUND(I285*H285,2)</f>
        <v>0</v>
      </c>
      <c r="BL285" s="16" t="s">
        <v>159</v>
      </c>
      <c r="BM285" s="198" t="s">
        <v>1786</v>
      </c>
    </row>
    <row r="286" spans="1:65" s="2" customFormat="1" ht="33" customHeight="1">
      <c r="A286" s="33"/>
      <c r="B286" s="34"/>
      <c r="C286" s="186" t="s">
        <v>470</v>
      </c>
      <c r="D286" s="186" t="s">
        <v>155</v>
      </c>
      <c r="E286" s="187" t="s">
        <v>1787</v>
      </c>
      <c r="F286" s="188" t="s">
        <v>1788</v>
      </c>
      <c r="G286" s="189" t="s">
        <v>260</v>
      </c>
      <c r="H286" s="190">
        <v>44.5</v>
      </c>
      <c r="I286" s="191"/>
      <c r="J286" s="192">
        <f>ROUND(I286*H286,2)</f>
        <v>0</v>
      </c>
      <c r="K286" s="193"/>
      <c r="L286" s="38"/>
      <c r="M286" s="194" t="s">
        <v>1</v>
      </c>
      <c r="N286" s="195" t="s">
        <v>38</v>
      </c>
      <c r="O286" s="70"/>
      <c r="P286" s="196">
        <f>O286*H286</f>
        <v>0</v>
      </c>
      <c r="Q286" s="196">
        <v>0</v>
      </c>
      <c r="R286" s="196">
        <f>Q286*H286</f>
        <v>0</v>
      </c>
      <c r="S286" s="196">
        <v>0</v>
      </c>
      <c r="T286" s="197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8" t="s">
        <v>159</v>
      </c>
      <c r="AT286" s="198" t="s">
        <v>155</v>
      </c>
      <c r="AU286" s="198" t="s">
        <v>83</v>
      </c>
      <c r="AY286" s="16" t="s">
        <v>153</v>
      </c>
      <c r="BE286" s="199">
        <f>IF(N286="základní",J286,0)</f>
        <v>0</v>
      </c>
      <c r="BF286" s="199">
        <f>IF(N286="snížená",J286,0)</f>
        <v>0</v>
      </c>
      <c r="BG286" s="199">
        <f>IF(N286="zákl. přenesená",J286,0)</f>
        <v>0</v>
      </c>
      <c r="BH286" s="199">
        <f>IF(N286="sníž. přenesená",J286,0)</f>
        <v>0</v>
      </c>
      <c r="BI286" s="199">
        <f>IF(N286="nulová",J286,0)</f>
        <v>0</v>
      </c>
      <c r="BJ286" s="16" t="s">
        <v>81</v>
      </c>
      <c r="BK286" s="199">
        <f>ROUND(I286*H286,2)</f>
        <v>0</v>
      </c>
      <c r="BL286" s="16" t="s">
        <v>159</v>
      </c>
      <c r="BM286" s="198" t="s">
        <v>426</v>
      </c>
    </row>
    <row r="287" spans="1:65" s="13" customFormat="1">
      <c r="B287" s="200"/>
      <c r="C287" s="201"/>
      <c r="D287" s="202" t="s">
        <v>161</v>
      </c>
      <c r="E287" s="203" t="s">
        <v>1</v>
      </c>
      <c r="F287" s="204" t="s">
        <v>1789</v>
      </c>
      <c r="G287" s="201"/>
      <c r="H287" s="205">
        <v>44.5</v>
      </c>
      <c r="I287" s="206"/>
      <c r="J287" s="201"/>
      <c r="K287" s="201"/>
      <c r="L287" s="207"/>
      <c r="M287" s="208"/>
      <c r="N287" s="209"/>
      <c r="O287" s="209"/>
      <c r="P287" s="209"/>
      <c r="Q287" s="209"/>
      <c r="R287" s="209"/>
      <c r="S287" s="209"/>
      <c r="T287" s="210"/>
      <c r="AT287" s="211" t="s">
        <v>161</v>
      </c>
      <c r="AU287" s="211" t="s">
        <v>83</v>
      </c>
      <c r="AV287" s="13" t="s">
        <v>83</v>
      </c>
      <c r="AW287" s="13" t="s">
        <v>30</v>
      </c>
      <c r="AX287" s="13" t="s">
        <v>73</v>
      </c>
      <c r="AY287" s="211" t="s">
        <v>153</v>
      </c>
    </row>
    <row r="288" spans="1:65" s="14" customFormat="1">
      <c r="B288" s="212"/>
      <c r="C288" s="213"/>
      <c r="D288" s="202" t="s">
        <v>161</v>
      </c>
      <c r="E288" s="214" t="s">
        <v>1</v>
      </c>
      <c r="F288" s="215" t="s">
        <v>163</v>
      </c>
      <c r="G288" s="213"/>
      <c r="H288" s="216">
        <v>44.5</v>
      </c>
      <c r="I288" s="217"/>
      <c r="J288" s="213"/>
      <c r="K288" s="213"/>
      <c r="L288" s="218"/>
      <c r="M288" s="219"/>
      <c r="N288" s="220"/>
      <c r="O288" s="220"/>
      <c r="P288" s="220"/>
      <c r="Q288" s="220"/>
      <c r="R288" s="220"/>
      <c r="S288" s="220"/>
      <c r="T288" s="221"/>
      <c r="AT288" s="222" t="s">
        <v>161</v>
      </c>
      <c r="AU288" s="222" t="s">
        <v>83</v>
      </c>
      <c r="AV288" s="14" t="s">
        <v>159</v>
      </c>
      <c r="AW288" s="14" t="s">
        <v>30</v>
      </c>
      <c r="AX288" s="14" t="s">
        <v>81</v>
      </c>
      <c r="AY288" s="222" t="s">
        <v>153</v>
      </c>
    </row>
    <row r="289" spans="1:65" s="2" customFormat="1" ht="24.2" customHeight="1">
      <c r="A289" s="33"/>
      <c r="B289" s="34"/>
      <c r="C289" s="223" t="s">
        <v>474</v>
      </c>
      <c r="D289" s="223" t="s">
        <v>350</v>
      </c>
      <c r="E289" s="224" t="s">
        <v>1790</v>
      </c>
      <c r="F289" s="225" t="s">
        <v>1791</v>
      </c>
      <c r="G289" s="226" t="s">
        <v>260</v>
      </c>
      <c r="H289" s="227">
        <v>44.5</v>
      </c>
      <c r="I289" s="228"/>
      <c r="J289" s="229">
        <f>ROUND(I289*H289,2)</f>
        <v>0</v>
      </c>
      <c r="K289" s="230"/>
      <c r="L289" s="231"/>
      <c r="M289" s="232" t="s">
        <v>1</v>
      </c>
      <c r="N289" s="233" t="s">
        <v>38</v>
      </c>
      <c r="O289" s="70"/>
      <c r="P289" s="196">
        <f>O289*H289</f>
        <v>0</v>
      </c>
      <c r="Q289" s="196">
        <v>1.5E-3</v>
      </c>
      <c r="R289" s="196">
        <f>Q289*H289</f>
        <v>6.6750000000000004E-2</v>
      </c>
      <c r="S289" s="196">
        <v>0</v>
      </c>
      <c r="T289" s="197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98" t="s">
        <v>194</v>
      </c>
      <c r="AT289" s="198" t="s">
        <v>350</v>
      </c>
      <c r="AU289" s="198" t="s">
        <v>83</v>
      </c>
      <c r="AY289" s="16" t="s">
        <v>153</v>
      </c>
      <c r="BE289" s="199">
        <f>IF(N289="základní",J289,0)</f>
        <v>0</v>
      </c>
      <c r="BF289" s="199">
        <f>IF(N289="snížená",J289,0)</f>
        <v>0</v>
      </c>
      <c r="BG289" s="199">
        <f>IF(N289="zákl. přenesená",J289,0)</f>
        <v>0</v>
      </c>
      <c r="BH289" s="199">
        <f>IF(N289="sníž. přenesená",J289,0)</f>
        <v>0</v>
      </c>
      <c r="BI289" s="199">
        <f>IF(N289="nulová",J289,0)</f>
        <v>0</v>
      </c>
      <c r="BJ289" s="16" t="s">
        <v>81</v>
      </c>
      <c r="BK289" s="199">
        <f>ROUND(I289*H289,2)</f>
        <v>0</v>
      </c>
      <c r="BL289" s="16" t="s">
        <v>159</v>
      </c>
      <c r="BM289" s="198" t="s">
        <v>1792</v>
      </c>
    </row>
    <row r="290" spans="1:65" s="12" customFormat="1" ht="22.9" customHeight="1">
      <c r="B290" s="170"/>
      <c r="C290" s="171"/>
      <c r="D290" s="172" t="s">
        <v>72</v>
      </c>
      <c r="E290" s="184" t="s">
        <v>199</v>
      </c>
      <c r="F290" s="184" t="s">
        <v>1793</v>
      </c>
      <c r="G290" s="171"/>
      <c r="H290" s="171"/>
      <c r="I290" s="174"/>
      <c r="J290" s="185">
        <f>BK290</f>
        <v>0</v>
      </c>
      <c r="K290" s="171"/>
      <c r="L290" s="176"/>
      <c r="M290" s="177"/>
      <c r="N290" s="178"/>
      <c r="O290" s="178"/>
      <c r="P290" s="179">
        <f>SUM(P291:P304)</f>
        <v>0</v>
      </c>
      <c r="Q290" s="178"/>
      <c r="R290" s="179">
        <f>SUM(R291:R304)</f>
        <v>3.2300000000000002E-2</v>
      </c>
      <c r="S290" s="178"/>
      <c r="T290" s="180">
        <f>SUM(T291:T304)</f>
        <v>0</v>
      </c>
      <c r="AR290" s="181" t="s">
        <v>81</v>
      </c>
      <c r="AT290" s="182" t="s">
        <v>72</v>
      </c>
      <c r="AU290" s="182" t="s">
        <v>81</v>
      </c>
      <c r="AY290" s="181" t="s">
        <v>153</v>
      </c>
      <c r="BK290" s="183">
        <f>SUM(BK291:BK304)</f>
        <v>0</v>
      </c>
    </row>
    <row r="291" spans="1:65" s="2" customFormat="1" ht="24.2" customHeight="1">
      <c r="A291" s="33"/>
      <c r="B291" s="34"/>
      <c r="C291" s="186" t="s">
        <v>480</v>
      </c>
      <c r="D291" s="186" t="s">
        <v>155</v>
      </c>
      <c r="E291" s="187" t="s">
        <v>1794</v>
      </c>
      <c r="F291" s="188" t="s">
        <v>1795</v>
      </c>
      <c r="G291" s="189" t="s">
        <v>309</v>
      </c>
      <c r="H291" s="190">
        <v>3</v>
      </c>
      <c r="I291" s="191"/>
      <c r="J291" s="192">
        <f>ROUND(I291*H291,2)</f>
        <v>0</v>
      </c>
      <c r="K291" s="193"/>
      <c r="L291" s="38"/>
      <c r="M291" s="194" t="s">
        <v>1</v>
      </c>
      <c r="N291" s="195" t="s">
        <v>38</v>
      </c>
      <c r="O291" s="70"/>
      <c r="P291" s="196">
        <f>O291*H291</f>
        <v>0</v>
      </c>
      <c r="Q291" s="196">
        <v>0</v>
      </c>
      <c r="R291" s="196">
        <f>Q291*H291</f>
        <v>0</v>
      </c>
      <c r="S291" s="196">
        <v>0</v>
      </c>
      <c r="T291" s="197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8" t="s">
        <v>159</v>
      </c>
      <c r="AT291" s="198" t="s">
        <v>155</v>
      </c>
      <c r="AU291" s="198" t="s">
        <v>83</v>
      </c>
      <c r="AY291" s="16" t="s">
        <v>153</v>
      </c>
      <c r="BE291" s="199">
        <f>IF(N291="základní",J291,0)</f>
        <v>0</v>
      </c>
      <c r="BF291" s="199">
        <f>IF(N291="snížená",J291,0)</f>
        <v>0</v>
      </c>
      <c r="BG291" s="199">
        <f>IF(N291="zákl. přenesená",J291,0)</f>
        <v>0</v>
      </c>
      <c r="BH291" s="199">
        <f>IF(N291="sníž. přenesená",J291,0)</f>
        <v>0</v>
      </c>
      <c r="BI291" s="199">
        <f>IF(N291="nulová",J291,0)</f>
        <v>0</v>
      </c>
      <c r="BJ291" s="16" t="s">
        <v>81</v>
      </c>
      <c r="BK291" s="199">
        <f>ROUND(I291*H291,2)</f>
        <v>0</v>
      </c>
      <c r="BL291" s="16" t="s">
        <v>159</v>
      </c>
      <c r="BM291" s="198" t="s">
        <v>435</v>
      </c>
    </row>
    <row r="292" spans="1:65" s="13" customFormat="1">
      <c r="B292" s="200"/>
      <c r="C292" s="201"/>
      <c r="D292" s="202" t="s">
        <v>161</v>
      </c>
      <c r="E292" s="203" t="s">
        <v>1</v>
      </c>
      <c r="F292" s="204" t="s">
        <v>1796</v>
      </c>
      <c r="G292" s="201"/>
      <c r="H292" s="205">
        <v>3</v>
      </c>
      <c r="I292" s="206"/>
      <c r="J292" s="201"/>
      <c r="K292" s="201"/>
      <c r="L292" s="207"/>
      <c r="M292" s="208"/>
      <c r="N292" s="209"/>
      <c r="O292" s="209"/>
      <c r="P292" s="209"/>
      <c r="Q292" s="209"/>
      <c r="R292" s="209"/>
      <c r="S292" s="209"/>
      <c r="T292" s="210"/>
      <c r="AT292" s="211" t="s">
        <v>161</v>
      </c>
      <c r="AU292" s="211" t="s">
        <v>83</v>
      </c>
      <c r="AV292" s="13" t="s">
        <v>83</v>
      </c>
      <c r="AW292" s="13" t="s">
        <v>30</v>
      </c>
      <c r="AX292" s="13" t="s">
        <v>73</v>
      </c>
      <c r="AY292" s="211" t="s">
        <v>153</v>
      </c>
    </row>
    <row r="293" spans="1:65" s="14" customFormat="1">
      <c r="B293" s="212"/>
      <c r="C293" s="213"/>
      <c r="D293" s="202" t="s">
        <v>161</v>
      </c>
      <c r="E293" s="214" t="s">
        <v>1</v>
      </c>
      <c r="F293" s="215" t="s">
        <v>163</v>
      </c>
      <c r="G293" s="213"/>
      <c r="H293" s="216">
        <v>3</v>
      </c>
      <c r="I293" s="217"/>
      <c r="J293" s="213"/>
      <c r="K293" s="213"/>
      <c r="L293" s="218"/>
      <c r="M293" s="219"/>
      <c r="N293" s="220"/>
      <c r="O293" s="220"/>
      <c r="P293" s="220"/>
      <c r="Q293" s="220"/>
      <c r="R293" s="220"/>
      <c r="S293" s="220"/>
      <c r="T293" s="221"/>
      <c r="AT293" s="222" t="s">
        <v>161</v>
      </c>
      <c r="AU293" s="222" t="s">
        <v>83</v>
      </c>
      <c r="AV293" s="14" t="s">
        <v>159</v>
      </c>
      <c r="AW293" s="14" t="s">
        <v>30</v>
      </c>
      <c r="AX293" s="14" t="s">
        <v>81</v>
      </c>
      <c r="AY293" s="222" t="s">
        <v>153</v>
      </c>
    </row>
    <row r="294" spans="1:65" s="2" customFormat="1" ht="24.2" customHeight="1">
      <c r="A294" s="33"/>
      <c r="B294" s="34"/>
      <c r="C294" s="223" t="s">
        <v>485</v>
      </c>
      <c r="D294" s="223" t="s">
        <v>350</v>
      </c>
      <c r="E294" s="224" t="s">
        <v>1797</v>
      </c>
      <c r="F294" s="225" t="s">
        <v>1798</v>
      </c>
      <c r="G294" s="226" t="s">
        <v>309</v>
      </c>
      <c r="H294" s="227">
        <v>4</v>
      </c>
      <c r="I294" s="228"/>
      <c r="J294" s="229">
        <f>ROUND(I294*H294,2)</f>
        <v>0</v>
      </c>
      <c r="K294" s="230"/>
      <c r="L294" s="231"/>
      <c r="M294" s="232" t="s">
        <v>1</v>
      </c>
      <c r="N294" s="233" t="s">
        <v>38</v>
      </c>
      <c r="O294" s="70"/>
      <c r="P294" s="196">
        <f>O294*H294</f>
        <v>0</v>
      </c>
      <c r="Q294" s="196">
        <v>3.5000000000000001E-3</v>
      </c>
      <c r="R294" s="196">
        <f>Q294*H294</f>
        <v>1.4E-2</v>
      </c>
      <c r="S294" s="196">
        <v>0</v>
      </c>
      <c r="T294" s="197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8" t="s">
        <v>194</v>
      </c>
      <c r="AT294" s="198" t="s">
        <v>350</v>
      </c>
      <c r="AU294" s="198" t="s">
        <v>83</v>
      </c>
      <c r="AY294" s="16" t="s">
        <v>153</v>
      </c>
      <c r="BE294" s="199">
        <f>IF(N294="základní",J294,0)</f>
        <v>0</v>
      </c>
      <c r="BF294" s="199">
        <f>IF(N294="snížená",J294,0)</f>
        <v>0</v>
      </c>
      <c r="BG294" s="199">
        <f>IF(N294="zákl. přenesená",J294,0)</f>
        <v>0</v>
      </c>
      <c r="BH294" s="199">
        <f>IF(N294="sníž. přenesená",J294,0)</f>
        <v>0</v>
      </c>
      <c r="BI294" s="199">
        <f>IF(N294="nulová",J294,0)</f>
        <v>0</v>
      </c>
      <c r="BJ294" s="16" t="s">
        <v>81</v>
      </c>
      <c r="BK294" s="199">
        <f>ROUND(I294*H294,2)</f>
        <v>0</v>
      </c>
      <c r="BL294" s="16" t="s">
        <v>159</v>
      </c>
      <c r="BM294" s="198" t="s">
        <v>1799</v>
      </c>
    </row>
    <row r="295" spans="1:65" s="13" customFormat="1">
      <c r="B295" s="200"/>
      <c r="C295" s="201"/>
      <c r="D295" s="202" t="s">
        <v>161</v>
      </c>
      <c r="E295" s="203" t="s">
        <v>1</v>
      </c>
      <c r="F295" s="204" t="s">
        <v>1800</v>
      </c>
      <c r="G295" s="201"/>
      <c r="H295" s="205">
        <v>4</v>
      </c>
      <c r="I295" s="206"/>
      <c r="J295" s="201"/>
      <c r="K295" s="201"/>
      <c r="L295" s="207"/>
      <c r="M295" s="208"/>
      <c r="N295" s="209"/>
      <c r="O295" s="209"/>
      <c r="P295" s="209"/>
      <c r="Q295" s="209"/>
      <c r="R295" s="209"/>
      <c r="S295" s="209"/>
      <c r="T295" s="210"/>
      <c r="AT295" s="211" t="s">
        <v>161</v>
      </c>
      <c r="AU295" s="211" t="s">
        <v>83</v>
      </c>
      <c r="AV295" s="13" t="s">
        <v>83</v>
      </c>
      <c r="AW295" s="13" t="s">
        <v>30</v>
      </c>
      <c r="AX295" s="13" t="s">
        <v>73</v>
      </c>
      <c r="AY295" s="211" t="s">
        <v>153</v>
      </c>
    </row>
    <row r="296" spans="1:65" s="14" customFormat="1">
      <c r="B296" s="212"/>
      <c r="C296" s="213"/>
      <c r="D296" s="202" t="s">
        <v>161</v>
      </c>
      <c r="E296" s="214" t="s">
        <v>1</v>
      </c>
      <c r="F296" s="215" t="s">
        <v>163</v>
      </c>
      <c r="G296" s="213"/>
      <c r="H296" s="216">
        <v>4</v>
      </c>
      <c r="I296" s="217"/>
      <c r="J296" s="213"/>
      <c r="K296" s="213"/>
      <c r="L296" s="218"/>
      <c r="M296" s="219"/>
      <c r="N296" s="220"/>
      <c r="O296" s="220"/>
      <c r="P296" s="220"/>
      <c r="Q296" s="220"/>
      <c r="R296" s="220"/>
      <c r="S296" s="220"/>
      <c r="T296" s="221"/>
      <c r="AT296" s="222" t="s">
        <v>161</v>
      </c>
      <c r="AU296" s="222" t="s">
        <v>83</v>
      </c>
      <c r="AV296" s="14" t="s">
        <v>159</v>
      </c>
      <c r="AW296" s="14" t="s">
        <v>30</v>
      </c>
      <c r="AX296" s="14" t="s">
        <v>81</v>
      </c>
      <c r="AY296" s="222" t="s">
        <v>153</v>
      </c>
    </row>
    <row r="297" spans="1:65" s="2" customFormat="1" ht="24.2" customHeight="1">
      <c r="A297" s="33"/>
      <c r="B297" s="34"/>
      <c r="C297" s="186" t="s">
        <v>490</v>
      </c>
      <c r="D297" s="186" t="s">
        <v>155</v>
      </c>
      <c r="E297" s="187" t="s">
        <v>1801</v>
      </c>
      <c r="F297" s="188" t="s">
        <v>1802</v>
      </c>
      <c r="G297" s="189" t="s">
        <v>309</v>
      </c>
      <c r="H297" s="190">
        <v>3</v>
      </c>
      <c r="I297" s="191"/>
      <c r="J297" s="192">
        <f>ROUND(I297*H297,2)</f>
        <v>0</v>
      </c>
      <c r="K297" s="193"/>
      <c r="L297" s="38"/>
      <c r="M297" s="194" t="s">
        <v>1</v>
      </c>
      <c r="N297" s="195" t="s">
        <v>38</v>
      </c>
      <c r="O297" s="70"/>
      <c r="P297" s="196">
        <f>O297*H297</f>
        <v>0</v>
      </c>
      <c r="Q297" s="196">
        <v>0</v>
      </c>
      <c r="R297" s="196">
        <f>Q297*H297</f>
        <v>0</v>
      </c>
      <c r="S297" s="196">
        <v>0</v>
      </c>
      <c r="T297" s="197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8" t="s">
        <v>159</v>
      </c>
      <c r="AT297" s="198" t="s">
        <v>155</v>
      </c>
      <c r="AU297" s="198" t="s">
        <v>83</v>
      </c>
      <c r="AY297" s="16" t="s">
        <v>153</v>
      </c>
      <c r="BE297" s="199">
        <f>IF(N297="základní",J297,0)</f>
        <v>0</v>
      </c>
      <c r="BF297" s="199">
        <f>IF(N297="snížená",J297,0)</f>
        <v>0</v>
      </c>
      <c r="BG297" s="199">
        <f>IF(N297="zákl. přenesená",J297,0)</f>
        <v>0</v>
      </c>
      <c r="BH297" s="199">
        <f>IF(N297="sníž. přenesená",J297,0)</f>
        <v>0</v>
      </c>
      <c r="BI297" s="199">
        <f>IF(N297="nulová",J297,0)</f>
        <v>0</v>
      </c>
      <c r="BJ297" s="16" t="s">
        <v>81</v>
      </c>
      <c r="BK297" s="199">
        <f>ROUND(I297*H297,2)</f>
        <v>0</v>
      </c>
      <c r="BL297" s="16" t="s">
        <v>159</v>
      </c>
      <c r="BM297" s="198" t="s">
        <v>845</v>
      </c>
    </row>
    <row r="298" spans="1:65" s="13" customFormat="1">
      <c r="B298" s="200"/>
      <c r="C298" s="201"/>
      <c r="D298" s="202" t="s">
        <v>161</v>
      </c>
      <c r="E298" s="203" t="s">
        <v>1</v>
      </c>
      <c r="F298" s="204" t="s">
        <v>1803</v>
      </c>
      <c r="G298" s="201"/>
      <c r="H298" s="205">
        <v>3</v>
      </c>
      <c r="I298" s="206"/>
      <c r="J298" s="201"/>
      <c r="K298" s="201"/>
      <c r="L298" s="207"/>
      <c r="M298" s="208"/>
      <c r="N298" s="209"/>
      <c r="O298" s="209"/>
      <c r="P298" s="209"/>
      <c r="Q298" s="209"/>
      <c r="R298" s="209"/>
      <c r="S298" s="209"/>
      <c r="T298" s="210"/>
      <c r="AT298" s="211" t="s">
        <v>161</v>
      </c>
      <c r="AU298" s="211" t="s">
        <v>83</v>
      </c>
      <c r="AV298" s="13" t="s">
        <v>83</v>
      </c>
      <c r="AW298" s="13" t="s">
        <v>30</v>
      </c>
      <c r="AX298" s="13" t="s">
        <v>73</v>
      </c>
      <c r="AY298" s="211" t="s">
        <v>153</v>
      </c>
    </row>
    <row r="299" spans="1:65" s="14" customFormat="1">
      <c r="B299" s="212"/>
      <c r="C299" s="213"/>
      <c r="D299" s="202" t="s">
        <v>161</v>
      </c>
      <c r="E299" s="214" t="s">
        <v>1</v>
      </c>
      <c r="F299" s="215" t="s">
        <v>163</v>
      </c>
      <c r="G299" s="213"/>
      <c r="H299" s="216">
        <v>3</v>
      </c>
      <c r="I299" s="217"/>
      <c r="J299" s="213"/>
      <c r="K299" s="213"/>
      <c r="L299" s="218"/>
      <c r="M299" s="219"/>
      <c r="N299" s="220"/>
      <c r="O299" s="220"/>
      <c r="P299" s="220"/>
      <c r="Q299" s="220"/>
      <c r="R299" s="220"/>
      <c r="S299" s="220"/>
      <c r="T299" s="221"/>
      <c r="AT299" s="222" t="s">
        <v>161</v>
      </c>
      <c r="AU299" s="222" t="s">
        <v>83</v>
      </c>
      <c r="AV299" s="14" t="s">
        <v>159</v>
      </c>
      <c r="AW299" s="14" t="s">
        <v>30</v>
      </c>
      <c r="AX299" s="14" t="s">
        <v>81</v>
      </c>
      <c r="AY299" s="222" t="s">
        <v>153</v>
      </c>
    </row>
    <row r="300" spans="1:65" s="2" customFormat="1" ht="21.75" customHeight="1">
      <c r="A300" s="33"/>
      <c r="B300" s="34"/>
      <c r="C300" s="223" t="s">
        <v>494</v>
      </c>
      <c r="D300" s="223" t="s">
        <v>350</v>
      </c>
      <c r="E300" s="224" t="s">
        <v>1804</v>
      </c>
      <c r="F300" s="225" t="s">
        <v>1805</v>
      </c>
      <c r="G300" s="226" t="s">
        <v>309</v>
      </c>
      <c r="H300" s="227">
        <v>3</v>
      </c>
      <c r="I300" s="228"/>
      <c r="J300" s="229">
        <f>ROUND(I300*H300,2)</f>
        <v>0</v>
      </c>
      <c r="K300" s="230"/>
      <c r="L300" s="231"/>
      <c r="M300" s="232" t="s">
        <v>1</v>
      </c>
      <c r="N300" s="233" t="s">
        <v>38</v>
      </c>
      <c r="O300" s="70"/>
      <c r="P300" s="196">
        <f>O300*H300</f>
        <v>0</v>
      </c>
      <c r="Q300" s="196">
        <v>6.1000000000000004E-3</v>
      </c>
      <c r="R300" s="196">
        <f>Q300*H300</f>
        <v>1.83E-2</v>
      </c>
      <c r="S300" s="196">
        <v>0</v>
      </c>
      <c r="T300" s="197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8" t="s">
        <v>194</v>
      </c>
      <c r="AT300" s="198" t="s">
        <v>350</v>
      </c>
      <c r="AU300" s="198" t="s">
        <v>83</v>
      </c>
      <c r="AY300" s="16" t="s">
        <v>153</v>
      </c>
      <c r="BE300" s="199">
        <f>IF(N300="základní",J300,0)</f>
        <v>0</v>
      </c>
      <c r="BF300" s="199">
        <f>IF(N300="snížená",J300,0)</f>
        <v>0</v>
      </c>
      <c r="BG300" s="199">
        <f>IF(N300="zákl. přenesená",J300,0)</f>
        <v>0</v>
      </c>
      <c r="BH300" s="199">
        <f>IF(N300="sníž. přenesená",J300,0)</f>
        <v>0</v>
      </c>
      <c r="BI300" s="199">
        <f>IF(N300="nulová",J300,0)</f>
        <v>0</v>
      </c>
      <c r="BJ300" s="16" t="s">
        <v>81</v>
      </c>
      <c r="BK300" s="199">
        <f>ROUND(I300*H300,2)</f>
        <v>0</v>
      </c>
      <c r="BL300" s="16" t="s">
        <v>159</v>
      </c>
      <c r="BM300" s="198" t="s">
        <v>1806</v>
      </c>
    </row>
    <row r="301" spans="1:65" s="2" customFormat="1" ht="24.2" customHeight="1">
      <c r="A301" s="33"/>
      <c r="B301" s="34"/>
      <c r="C301" s="186" t="s">
        <v>498</v>
      </c>
      <c r="D301" s="186" t="s">
        <v>155</v>
      </c>
      <c r="E301" s="187" t="s">
        <v>1807</v>
      </c>
      <c r="F301" s="188" t="s">
        <v>1808</v>
      </c>
      <c r="G301" s="189" t="s">
        <v>309</v>
      </c>
      <c r="H301" s="190">
        <v>3</v>
      </c>
      <c r="I301" s="191"/>
      <c r="J301" s="192">
        <f>ROUND(I301*H301,2)</f>
        <v>0</v>
      </c>
      <c r="K301" s="193"/>
      <c r="L301" s="38"/>
      <c r="M301" s="194" t="s">
        <v>1</v>
      </c>
      <c r="N301" s="195" t="s">
        <v>38</v>
      </c>
      <c r="O301" s="70"/>
      <c r="P301" s="196">
        <f>O301*H301</f>
        <v>0</v>
      </c>
      <c r="Q301" s="196">
        <v>0</v>
      </c>
      <c r="R301" s="196">
        <f>Q301*H301</f>
        <v>0</v>
      </c>
      <c r="S301" s="196">
        <v>0</v>
      </c>
      <c r="T301" s="197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98" t="s">
        <v>159</v>
      </c>
      <c r="AT301" s="198" t="s">
        <v>155</v>
      </c>
      <c r="AU301" s="198" t="s">
        <v>83</v>
      </c>
      <c r="AY301" s="16" t="s">
        <v>153</v>
      </c>
      <c r="BE301" s="199">
        <f>IF(N301="základní",J301,0)</f>
        <v>0</v>
      </c>
      <c r="BF301" s="199">
        <f>IF(N301="snížená",J301,0)</f>
        <v>0</v>
      </c>
      <c r="BG301" s="199">
        <f>IF(N301="zákl. přenesená",J301,0)</f>
        <v>0</v>
      </c>
      <c r="BH301" s="199">
        <f>IF(N301="sníž. přenesená",J301,0)</f>
        <v>0</v>
      </c>
      <c r="BI301" s="199">
        <f>IF(N301="nulová",J301,0)</f>
        <v>0</v>
      </c>
      <c r="BJ301" s="16" t="s">
        <v>81</v>
      </c>
      <c r="BK301" s="199">
        <f>ROUND(I301*H301,2)</f>
        <v>0</v>
      </c>
      <c r="BL301" s="16" t="s">
        <v>159</v>
      </c>
      <c r="BM301" s="198" t="s">
        <v>445</v>
      </c>
    </row>
    <row r="302" spans="1:65" s="13" customFormat="1">
      <c r="B302" s="200"/>
      <c r="C302" s="201"/>
      <c r="D302" s="202" t="s">
        <v>161</v>
      </c>
      <c r="E302" s="203" t="s">
        <v>1</v>
      </c>
      <c r="F302" s="204" t="s">
        <v>1803</v>
      </c>
      <c r="G302" s="201"/>
      <c r="H302" s="205">
        <v>3</v>
      </c>
      <c r="I302" s="206"/>
      <c r="J302" s="201"/>
      <c r="K302" s="201"/>
      <c r="L302" s="207"/>
      <c r="M302" s="208"/>
      <c r="N302" s="209"/>
      <c r="O302" s="209"/>
      <c r="P302" s="209"/>
      <c r="Q302" s="209"/>
      <c r="R302" s="209"/>
      <c r="S302" s="209"/>
      <c r="T302" s="210"/>
      <c r="AT302" s="211" t="s">
        <v>161</v>
      </c>
      <c r="AU302" s="211" t="s">
        <v>83</v>
      </c>
      <c r="AV302" s="13" t="s">
        <v>83</v>
      </c>
      <c r="AW302" s="13" t="s">
        <v>30</v>
      </c>
      <c r="AX302" s="13" t="s">
        <v>73</v>
      </c>
      <c r="AY302" s="211" t="s">
        <v>153</v>
      </c>
    </row>
    <row r="303" spans="1:65" s="14" customFormat="1">
      <c r="B303" s="212"/>
      <c r="C303" s="213"/>
      <c r="D303" s="202" t="s">
        <v>161</v>
      </c>
      <c r="E303" s="214" t="s">
        <v>1</v>
      </c>
      <c r="F303" s="215" t="s">
        <v>163</v>
      </c>
      <c r="G303" s="213"/>
      <c r="H303" s="216">
        <v>3</v>
      </c>
      <c r="I303" s="217"/>
      <c r="J303" s="213"/>
      <c r="K303" s="213"/>
      <c r="L303" s="218"/>
      <c r="M303" s="219"/>
      <c r="N303" s="220"/>
      <c r="O303" s="220"/>
      <c r="P303" s="220"/>
      <c r="Q303" s="220"/>
      <c r="R303" s="220"/>
      <c r="S303" s="220"/>
      <c r="T303" s="221"/>
      <c r="AT303" s="222" t="s">
        <v>161</v>
      </c>
      <c r="AU303" s="222" t="s">
        <v>83</v>
      </c>
      <c r="AV303" s="14" t="s">
        <v>159</v>
      </c>
      <c r="AW303" s="14" t="s">
        <v>30</v>
      </c>
      <c r="AX303" s="14" t="s">
        <v>81</v>
      </c>
      <c r="AY303" s="222" t="s">
        <v>153</v>
      </c>
    </row>
    <row r="304" spans="1:65" s="2" customFormat="1" ht="24.2" customHeight="1">
      <c r="A304" s="33"/>
      <c r="B304" s="34"/>
      <c r="C304" s="186" t="s">
        <v>503</v>
      </c>
      <c r="D304" s="186" t="s">
        <v>155</v>
      </c>
      <c r="E304" s="187" t="s">
        <v>1694</v>
      </c>
      <c r="F304" s="188" t="s">
        <v>1695</v>
      </c>
      <c r="G304" s="189" t="s">
        <v>206</v>
      </c>
      <c r="H304" s="190">
        <v>0.36699999999999999</v>
      </c>
      <c r="I304" s="191"/>
      <c r="J304" s="192">
        <f>ROUND(I304*H304,2)</f>
        <v>0</v>
      </c>
      <c r="K304" s="193"/>
      <c r="L304" s="38"/>
      <c r="M304" s="194" t="s">
        <v>1</v>
      </c>
      <c r="N304" s="195" t="s">
        <v>38</v>
      </c>
      <c r="O304" s="70"/>
      <c r="P304" s="196">
        <f>O304*H304</f>
        <v>0</v>
      </c>
      <c r="Q304" s="196">
        <v>0</v>
      </c>
      <c r="R304" s="196">
        <f>Q304*H304</f>
        <v>0</v>
      </c>
      <c r="S304" s="196">
        <v>0</v>
      </c>
      <c r="T304" s="197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98" t="s">
        <v>159</v>
      </c>
      <c r="AT304" s="198" t="s">
        <v>155</v>
      </c>
      <c r="AU304" s="198" t="s">
        <v>83</v>
      </c>
      <c r="AY304" s="16" t="s">
        <v>153</v>
      </c>
      <c r="BE304" s="199">
        <f>IF(N304="základní",J304,0)</f>
        <v>0</v>
      </c>
      <c r="BF304" s="199">
        <f>IF(N304="snížená",J304,0)</f>
        <v>0</v>
      </c>
      <c r="BG304" s="199">
        <f>IF(N304="zákl. přenesená",J304,0)</f>
        <v>0</v>
      </c>
      <c r="BH304" s="199">
        <f>IF(N304="sníž. přenesená",J304,0)</f>
        <v>0</v>
      </c>
      <c r="BI304" s="199">
        <f>IF(N304="nulová",J304,0)</f>
        <v>0</v>
      </c>
      <c r="BJ304" s="16" t="s">
        <v>81</v>
      </c>
      <c r="BK304" s="199">
        <f>ROUND(I304*H304,2)</f>
        <v>0</v>
      </c>
      <c r="BL304" s="16" t="s">
        <v>159</v>
      </c>
      <c r="BM304" s="198" t="s">
        <v>450</v>
      </c>
    </row>
    <row r="305" spans="1:65" s="12" customFormat="1" ht="22.9" customHeight="1">
      <c r="B305" s="170"/>
      <c r="C305" s="171"/>
      <c r="D305" s="172" t="s">
        <v>72</v>
      </c>
      <c r="E305" s="184" t="s">
        <v>612</v>
      </c>
      <c r="F305" s="184" t="s">
        <v>1809</v>
      </c>
      <c r="G305" s="171"/>
      <c r="H305" s="171"/>
      <c r="I305" s="174"/>
      <c r="J305" s="185">
        <f>BK305</f>
        <v>0</v>
      </c>
      <c r="K305" s="171"/>
      <c r="L305" s="176"/>
      <c r="M305" s="177"/>
      <c r="N305" s="178"/>
      <c r="O305" s="178"/>
      <c r="P305" s="179">
        <f>SUM(P306:P321)</f>
        <v>0</v>
      </c>
      <c r="Q305" s="178"/>
      <c r="R305" s="179">
        <f>SUM(R306:R321)</f>
        <v>0</v>
      </c>
      <c r="S305" s="178"/>
      <c r="T305" s="180">
        <f>SUM(T306:T321)</f>
        <v>0</v>
      </c>
      <c r="AR305" s="181" t="s">
        <v>81</v>
      </c>
      <c r="AT305" s="182" t="s">
        <v>72</v>
      </c>
      <c r="AU305" s="182" t="s">
        <v>81</v>
      </c>
      <c r="AY305" s="181" t="s">
        <v>153</v>
      </c>
      <c r="BK305" s="183">
        <f>SUM(BK306:BK321)</f>
        <v>0</v>
      </c>
    </row>
    <row r="306" spans="1:65" s="2" customFormat="1" ht="24.2" customHeight="1">
      <c r="A306" s="33"/>
      <c r="B306" s="34"/>
      <c r="C306" s="186" t="s">
        <v>507</v>
      </c>
      <c r="D306" s="186" t="s">
        <v>155</v>
      </c>
      <c r="E306" s="187" t="s">
        <v>1810</v>
      </c>
      <c r="F306" s="188" t="s">
        <v>1811</v>
      </c>
      <c r="G306" s="189" t="s">
        <v>212</v>
      </c>
      <c r="H306" s="190">
        <v>123</v>
      </c>
      <c r="I306" s="191"/>
      <c r="J306" s="192">
        <f>ROUND(I306*H306,2)</f>
        <v>0</v>
      </c>
      <c r="K306" s="193"/>
      <c r="L306" s="38"/>
      <c r="M306" s="194" t="s">
        <v>1</v>
      </c>
      <c r="N306" s="195" t="s">
        <v>38</v>
      </c>
      <c r="O306" s="70"/>
      <c r="P306" s="196">
        <f>O306*H306</f>
        <v>0</v>
      </c>
      <c r="Q306" s="196">
        <v>0</v>
      </c>
      <c r="R306" s="196">
        <f>Q306*H306</f>
        <v>0</v>
      </c>
      <c r="S306" s="196">
        <v>0</v>
      </c>
      <c r="T306" s="197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98" t="s">
        <v>159</v>
      </c>
      <c r="AT306" s="198" t="s">
        <v>155</v>
      </c>
      <c r="AU306" s="198" t="s">
        <v>83</v>
      </c>
      <c r="AY306" s="16" t="s">
        <v>153</v>
      </c>
      <c r="BE306" s="199">
        <f>IF(N306="základní",J306,0)</f>
        <v>0</v>
      </c>
      <c r="BF306" s="199">
        <f>IF(N306="snížená",J306,0)</f>
        <v>0</v>
      </c>
      <c r="BG306" s="199">
        <f>IF(N306="zákl. přenesená",J306,0)</f>
        <v>0</v>
      </c>
      <c r="BH306" s="199">
        <f>IF(N306="sníž. přenesená",J306,0)</f>
        <v>0</v>
      </c>
      <c r="BI306" s="199">
        <f>IF(N306="nulová",J306,0)</f>
        <v>0</v>
      </c>
      <c r="BJ306" s="16" t="s">
        <v>81</v>
      </c>
      <c r="BK306" s="199">
        <f>ROUND(I306*H306,2)</f>
        <v>0</v>
      </c>
      <c r="BL306" s="16" t="s">
        <v>159</v>
      </c>
      <c r="BM306" s="198" t="s">
        <v>455</v>
      </c>
    </row>
    <row r="307" spans="1:65" s="13" customFormat="1">
      <c r="B307" s="200"/>
      <c r="C307" s="201"/>
      <c r="D307" s="202" t="s">
        <v>161</v>
      </c>
      <c r="E307" s="203" t="s">
        <v>1</v>
      </c>
      <c r="F307" s="204" t="s">
        <v>1812</v>
      </c>
      <c r="G307" s="201"/>
      <c r="H307" s="205">
        <v>123</v>
      </c>
      <c r="I307" s="206"/>
      <c r="J307" s="201"/>
      <c r="K307" s="201"/>
      <c r="L307" s="207"/>
      <c r="M307" s="208"/>
      <c r="N307" s="209"/>
      <c r="O307" s="209"/>
      <c r="P307" s="209"/>
      <c r="Q307" s="209"/>
      <c r="R307" s="209"/>
      <c r="S307" s="209"/>
      <c r="T307" s="210"/>
      <c r="AT307" s="211" t="s">
        <v>161</v>
      </c>
      <c r="AU307" s="211" t="s">
        <v>83</v>
      </c>
      <c r="AV307" s="13" t="s">
        <v>83</v>
      </c>
      <c r="AW307" s="13" t="s">
        <v>30</v>
      </c>
      <c r="AX307" s="13" t="s">
        <v>73</v>
      </c>
      <c r="AY307" s="211" t="s">
        <v>153</v>
      </c>
    </row>
    <row r="308" spans="1:65" s="14" customFormat="1">
      <c r="B308" s="212"/>
      <c r="C308" s="213"/>
      <c r="D308" s="202" t="s">
        <v>161</v>
      </c>
      <c r="E308" s="214" t="s">
        <v>1</v>
      </c>
      <c r="F308" s="215" t="s">
        <v>163</v>
      </c>
      <c r="G308" s="213"/>
      <c r="H308" s="216">
        <v>123</v>
      </c>
      <c r="I308" s="217"/>
      <c r="J308" s="213"/>
      <c r="K308" s="213"/>
      <c r="L308" s="218"/>
      <c r="M308" s="219"/>
      <c r="N308" s="220"/>
      <c r="O308" s="220"/>
      <c r="P308" s="220"/>
      <c r="Q308" s="220"/>
      <c r="R308" s="220"/>
      <c r="S308" s="220"/>
      <c r="T308" s="221"/>
      <c r="AT308" s="222" t="s">
        <v>161</v>
      </c>
      <c r="AU308" s="222" t="s">
        <v>83</v>
      </c>
      <c r="AV308" s="14" t="s">
        <v>159</v>
      </c>
      <c r="AW308" s="14" t="s">
        <v>30</v>
      </c>
      <c r="AX308" s="14" t="s">
        <v>81</v>
      </c>
      <c r="AY308" s="222" t="s">
        <v>153</v>
      </c>
    </row>
    <row r="309" spans="1:65" s="2" customFormat="1" ht="24.2" customHeight="1">
      <c r="A309" s="33"/>
      <c r="B309" s="34"/>
      <c r="C309" s="186" t="s">
        <v>513</v>
      </c>
      <c r="D309" s="186" t="s">
        <v>155</v>
      </c>
      <c r="E309" s="187" t="s">
        <v>1813</v>
      </c>
      <c r="F309" s="188" t="s">
        <v>1814</v>
      </c>
      <c r="G309" s="189" t="s">
        <v>212</v>
      </c>
      <c r="H309" s="190">
        <v>123</v>
      </c>
      <c r="I309" s="191"/>
      <c r="J309" s="192">
        <f>ROUND(I309*H309,2)</f>
        <v>0</v>
      </c>
      <c r="K309" s="193"/>
      <c r="L309" s="38"/>
      <c r="M309" s="194" t="s">
        <v>1</v>
      </c>
      <c r="N309" s="195" t="s">
        <v>38</v>
      </c>
      <c r="O309" s="70"/>
      <c r="P309" s="196">
        <f>O309*H309</f>
        <v>0</v>
      </c>
      <c r="Q309" s="196">
        <v>0</v>
      </c>
      <c r="R309" s="196">
        <f>Q309*H309</f>
        <v>0</v>
      </c>
      <c r="S309" s="196">
        <v>0</v>
      </c>
      <c r="T309" s="197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98" t="s">
        <v>159</v>
      </c>
      <c r="AT309" s="198" t="s">
        <v>155</v>
      </c>
      <c r="AU309" s="198" t="s">
        <v>83</v>
      </c>
      <c r="AY309" s="16" t="s">
        <v>153</v>
      </c>
      <c r="BE309" s="199">
        <f>IF(N309="základní",J309,0)</f>
        <v>0</v>
      </c>
      <c r="BF309" s="199">
        <f>IF(N309="snížená",J309,0)</f>
        <v>0</v>
      </c>
      <c r="BG309" s="199">
        <f>IF(N309="zákl. přenesená",J309,0)</f>
        <v>0</v>
      </c>
      <c r="BH309" s="199">
        <f>IF(N309="sníž. přenesená",J309,0)</f>
        <v>0</v>
      </c>
      <c r="BI309" s="199">
        <f>IF(N309="nulová",J309,0)</f>
        <v>0</v>
      </c>
      <c r="BJ309" s="16" t="s">
        <v>81</v>
      </c>
      <c r="BK309" s="199">
        <f>ROUND(I309*H309,2)</f>
        <v>0</v>
      </c>
      <c r="BL309" s="16" t="s">
        <v>159</v>
      </c>
      <c r="BM309" s="198" t="s">
        <v>459</v>
      </c>
    </row>
    <row r="310" spans="1:65" s="2" customFormat="1" ht="16.5" customHeight="1">
      <c r="A310" s="33"/>
      <c r="B310" s="34"/>
      <c r="C310" s="186" t="s">
        <v>518</v>
      </c>
      <c r="D310" s="186" t="s">
        <v>155</v>
      </c>
      <c r="E310" s="187" t="s">
        <v>1815</v>
      </c>
      <c r="F310" s="188" t="s">
        <v>1816</v>
      </c>
      <c r="G310" s="189" t="s">
        <v>260</v>
      </c>
      <c r="H310" s="190">
        <v>20.5</v>
      </c>
      <c r="I310" s="191"/>
      <c r="J310" s="192">
        <f>ROUND(I310*H310,2)</f>
        <v>0</v>
      </c>
      <c r="K310" s="193"/>
      <c r="L310" s="38"/>
      <c r="M310" s="194" t="s">
        <v>1</v>
      </c>
      <c r="N310" s="195" t="s">
        <v>38</v>
      </c>
      <c r="O310" s="70"/>
      <c r="P310" s="196">
        <f>O310*H310</f>
        <v>0</v>
      </c>
      <c r="Q310" s="196">
        <v>0</v>
      </c>
      <c r="R310" s="196">
        <f>Q310*H310</f>
        <v>0</v>
      </c>
      <c r="S310" s="196">
        <v>0</v>
      </c>
      <c r="T310" s="197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98" t="s">
        <v>159</v>
      </c>
      <c r="AT310" s="198" t="s">
        <v>155</v>
      </c>
      <c r="AU310" s="198" t="s">
        <v>83</v>
      </c>
      <c r="AY310" s="16" t="s">
        <v>153</v>
      </c>
      <c r="BE310" s="199">
        <f>IF(N310="základní",J310,0)</f>
        <v>0</v>
      </c>
      <c r="BF310" s="199">
        <f>IF(N310="snížená",J310,0)</f>
        <v>0</v>
      </c>
      <c r="BG310" s="199">
        <f>IF(N310="zákl. přenesená",J310,0)</f>
        <v>0</v>
      </c>
      <c r="BH310" s="199">
        <f>IF(N310="sníž. přenesená",J310,0)</f>
        <v>0</v>
      </c>
      <c r="BI310" s="199">
        <f>IF(N310="nulová",J310,0)</f>
        <v>0</v>
      </c>
      <c r="BJ310" s="16" t="s">
        <v>81</v>
      </c>
      <c r="BK310" s="199">
        <f>ROUND(I310*H310,2)</f>
        <v>0</v>
      </c>
      <c r="BL310" s="16" t="s">
        <v>159</v>
      </c>
      <c r="BM310" s="198" t="s">
        <v>464</v>
      </c>
    </row>
    <row r="311" spans="1:65" s="13" customFormat="1">
      <c r="B311" s="200"/>
      <c r="C311" s="201"/>
      <c r="D311" s="202" t="s">
        <v>161</v>
      </c>
      <c r="E311" s="203" t="s">
        <v>1</v>
      </c>
      <c r="F311" s="204" t="s">
        <v>1817</v>
      </c>
      <c r="G311" s="201"/>
      <c r="H311" s="205">
        <v>20.5</v>
      </c>
      <c r="I311" s="206"/>
      <c r="J311" s="201"/>
      <c r="K311" s="201"/>
      <c r="L311" s="207"/>
      <c r="M311" s="208"/>
      <c r="N311" s="209"/>
      <c r="O311" s="209"/>
      <c r="P311" s="209"/>
      <c r="Q311" s="209"/>
      <c r="R311" s="209"/>
      <c r="S311" s="209"/>
      <c r="T311" s="210"/>
      <c r="AT311" s="211" t="s">
        <v>161</v>
      </c>
      <c r="AU311" s="211" t="s">
        <v>83</v>
      </c>
      <c r="AV311" s="13" t="s">
        <v>83</v>
      </c>
      <c r="AW311" s="13" t="s">
        <v>30</v>
      </c>
      <c r="AX311" s="13" t="s">
        <v>73</v>
      </c>
      <c r="AY311" s="211" t="s">
        <v>153</v>
      </c>
    </row>
    <row r="312" spans="1:65" s="14" customFormat="1">
      <c r="B312" s="212"/>
      <c r="C312" s="213"/>
      <c r="D312" s="202" t="s">
        <v>161</v>
      </c>
      <c r="E312" s="214" t="s">
        <v>1</v>
      </c>
      <c r="F312" s="215" t="s">
        <v>163</v>
      </c>
      <c r="G312" s="213"/>
      <c r="H312" s="216">
        <v>20.5</v>
      </c>
      <c r="I312" s="217"/>
      <c r="J312" s="213"/>
      <c r="K312" s="213"/>
      <c r="L312" s="218"/>
      <c r="M312" s="219"/>
      <c r="N312" s="220"/>
      <c r="O312" s="220"/>
      <c r="P312" s="220"/>
      <c r="Q312" s="220"/>
      <c r="R312" s="220"/>
      <c r="S312" s="220"/>
      <c r="T312" s="221"/>
      <c r="AT312" s="222" t="s">
        <v>161</v>
      </c>
      <c r="AU312" s="222" t="s">
        <v>83</v>
      </c>
      <c r="AV312" s="14" t="s">
        <v>159</v>
      </c>
      <c r="AW312" s="14" t="s">
        <v>30</v>
      </c>
      <c r="AX312" s="14" t="s">
        <v>81</v>
      </c>
      <c r="AY312" s="222" t="s">
        <v>153</v>
      </c>
    </row>
    <row r="313" spans="1:65" s="2" customFormat="1" ht="24.2" customHeight="1">
      <c r="A313" s="33"/>
      <c r="B313" s="34"/>
      <c r="C313" s="186" t="s">
        <v>523</v>
      </c>
      <c r="D313" s="186" t="s">
        <v>155</v>
      </c>
      <c r="E313" s="187" t="s">
        <v>1818</v>
      </c>
      <c r="F313" s="188" t="s">
        <v>1819</v>
      </c>
      <c r="G313" s="189" t="s">
        <v>206</v>
      </c>
      <c r="H313" s="190">
        <v>55.371000000000002</v>
      </c>
      <c r="I313" s="191"/>
      <c r="J313" s="192">
        <f>ROUND(I313*H313,2)</f>
        <v>0</v>
      </c>
      <c r="K313" s="193"/>
      <c r="L313" s="38"/>
      <c r="M313" s="194" t="s">
        <v>1</v>
      </c>
      <c r="N313" s="195" t="s">
        <v>38</v>
      </c>
      <c r="O313" s="70"/>
      <c r="P313" s="196">
        <f>O313*H313</f>
        <v>0</v>
      </c>
      <c r="Q313" s="196">
        <v>0</v>
      </c>
      <c r="R313" s="196">
        <f>Q313*H313</f>
        <v>0</v>
      </c>
      <c r="S313" s="196">
        <v>0</v>
      </c>
      <c r="T313" s="197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98" t="s">
        <v>159</v>
      </c>
      <c r="AT313" s="198" t="s">
        <v>155</v>
      </c>
      <c r="AU313" s="198" t="s">
        <v>83</v>
      </c>
      <c r="AY313" s="16" t="s">
        <v>153</v>
      </c>
      <c r="BE313" s="199">
        <f>IF(N313="základní",J313,0)</f>
        <v>0</v>
      </c>
      <c r="BF313" s="199">
        <f>IF(N313="snížená",J313,0)</f>
        <v>0</v>
      </c>
      <c r="BG313" s="199">
        <f>IF(N313="zákl. přenesená",J313,0)</f>
        <v>0</v>
      </c>
      <c r="BH313" s="199">
        <f>IF(N313="sníž. přenesená",J313,0)</f>
        <v>0</v>
      </c>
      <c r="BI313" s="199">
        <f>IF(N313="nulová",J313,0)</f>
        <v>0</v>
      </c>
      <c r="BJ313" s="16" t="s">
        <v>81</v>
      </c>
      <c r="BK313" s="199">
        <f>ROUND(I313*H313,2)</f>
        <v>0</v>
      </c>
      <c r="BL313" s="16" t="s">
        <v>159</v>
      </c>
      <c r="BM313" s="198" t="s">
        <v>468</v>
      </c>
    </row>
    <row r="314" spans="1:65" s="13" customFormat="1">
      <c r="B314" s="200"/>
      <c r="C314" s="201"/>
      <c r="D314" s="202" t="s">
        <v>161</v>
      </c>
      <c r="E314" s="203" t="s">
        <v>1</v>
      </c>
      <c r="F314" s="204" t="s">
        <v>1820</v>
      </c>
      <c r="G314" s="201"/>
      <c r="H314" s="205">
        <v>55.371000000000002</v>
      </c>
      <c r="I314" s="206"/>
      <c r="J314" s="201"/>
      <c r="K314" s="201"/>
      <c r="L314" s="207"/>
      <c r="M314" s="208"/>
      <c r="N314" s="209"/>
      <c r="O314" s="209"/>
      <c r="P314" s="209"/>
      <c r="Q314" s="209"/>
      <c r="R314" s="209"/>
      <c r="S314" s="209"/>
      <c r="T314" s="210"/>
      <c r="AT314" s="211" t="s">
        <v>161</v>
      </c>
      <c r="AU314" s="211" t="s">
        <v>83</v>
      </c>
      <c r="AV314" s="13" t="s">
        <v>83</v>
      </c>
      <c r="AW314" s="13" t="s">
        <v>30</v>
      </c>
      <c r="AX314" s="13" t="s">
        <v>73</v>
      </c>
      <c r="AY314" s="211" t="s">
        <v>153</v>
      </c>
    </row>
    <row r="315" spans="1:65" s="14" customFormat="1">
      <c r="B315" s="212"/>
      <c r="C315" s="213"/>
      <c r="D315" s="202" t="s">
        <v>161</v>
      </c>
      <c r="E315" s="214" t="s">
        <v>1</v>
      </c>
      <c r="F315" s="215" t="s">
        <v>163</v>
      </c>
      <c r="G315" s="213"/>
      <c r="H315" s="216">
        <v>55.371000000000002</v>
      </c>
      <c r="I315" s="217"/>
      <c r="J315" s="213"/>
      <c r="K315" s="213"/>
      <c r="L315" s="218"/>
      <c r="M315" s="219"/>
      <c r="N315" s="220"/>
      <c r="O315" s="220"/>
      <c r="P315" s="220"/>
      <c r="Q315" s="220"/>
      <c r="R315" s="220"/>
      <c r="S315" s="220"/>
      <c r="T315" s="221"/>
      <c r="AT315" s="222" t="s">
        <v>161</v>
      </c>
      <c r="AU315" s="222" t="s">
        <v>83</v>
      </c>
      <c r="AV315" s="14" t="s">
        <v>159</v>
      </c>
      <c r="AW315" s="14" t="s">
        <v>30</v>
      </c>
      <c r="AX315" s="14" t="s">
        <v>81</v>
      </c>
      <c r="AY315" s="222" t="s">
        <v>153</v>
      </c>
    </row>
    <row r="316" spans="1:65" s="2" customFormat="1" ht="16.5" customHeight="1">
      <c r="A316" s="33"/>
      <c r="B316" s="34"/>
      <c r="C316" s="186" t="s">
        <v>528</v>
      </c>
      <c r="D316" s="186" t="s">
        <v>155</v>
      </c>
      <c r="E316" s="187" t="s">
        <v>1821</v>
      </c>
      <c r="F316" s="188" t="s">
        <v>1822</v>
      </c>
      <c r="G316" s="189" t="s">
        <v>206</v>
      </c>
      <c r="H316" s="190">
        <v>55.371000000000002</v>
      </c>
      <c r="I316" s="191"/>
      <c r="J316" s="192">
        <f>ROUND(I316*H316,2)</f>
        <v>0</v>
      </c>
      <c r="K316" s="193"/>
      <c r="L316" s="38"/>
      <c r="M316" s="194" t="s">
        <v>1</v>
      </c>
      <c r="N316" s="195" t="s">
        <v>38</v>
      </c>
      <c r="O316" s="70"/>
      <c r="P316" s="196">
        <f>O316*H316</f>
        <v>0</v>
      </c>
      <c r="Q316" s="196">
        <v>0</v>
      </c>
      <c r="R316" s="196">
        <f>Q316*H316</f>
        <v>0</v>
      </c>
      <c r="S316" s="196">
        <v>0</v>
      </c>
      <c r="T316" s="197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98" t="s">
        <v>159</v>
      </c>
      <c r="AT316" s="198" t="s">
        <v>155</v>
      </c>
      <c r="AU316" s="198" t="s">
        <v>83</v>
      </c>
      <c r="AY316" s="16" t="s">
        <v>153</v>
      </c>
      <c r="BE316" s="199">
        <f>IF(N316="základní",J316,0)</f>
        <v>0</v>
      </c>
      <c r="BF316" s="199">
        <f>IF(N316="snížená",J316,0)</f>
        <v>0</v>
      </c>
      <c r="BG316" s="199">
        <f>IF(N316="zákl. přenesená",J316,0)</f>
        <v>0</v>
      </c>
      <c r="BH316" s="199">
        <f>IF(N316="sníž. přenesená",J316,0)</f>
        <v>0</v>
      </c>
      <c r="BI316" s="199">
        <f>IF(N316="nulová",J316,0)</f>
        <v>0</v>
      </c>
      <c r="BJ316" s="16" t="s">
        <v>81</v>
      </c>
      <c r="BK316" s="199">
        <f>ROUND(I316*H316,2)</f>
        <v>0</v>
      </c>
      <c r="BL316" s="16" t="s">
        <v>159</v>
      </c>
      <c r="BM316" s="198" t="s">
        <v>473</v>
      </c>
    </row>
    <row r="317" spans="1:65" s="2" customFormat="1" ht="24.2" customHeight="1">
      <c r="A317" s="33"/>
      <c r="B317" s="34"/>
      <c r="C317" s="186" t="s">
        <v>533</v>
      </c>
      <c r="D317" s="186" t="s">
        <v>155</v>
      </c>
      <c r="E317" s="187" t="s">
        <v>1823</v>
      </c>
      <c r="F317" s="188" t="s">
        <v>1824</v>
      </c>
      <c r="G317" s="189" t="s">
        <v>206</v>
      </c>
      <c r="H317" s="190">
        <v>332.226</v>
      </c>
      <c r="I317" s="191"/>
      <c r="J317" s="192">
        <f>ROUND(I317*H317,2)</f>
        <v>0</v>
      </c>
      <c r="K317" s="193"/>
      <c r="L317" s="38"/>
      <c r="M317" s="194" t="s">
        <v>1</v>
      </c>
      <c r="N317" s="195" t="s">
        <v>38</v>
      </c>
      <c r="O317" s="70"/>
      <c r="P317" s="196">
        <f>O317*H317</f>
        <v>0</v>
      </c>
      <c r="Q317" s="196">
        <v>0</v>
      </c>
      <c r="R317" s="196">
        <f>Q317*H317</f>
        <v>0</v>
      </c>
      <c r="S317" s="196">
        <v>0</v>
      </c>
      <c r="T317" s="197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98" t="s">
        <v>159</v>
      </c>
      <c r="AT317" s="198" t="s">
        <v>155</v>
      </c>
      <c r="AU317" s="198" t="s">
        <v>83</v>
      </c>
      <c r="AY317" s="16" t="s">
        <v>153</v>
      </c>
      <c r="BE317" s="199">
        <f>IF(N317="základní",J317,0)</f>
        <v>0</v>
      </c>
      <c r="BF317" s="199">
        <f>IF(N317="snížená",J317,0)</f>
        <v>0</v>
      </c>
      <c r="BG317" s="199">
        <f>IF(N317="zákl. přenesená",J317,0)</f>
        <v>0</v>
      </c>
      <c r="BH317" s="199">
        <f>IF(N317="sníž. přenesená",J317,0)</f>
        <v>0</v>
      </c>
      <c r="BI317" s="199">
        <f>IF(N317="nulová",J317,0)</f>
        <v>0</v>
      </c>
      <c r="BJ317" s="16" t="s">
        <v>81</v>
      </c>
      <c r="BK317" s="199">
        <f>ROUND(I317*H317,2)</f>
        <v>0</v>
      </c>
      <c r="BL317" s="16" t="s">
        <v>159</v>
      </c>
      <c r="BM317" s="198" t="s">
        <v>477</v>
      </c>
    </row>
    <row r="318" spans="1:65" s="13" customFormat="1">
      <c r="B318" s="200"/>
      <c r="C318" s="201"/>
      <c r="D318" s="202" t="s">
        <v>161</v>
      </c>
      <c r="E318" s="203" t="s">
        <v>1</v>
      </c>
      <c r="F318" s="204" t="s">
        <v>1825</v>
      </c>
      <c r="G318" s="201"/>
      <c r="H318" s="205">
        <v>332.226</v>
      </c>
      <c r="I318" s="206"/>
      <c r="J318" s="201"/>
      <c r="K318" s="201"/>
      <c r="L318" s="207"/>
      <c r="M318" s="208"/>
      <c r="N318" s="209"/>
      <c r="O318" s="209"/>
      <c r="P318" s="209"/>
      <c r="Q318" s="209"/>
      <c r="R318" s="209"/>
      <c r="S318" s="209"/>
      <c r="T318" s="210"/>
      <c r="AT318" s="211" t="s">
        <v>161</v>
      </c>
      <c r="AU318" s="211" t="s">
        <v>83</v>
      </c>
      <c r="AV318" s="13" t="s">
        <v>83</v>
      </c>
      <c r="AW318" s="13" t="s">
        <v>30</v>
      </c>
      <c r="AX318" s="13" t="s">
        <v>73</v>
      </c>
      <c r="AY318" s="211" t="s">
        <v>153</v>
      </c>
    </row>
    <row r="319" spans="1:65" s="14" customFormat="1">
      <c r="B319" s="212"/>
      <c r="C319" s="213"/>
      <c r="D319" s="202" t="s">
        <v>161</v>
      </c>
      <c r="E319" s="214" t="s">
        <v>1</v>
      </c>
      <c r="F319" s="215" t="s">
        <v>163</v>
      </c>
      <c r="G319" s="213"/>
      <c r="H319" s="216">
        <v>332.226</v>
      </c>
      <c r="I319" s="217"/>
      <c r="J319" s="213"/>
      <c r="K319" s="213"/>
      <c r="L319" s="218"/>
      <c r="M319" s="219"/>
      <c r="N319" s="220"/>
      <c r="O319" s="220"/>
      <c r="P319" s="220"/>
      <c r="Q319" s="220"/>
      <c r="R319" s="220"/>
      <c r="S319" s="220"/>
      <c r="T319" s="221"/>
      <c r="AT319" s="222" t="s">
        <v>161</v>
      </c>
      <c r="AU319" s="222" t="s">
        <v>83</v>
      </c>
      <c r="AV319" s="14" t="s">
        <v>159</v>
      </c>
      <c r="AW319" s="14" t="s">
        <v>30</v>
      </c>
      <c r="AX319" s="14" t="s">
        <v>81</v>
      </c>
      <c r="AY319" s="222" t="s">
        <v>153</v>
      </c>
    </row>
    <row r="320" spans="1:65" s="2" customFormat="1" ht="37.9" customHeight="1">
      <c r="A320" s="33"/>
      <c r="B320" s="34"/>
      <c r="C320" s="186" t="s">
        <v>537</v>
      </c>
      <c r="D320" s="186" t="s">
        <v>155</v>
      </c>
      <c r="E320" s="187" t="s">
        <v>1826</v>
      </c>
      <c r="F320" s="188" t="s">
        <v>1827</v>
      </c>
      <c r="G320" s="189" t="s">
        <v>206</v>
      </c>
      <c r="H320" s="190">
        <v>33.107999999999997</v>
      </c>
      <c r="I320" s="191"/>
      <c r="J320" s="192">
        <f>ROUND(I320*H320,2)</f>
        <v>0</v>
      </c>
      <c r="K320" s="193"/>
      <c r="L320" s="38"/>
      <c r="M320" s="194" t="s">
        <v>1</v>
      </c>
      <c r="N320" s="195" t="s">
        <v>38</v>
      </c>
      <c r="O320" s="70"/>
      <c r="P320" s="196">
        <f>O320*H320</f>
        <v>0</v>
      </c>
      <c r="Q320" s="196">
        <v>0</v>
      </c>
      <c r="R320" s="196">
        <f>Q320*H320</f>
        <v>0</v>
      </c>
      <c r="S320" s="196">
        <v>0</v>
      </c>
      <c r="T320" s="197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98" t="s">
        <v>159</v>
      </c>
      <c r="AT320" s="198" t="s">
        <v>155</v>
      </c>
      <c r="AU320" s="198" t="s">
        <v>83</v>
      </c>
      <c r="AY320" s="16" t="s">
        <v>153</v>
      </c>
      <c r="BE320" s="199">
        <f>IF(N320="základní",J320,0)</f>
        <v>0</v>
      </c>
      <c r="BF320" s="199">
        <f>IF(N320="snížená",J320,0)</f>
        <v>0</v>
      </c>
      <c r="BG320" s="199">
        <f>IF(N320="zákl. přenesená",J320,0)</f>
        <v>0</v>
      </c>
      <c r="BH320" s="199">
        <f>IF(N320="sníž. přenesená",J320,0)</f>
        <v>0</v>
      </c>
      <c r="BI320" s="199">
        <f>IF(N320="nulová",J320,0)</f>
        <v>0</v>
      </c>
      <c r="BJ320" s="16" t="s">
        <v>81</v>
      </c>
      <c r="BK320" s="199">
        <f>ROUND(I320*H320,2)</f>
        <v>0</v>
      </c>
      <c r="BL320" s="16" t="s">
        <v>159</v>
      </c>
      <c r="BM320" s="198" t="s">
        <v>1828</v>
      </c>
    </row>
    <row r="321" spans="1:65" s="2" customFormat="1" ht="44.25" customHeight="1">
      <c r="A321" s="33"/>
      <c r="B321" s="34"/>
      <c r="C321" s="186" t="s">
        <v>543</v>
      </c>
      <c r="D321" s="186" t="s">
        <v>155</v>
      </c>
      <c r="E321" s="187" t="s">
        <v>1829</v>
      </c>
      <c r="F321" s="188" t="s">
        <v>1830</v>
      </c>
      <c r="G321" s="189" t="s">
        <v>206</v>
      </c>
      <c r="H321" s="190">
        <v>22.263000000000002</v>
      </c>
      <c r="I321" s="191"/>
      <c r="J321" s="192">
        <f>ROUND(I321*H321,2)</f>
        <v>0</v>
      </c>
      <c r="K321" s="193"/>
      <c r="L321" s="38"/>
      <c r="M321" s="234" t="s">
        <v>1</v>
      </c>
      <c r="N321" s="235" t="s">
        <v>38</v>
      </c>
      <c r="O321" s="236"/>
      <c r="P321" s="237">
        <f>O321*H321</f>
        <v>0</v>
      </c>
      <c r="Q321" s="237">
        <v>0</v>
      </c>
      <c r="R321" s="237">
        <f>Q321*H321</f>
        <v>0</v>
      </c>
      <c r="S321" s="237">
        <v>0</v>
      </c>
      <c r="T321" s="238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98" t="s">
        <v>159</v>
      </c>
      <c r="AT321" s="198" t="s">
        <v>155</v>
      </c>
      <c r="AU321" s="198" t="s">
        <v>83</v>
      </c>
      <c r="AY321" s="16" t="s">
        <v>153</v>
      </c>
      <c r="BE321" s="199">
        <f>IF(N321="základní",J321,0)</f>
        <v>0</v>
      </c>
      <c r="BF321" s="199">
        <f>IF(N321="snížená",J321,0)</f>
        <v>0</v>
      </c>
      <c r="BG321" s="199">
        <f>IF(N321="zákl. přenesená",J321,0)</f>
        <v>0</v>
      </c>
      <c r="BH321" s="199">
        <f>IF(N321="sníž. přenesená",J321,0)</f>
        <v>0</v>
      </c>
      <c r="BI321" s="199">
        <f>IF(N321="nulová",J321,0)</f>
        <v>0</v>
      </c>
      <c r="BJ321" s="16" t="s">
        <v>81</v>
      </c>
      <c r="BK321" s="199">
        <f>ROUND(I321*H321,2)</f>
        <v>0</v>
      </c>
      <c r="BL321" s="16" t="s">
        <v>159</v>
      </c>
      <c r="BM321" s="198" t="s">
        <v>1831</v>
      </c>
    </row>
    <row r="322" spans="1:65" s="2" customFormat="1" ht="6.95" customHeight="1">
      <c r="A322" s="33"/>
      <c r="B322" s="53"/>
      <c r="C322" s="54"/>
      <c r="D322" s="54"/>
      <c r="E322" s="54"/>
      <c r="F322" s="54"/>
      <c r="G322" s="54"/>
      <c r="H322" s="54"/>
      <c r="I322" s="54"/>
      <c r="J322" s="54"/>
      <c r="K322" s="54"/>
      <c r="L322" s="38"/>
      <c r="M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</row>
  </sheetData>
  <sheetProtection algorithmName="SHA-512" hashValue="CrPCmAhvNJiLPy5D6DsMV1KCNOlUbkbiehkMWf+7EUL5iHyZGUH/6rmiTlLMXRu+Es/w4uwIyh9QIhysy6rufg==" saltValue="5/0Pl1hWFEZTUFX9xH2LCOc4/iSriF8vsaP6nD6AhS9iggj7IWY3PAqBiuq9ZZ5XEEYenF15hSaRy86iRci24w==" spinCount="100000" sheet="1" objects="1" scenarios="1" formatColumns="0" formatRows="0" autoFilter="0"/>
  <autoFilter ref="C126:K321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6" t="s">
        <v>89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5" t="str">
        <f>'Rekapitulace stavby'!K6</f>
        <v>Hasičská zbrojnice Štěpánovice</v>
      </c>
      <c r="F7" s="286"/>
      <c r="G7" s="286"/>
      <c r="H7" s="286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1832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21. 5. 2023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1" t="s">
        <v>1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37</v>
      </c>
      <c r="E33" s="111" t="s">
        <v>38</v>
      </c>
      <c r="F33" s="122">
        <f>ROUND((SUM(BE119:BE146)),  2)</f>
        <v>0</v>
      </c>
      <c r="G33" s="33"/>
      <c r="H33" s="33"/>
      <c r="I33" s="123">
        <v>0.21</v>
      </c>
      <c r="J33" s="122">
        <f>ROUND(((SUM(BE119:BE146))*I33),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39</v>
      </c>
      <c r="F34" s="122">
        <f>ROUND((SUM(BF119:BF146)),  2)</f>
        <v>0</v>
      </c>
      <c r="G34" s="33"/>
      <c r="H34" s="33"/>
      <c r="I34" s="123">
        <v>0.15</v>
      </c>
      <c r="J34" s="122">
        <f>ROUND(((SUM(BF119:BF146))*I34),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ROUND((SUM(BG119:BG146)),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ROUND((SUM(BH119:BH146)),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ROUND((SUM(BI119:BI146)),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3" t="str">
        <f>E7</f>
        <v>Hasičská zbrojnice Štěpánovice</v>
      </c>
      <c r="F85" s="284"/>
      <c r="G85" s="284"/>
      <c r="H85" s="28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2" t="str">
        <f>E9</f>
        <v>410003 - Demolice</v>
      </c>
      <c r="F87" s="282"/>
      <c r="G87" s="282"/>
      <c r="H87" s="282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21. 5. 2023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1636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1833</v>
      </c>
      <c r="E99" s="155"/>
      <c r="F99" s="155"/>
      <c r="G99" s="155"/>
      <c r="H99" s="155"/>
      <c r="I99" s="155"/>
      <c r="J99" s="156">
        <f>J130</f>
        <v>0</v>
      </c>
      <c r="K99" s="153"/>
      <c r="L99" s="157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139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3" t="str">
        <f>E7</f>
        <v>Hasičská zbrojnice Štěpánovice</v>
      </c>
      <c r="F109" s="284"/>
      <c r="G109" s="284"/>
      <c r="H109" s="284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97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62" t="str">
        <f>E9</f>
        <v>410003 - Demolice</v>
      </c>
      <c r="F111" s="282"/>
      <c r="G111" s="282"/>
      <c r="H111" s="282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28" t="s">
        <v>22</v>
      </c>
      <c r="J113" s="65" t="str">
        <f>IF(J12="","",J12)</f>
        <v>21. 5. 2023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 xml:space="preserve"> </v>
      </c>
      <c r="G115" s="35"/>
      <c r="H115" s="35"/>
      <c r="I115" s="28" t="s">
        <v>29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27</v>
      </c>
      <c r="D116" s="35"/>
      <c r="E116" s="35"/>
      <c r="F116" s="26" t="str">
        <f>IF(E18="","",E18)</f>
        <v>Vyplň údaj</v>
      </c>
      <c r="G116" s="35"/>
      <c r="H116" s="35"/>
      <c r="I116" s="28" t="s">
        <v>31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140</v>
      </c>
      <c r="D118" s="161" t="s">
        <v>58</v>
      </c>
      <c r="E118" s="161" t="s">
        <v>54</v>
      </c>
      <c r="F118" s="161" t="s">
        <v>55</v>
      </c>
      <c r="G118" s="161" t="s">
        <v>141</v>
      </c>
      <c r="H118" s="161" t="s">
        <v>142</v>
      </c>
      <c r="I118" s="161" t="s">
        <v>143</v>
      </c>
      <c r="J118" s="162" t="s">
        <v>101</v>
      </c>
      <c r="K118" s="163" t="s">
        <v>144</v>
      </c>
      <c r="L118" s="164"/>
      <c r="M118" s="74" t="s">
        <v>1</v>
      </c>
      <c r="N118" s="75" t="s">
        <v>37</v>
      </c>
      <c r="O118" s="75" t="s">
        <v>145</v>
      </c>
      <c r="P118" s="75" t="s">
        <v>146</v>
      </c>
      <c r="Q118" s="75" t="s">
        <v>147</v>
      </c>
      <c r="R118" s="75" t="s">
        <v>148</v>
      </c>
      <c r="S118" s="75" t="s">
        <v>149</v>
      </c>
      <c r="T118" s="76" t="s">
        <v>150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151</v>
      </c>
      <c r="D119" s="35"/>
      <c r="E119" s="35"/>
      <c r="F119" s="35"/>
      <c r="G119" s="35"/>
      <c r="H119" s="35"/>
      <c r="I119" s="35"/>
      <c r="J119" s="165">
        <f>BK119</f>
        <v>0</v>
      </c>
      <c r="K119" s="35"/>
      <c r="L119" s="38"/>
      <c r="M119" s="77"/>
      <c r="N119" s="166"/>
      <c r="O119" s="78"/>
      <c r="P119" s="167">
        <f>P120</f>
        <v>0</v>
      </c>
      <c r="Q119" s="78"/>
      <c r="R119" s="167">
        <f>R120</f>
        <v>0</v>
      </c>
      <c r="S119" s="78"/>
      <c r="T119" s="168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72</v>
      </c>
      <c r="AU119" s="16" t="s">
        <v>103</v>
      </c>
      <c r="BK119" s="169">
        <f>BK120</f>
        <v>0</v>
      </c>
    </row>
    <row r="120" spans="1:65" s="12" customFormat="1" ht="25.9" customHeight="1">
      <c r="B120" s="170"/>
      <c r="C120" s="171"/>
      <c r="D120" s="172" t="s">
        <v>72</v>
      </c>
      <c r="E120" s="173" t="s">
        <v>152</v>
      </c>
      <c r="F120" s="173" t="s">
        <v>152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f>P121+P130</f>
        <v>0</v>
      </c>
      <c r="Q120" s="178"/>
      <c r="R120" s="179">
        <f>R121+R130</f>
        <v>0</v>
      </c>
      <c r="S120" s="178"/>
      <c r="T120" s="180">
        <f>T121+T130</f>
        <v>0</v>
      </c>
      <c r="AR120" s="181" t="s">
        <v>81</v>
      </c>
      <c r="AT120" s="182" t="s">
        <v>72</v>
      </c>
      <c r="AU120" s="182" t="s">
        <v>73</v>
      </c>
      <c r="AY120" s="181" t="s">
        <v>153</v>
      </c>
      <c r="BK120" s="183">
        <f>BK121+BK130</f>
        <v>0</v>
      </c>
    </row>
    <row r="121" spans="1:65" s="12" customFormat="1" ht="22.9" customHeight="1">
      <c r="B121" s="170"/>
      <c r="C121" s="171"/>
      <c r="D121" s="172" t="s">
        <v>72</v>
      </c>
      <c r="E121" s="184" t="s">
        <v>612</v>
      </c>
      <c r="F121" s="184" t="s">
        <v>1809</v>
      </c>
      <c r="G121" s="171"/>
      <c r="H121" s="171"/>
      <c r="I121" s="174"/>
      <c r="J121" s="185">
        <f>BK121</f>
        <v>0</v>
      </c>
      <c r="K121" s="171"/>
      <c r="L121" s="176"/>
      <c r="M121" s="177"/>
      <c r="N121" s="178"/>
      <c r="O121" s="178"/>
      <c r="P121" s="179">
        <f>SUM(P122:P129)</f>
        <v>0</v>
      </c>
      <c r="Q121" s="178"/>
      <c r="R121" s="179">
        <f>SUM(R122:R129)</f>
        <v>0</v>
      </c>
      <c r="S121" s="178"/>
      <c r="T121" s="180">
        <f>SUM(T122:T129)</f>
        <v>0</v>
      </c>
      <c r="AR121" s="181" t="s">
        <v>81</v>
      </c>
      <c r="AT121" s="182" t="s">
        <v>72</v>
      </c>
      <c r="AU121" s="182" t="s">
        <v>81</v>
      </c>
      <c r="AY121" s="181" t="s">
        <v>153</v>
      </c>
      <c r="BK121" s="183">
        <f>SUM(BK122:BK129)</f>
        <v>0</v>
      </c>
    </row>
    <row r="122" spans="1:65" s="2" customFormat="1" ht="16.5" customHeight="1">
      <c r="A122" s="33"/>
      <c r="B122" s="34"/>
      <c r="C122" s="186" t="s">
        <v>81</v>
      </c>
      <c r="D122" s="186" t="s">
        <v>155</v>
      </c>
      <c r="E122" s="187" t="s">
        <v>628</v>
      </c>
      <c r="F122" s="188" t="s">
        <v>1834</v>
      </c>
      <c r="G122" s="189" t="s">
        <v>1172</v>
      </c>
      <c r="H122" s="190">
        <v>25</v>
      </c>
      <c r="I122" s="191"/>
      <c r="J122" s="192">
        <f>ROUND(I122*H122,2)</f>
        <v>0</v>
      </c>
      <c r="K122" s="193"/>
      <c r="L122" s="38"/>
      <c r="M122" s="194" t="s">
        <v>1</v>
      </c>
      <c r="N122" s="195" t="s">
        <v>38</v>
      </c>
      <c r="O122" s="70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8" t="s">
        <v>159</v>
      </c>
      <c r="AT122" s="198" t="s">
        <v>155</v>
      </c>
      <c r="AU122" s="198" t="s">
        <v>83</v>
      </c>
      <c r="AY122" s="16" t="s">
        <v>153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6" t="s">
        <v>81</v>
      </c>
      <c r="BK122" s="199">
        <f>ROUND(I122*H122,2)</f>
        <v>0</v>
      </c>
      <c r="BL122" s="16" t="s">
        <v>159</v>
      </c>
      <c r="BM122" s="198" t="s">
        <v>83</v>
      </c>
    </row>
    <row r="123" spans="1:65" s="13" customFormat="1">
      <c r="B123" s="200"/>
      <c r="C123" s="201"/>
      <c r="D123" s="202" t="s">
        <v>161</v>
      </c>
      <c r="E123" s="203" t="s">
        <v>1</v>
      </c>
      <c r="F123" s="204" t="s">
        <v>1835</v>
      </c>
      <c r="G123" s="201"/>
      <c r="H123" s="205">
        <v>25</v>
      </c>
      <c r="I123" s="206"/>
      <c r="J123" s="201"/>
      <c r="K123" s="201"/>
      <c r="L123" s="207"/>
      <c r="M123" s="208"/>
      <c r="N123" s="209"/>
      <c r="O123" s="209"/>
      <c r="P123" s="209"/>
      <c r="Q123" s="209"/>
      <c r="R123" s="209"/>
      <c r="S123" s="209"/>
      <c r="T123" s="210"/>
      <c r="AT123" s="211" t="s">
        <v>161</v>
      </c>
      <c r="AU123" s="211" t="s">
        <v>83</v>
      </c>
      <c r="AV123" s="13" t="s">
        <v>83</v>
      </c>
      <c r="AW123" s="13" t="s">
        <v>30</v>
      </c>
      <c r="AX123" s="13" t="s">
        <v>73</v>
      </c>
      <c r="AY123" s="211" t="s">
        <v>153</v>
      </c>
    </row>
    <row r="124" spans="1:65" s="14" customFormat="1">
      <c r="B124" s="212"/>
      <c r="C124" s="213"/>
      <c r="D124" s="202" t="s">
        <v>161</v>
      </c>
      <c r="E124" s="214" t="s">
        <v>1</v>
      </c>
      <c r="F124" s="215" t="s">
        <v>163</v>
      </c>
      <c r="G124" s="213"/>
      <c r="H124" s="216">
        <v>25</v>
      </c>
      <c r="I124" s="217"/>
      <c r="J124" s="213"/>
      <c r="K124" s="213"/>
      <c r="L124" s="218"/>
      <c r="M124" s="219"/>
      <c r="N124" s="220"/>
      <c r="O124" s="220"/>
      <c r="P124" s="220"/>
      <c r="Q124" s="220"/>
      <c r="R124" s="220"/>
      <c r="S124" s="220"/>
      <c r="T124" s="221"/>
      <c r="AT124" s="222" t="s">
        <v>161</v>
      </c>
      <c r="AU124" s="222" t="s">
        <v>83</v>
      </c>
      <c r="AV124" s="14" t="s">
        <v>159</v>
      </c>
      <c r="AW124" s="14" t="s">
        <v>30</v>
      </c>
      <c r="AX124" s="14" t="s">
        <v>81</v>
      </c>
      <c r="AY124" s="222" t="s">
        <v>153</v>
      </c>
    </row>
    <row r="125" spans="1:65" s="2" customFormat="1" ht="16.5" customHeight="1">
      <c r="A125" s="33"/>
      <c r="B125" s="34"/>
      <c r="C125" s="186" t="s">
        <v>83</v>
      </c>
      <c r="D125" s="186" t="s">
        <v>155</v>
      </c>
      <c r="E125" s="187" t="s">
        <v>1836</v>
      </c>
      <c r="F125" s="188" t="s">
        <v>1837</v>
      </c>
      <c r="G125" s="189" t="s">
        <v>1172</v>
      </c>
      <c r="H125" s="190">
        <v>10</v>
      </c>
      <c r="I125" s="191"/>
      <c r="J125" s="192">
        <f>ROUND(I125*H125,2)</f>
        <v>0</v>
      </c>
      <c r="K125" s="193"/>
      <c r="L125" s="38"/>
      <c r="M125" s="194" t="s">
        <v>1</v>
      </c>
      <c r="N125" s="195" t="s">
        <v>38</v>
      </c>
      <c r="O125" s="70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159</v>
      </c>
      <c r="AT125" s="198" t="s">
        <v>155</v>
      </c>
      <c r="AU125" s="198" t="s">
        <v>83</v>
      </c>
      <c r="AY125" s="16" t="s">
        <v>153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6" t="s">
        <v>81</v>
      </c>
      <c r="BK125" s="199">
        <f>ROUND(I125*H125,2)</f>
        <v>0</v>
      </c>
      <c r="BL125" s="16" t="s">
        <v>159</v>
      </c>
      <c r="BM125" s="198" t="s">
        <v>159</v>
      </c>
    </row>
    <row r="126" spans="1:65" s="13" customFormat="1">
      <c r="B126" s="200"/>
      <c r="C126" s="201"/>
      <c r="D126" s="202" t="s">
        <v>161</v>
      </c>
      <c r="E126" s="203" t="s">
        <v>1</v>
      </c>
      <c r="F126" s="204" t="s">
        <v>1838</v>
      </c>
      <c r="G126" s="201"/>
      <c r="H126" s="205">
        <v>10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161</v>
      </c>
      <c r="AU126" s="211" t="s">
        <v>83</v>
      </c>
      <c r="AV126" s="13" t="s">
        <v>83</v>
      </c>
      <c r="AW126" s="13" t="s">
        <v>30</v>
      </c>
      <c r="AX126" s="13" t="s">
        <v>73</v>
      </c>
      <c r="AY126" s="211" t="s">
        <v>153</v>
      </c>
    </row>
    <row r="127" spans="1:65" s="14" customFormat="1">
      <c r="B127" s="212"/>
      <c r="C127" s="213"/>
      <c r="D127" s="202" t="s">
        <v>161</v>
      </c>
      <c r="E127" s="214" t="s">
        <v>1</v>
      </c>
      <c r="F127" s="215" t="s">
        <v>163</v>
      </c>
      <c r="G127" s="213"/>
      <c r="H127" s="216">
        <v>10</v>
      </c>
      <c r="I127" s="217"/>
      <c r="J127" s="213"/>
      <c r="K127" s="213"/>
      <c r="L127" s="218"/>
      <c r="M127" s="219"/>
      <c r="N127" s="220"/>
      <c r="O127" s="220"/>
      <c r="P127" s="220"/>
      <c r="Q127" s="220"/>
      <c r="R127" s="220"/>
      <c r="S127" s="220"/>
      <c r="T127" s="221"/>
      <c r="AT127" s="222" t="s">
        <v>161</v>
      </c>
      <c r="AU127" s="222" t="s">
        <v>83</v>
      </c>
      <c r="AV127" s="14" t="s">
        <v>159</v>
      </c>
      <c r="AW127" s="14" t="s">
        <v>30</v>
      </c>
      <c r="AX127" s="14" t="s">
        <v>81</v>
      </c>
      <c r="AY127" s="222" t="s">
        <v>153</v>
      </c>
    </row>
    <row r="128" spans="1:65" s="2" customFormat="1" ht="16.5" customHeight="1">
      <c r="A128" s="33"/>
      <c r="B128" s="34"/>
      <c r="C128" s="186" t="s">
        <v>168</v>
      </c>
      <c r="D128" s="186" t="s">
        <v>155</v>
      </c>
      <c r="E128" s="187" t="s">
        <v>1839</v>
      </c>
      <c r="F128" s="188" t="s">
        <v>1840</v>
      </c>
      <c r="G128" s="189" t="s">
        <v>951</v>
      </c>
      <c r="H128" s="190">
        <v>1</v>
      </c>
      <c r="I128" s="191"/>
      <c r="J128" s="192">
        <f>ROUND(I128*H128,2)</f>
        <v>0</v>
      </c>
      <c r="K128" s="193"/>
      <c r="L128" s="38"/>
      <c r="M128" s="194" t="s">
        <v>1</v>
      </c>
      <c r="N128" s="195" t="s">
        <v>38</v>
      </c>
      <c r="O128" s="70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159</v>
      </c>
      <c r="AT128" s="198" t="s">
        <v>155</v>
      </c>
      <c r="AU128" s="198" t="s">
        <v>83</v>
      </c>
      <c r="AY128" s="16" t="s">
        <v>153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6" t="s">
        <v>81</v>
      </c>
      <c r="BK128" s="199">
        <f>ROUND(I128*H128,2)</f>
        <v>0</v>
      </c>
      <c r="BL128" s="16" t="s">
        <v>159</v>
      </c>
      <c r="BM128" s="198" t="s">
        <v>184</v>
      </c>
    </row>
    <row r="129" spans="1:65" s="2" customFormat="1" ht="16.5" customHeight="1">
      <c r="A129" s="33"/>
      <c r="B129" s="34"/>
      <c r="C129" s="186" t="s">
        <v>159</v>
      </c>
      <c r="D129" s="186" t="s">
        <v>155</v>
      </c>
      <c r="E129" s="187" t="s">
        <v>1841</v>
      </c>
      <c r="F129" s="188" t="s">
        <v>1842</v>
      </c>
      <c r="G129" s="189" t="s">
        <v>951</v>
      </c>
      <c r="H129" s="190">
        <v>1</v>
      </c>
      <c r="I129" s="191"/>
      <c r="J129" s="192">
        <f>ROUND(I129*H129,2)</f>
        <v>0</v>
      </c>
      <c r="K129" s="193"/>
      <c r="L129" s="38"/>
      <c r="M129" s="194" t="s">
        <v>1</v>
      </c>
      <c r="N129" s="195" t="s">
        <v>38</v>
      </c>
      <c r="O129" s="70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159</v>
      </c>
      <c r="AT129" s="198" t="s">
        <v>155</v>
      </c>
      <c r="AU129" s="198" t="s">
        <v>83</v>
      </c>
      <c r="AY129" s="16" t="s">
        <v>153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81</v>
      </c>
      <c r="BK129" s="199">
        <f>ROUND(I129*H129,2)</f>
        <v>0</v>
      </c>
      <c r="BL129" s="16" t="s">
        <v>159</v>
      </c>
      <c r="BM129" s="198" t="s">
        <v>194</v>
      </c>
    </row>
    <row r="130" spans="1:65" s="12" customFormat="1" ht="22.9" customHeight="1">
      <c r="B130" s="170"/>
      <c r="C130" s="171"/>
      <c r="D130" s="172" t="s">
        <v>72</v>
      </c>
      <c r="E130" s="184" t="s">
        <v>622</v>
      </c>
      <c r="F130" s="184" t="s">
        <v>88</v>
      </c>
      <c r="G130" s="171"/>
      <c r="H130" s="171"/>
      <c r="I130" s="174"/>
      <c r="J130" s="185">
        <f>BK130</f>
        <v>0</v>
      </c>
      <c r="K130" s="171"/>
      <c r="L130" s="176"/>
      <c r="M130" s="177"/>
      <c r="N130" s="178"/>
      <c r="O130" s="178"/>
      <c r="P130" s="179">
        <f>SUM(P131:P146)</f>
        <v>0</v>
      </c>
      <c r="Q130" s="178"/>
      <c r="R130" s="179">
        <f>SUM(R131:R146)</f>
        <v>0</v>
      </c>
      <c r="S130" s="178"/>
      <c r="T130" s="180">
        <f>SUM(T131:T146)</f>
        <v>0</v>
      </c>
      <c r="AR130" s="181" t="s">
        <v>81</v>
      </c>
      <c r="AT130" s="182" t="s">
        <v>72</v>
      </c>
      <c r="AU130" s="182" t="s">
        <v>81</v>
      </c>
      <c r="AY130" s="181" t="s">
        <v>153</v>
      </c>
      <c r="BK130" s="183">
        <f>SUM(BK131:BK146)</f>
        <v>0</v>
      </c>
    </row>
    <row r="131" spans="1:65" s="2" customFormat="1" ht="33" customHeight="1">
      <c r="A131" s="33"/>
      <c r="B131" s="34"/>
      <c r="C131" s="186" t="s">
        <v>179</v>
      </c>
      <c r="D131" s="186" t="s">
        <v>155</v>
      </c>
      <c r="E131" s="187" t="s">
        <v>1843</v>
      </c>
      <c r="F131" s="188" t="s">
        <v>1844</v>
      </c>
      <c r="G131" s="189" t="s">
        <v>158</v>
      </c>
      <c r="H131" s="190">
        <v>422</v>
      </c>
      <c r="I131" s="191"/>
      <c r="J131" s="192">
        <f>ROUND(I131*H131,2)</f>
        <v>0</v>
      </c>
      <c r="K131" s="193"/>
      <c r="L131" s="38"/>
      <c r="M131" s="194" t="s">
        <v>1</v>
      </c>
      <c r="N131" s="195" t="s">
        <v>38</v>
      </c>
      <c r="O131" s="70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159</v>
      </c>
      <c r="AT131" s="198" t="s">
        <v>155</v>
      </c>
      <c r="AU131" s="198" t="s">
        <v>83</v>
      </c>
      <c r="AY131" s="16" t="s">
        <v>153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6" t="s">
        <v>81</v>
      </c>
      <c r="BK131" s="199">
        <f>ROUND(I131*H131,2)</f>
        <v>0</v>
      </c>
      <c r="BL131" s="16" t="s">
        <v>159</v>
      </c>
      <c r="BM131" s="198" t="s">
        <v>203</v>
      </c>
    </row>
    <row r="132" spans="1:65" s="13" customFormat="1">
      <c r="B132" s="200"/>
      <c r="C132" s="201"/>
      <c r="D132" s="202" t="s">
        <v>161</v>
      </c>
      <c r="E132" s="203" t="s">
        <v>1</v>
      </c>
      <c r="F132" s="204" t="s">
        <v>1845</v>
      </c>
      <c r="G132" s="201"/>
      <c r="H132" s="205">
        <v>422</v>
      </c>
      <c r="I132" s="206"/>
      <c r="J132" s="201"/>
      <c r="K132" s="201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161</v>
      </c>
      <c r="AU132" s="211" t="s">
        <v>83</v>
      </c>
      <c r="AV132" s="13" t="s">
        <v>83</v>
      </c>
      <c r="AW132" s="13" t="s">
        <v>30</v>
      </c>
      <c r="AX132" s="13" t="s">
        <v>73</v>
      </c>
      <c r="AY132" s="211" t="s">
        <v>153</v>
      </c>
    </row>
    <row r="133" spans="1:65" s="14" customFormat="1">
      <c r="B133" s="212"/>
      <c r="C133" s="213"/>
      <c r="D133" s="202" t="s">
        <v>161</v>
      </c>
      <c r="E133" s="214" t="s">
        <v>1</v>
      </c>
      <c r="F133" s="215" t="s">
        <v>163</v>
      </c>
      <c r="G133" s="213"/>
      <c r="H133" s="216">
        <v>422</v>
      </c>
      <c r="I133" s="217"/>
      <c r="J133" s="213"/>
      <c r="K133" s="213"/>
      <c r="L133" s="218"/>
      <c r="M133" s="219"/>
      <c r="N133" s="220"/>
      <c r="O133" s="220"/>
      <c r="P133" s="220"/>
      <c r="Q133" s="220"/>
      <c r="R133" s="220"/>
      <c r="S133" s="220"/>
      <c r="T133" s="221"/>
      <c r="AT133" s="222" t="s">
        <v>161</v>
      </c>
      <c r="AU133" s="222" t="s">
        <v>83</v>
      </c>
      <c r="AV133" s="14" t="s">
        <v>159</v>
      </c>
      <c r="AW133" s="14" t="s">
        <v>30</v>
      </c>
      <c r="AX133" s="14" t="s">
        <v>81</v>
      </c>
      <c r="AY133" s="222" t="s">
        <v>153</v>
      </c>
    </row>
    <row r="134" spans="1:65" s="2" customFormat="1" ht="24.2" customHeight="1">
      <c r="A134" s="33"/>
      <c r="B134" s="34"/>
      <c r="C134" s="186" t="s">
        <v>184</v>
      </c>
      <c r="D134" s="186" t="s">
        <v>155</v>
      </c>
      <c r="E134" s="187" t="s">
        <v>1846</v>
      </c>
      <c r="F134" s="188" t="s">
        <v>1847</v>
      </c>
      <c r="G134" s="189" t="s">
        <v>158</v>
      </c>
      <c r="H134" s="190">
        <v>14</v>
      </c>
      <c r="I134" s="191"/>
      <c r="J134" s="192">
        <f>ROUND(I134*H134,2)</f>
        <v>0</v>
      </c>
      <c r="K134" s="193"/>
      <c r="L134" s="38"/>
      <c r="M134" s="194" t="s">
        <v>1</v>
      </c>
      <c r="N134" s="195" t="s">
        <v>38</v>
      </c>
      <c r="O134" s="70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159</v>
      </c>
      <c r="AT134" s="198" t="s">
        <v>155</v>
      </c>
      <c r="AU134" s="198" t="s">
        <v>83</v>
      </c>
      <c r="AY134" s="16" t="s">
        <v>153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6" t="s">
        <v>81</v>
      </c>
      <c r="BK134" s="199">
        <f>ROUND(I134*H134,2)</f>
        <v>0</v>
      </c>
      <c r="BL134" s="16" t="s">
        <v>159</v>
      </c>
      <c r="BM134" s="198" t="s">
        <v>216</v>
      </c>
    </row>
    <row r="135" spans="1:65" s="13" customFormat="1">
      <c r="B135" s="200"/>
      <c r="C135" s="201"/>
      <c r="D135" s="202" t="s">
        <v>161</v>
      </c>
      <c r="E135" s="203" t="s">
        <v>1</v>
      </c>
      <c r="F135" s="204" t="s">
        <v>1848</v>
      </c>
      <c r="G135" s="201"/>
      <c r="H135" s="205">
        <v>14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161</v>
      </c>
      <c r="AU135" s="211" t="s">
        <v>83</v>
      </c>
      <c r="AV135" s="13" t="s">
        <v>83</v>
      </c>
      <c r="AW135" s="13" t="s">
        <v>30</v>
      </c>
      <c r="AX135" s="13" t="s">
        <v>73</v>
      </c>
      <c r="AY135" s="211" t="s">
        <v>153</v>
      </c>
    </row>
    <row r="136" spans="1:65" s="14" customFormat="1">
      <c r="B136" s="212"/>
      <c r="C136" s="213"/>
      <c r="D136" s="202" t="s">
        <v>161</v>
      </c>
      <c r="E136" s="214" t="s">
        <v>1</v>
      </c>
      <c r="F136" s="215" t="s">
        <v>163</v>
      </c>
      <c r="G136" s="213"/>
      <c r="H136" s="216">
        <v>14</v>
      </c>
      <c r="I136" s="217"/>
      <c r="J136" s="213"/>
      <c r="K136" s="213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161</v>
      </c>
      <c r="AU136" s="222" t="s">
        <v>83</v>
      </c>
      <c r="AV136" s="14" t="s">
        <v>159</v>
      </c>
      <c r="AW136" s="14" t="s">
        <v>30</v>
      </c>
      <c r="AX136" s="14" t="s">
        <v>81</v>
      </c>
      <c r="AY136" s="222" t="s">
        <v>153</v>
      </c>
    </row>
    <row r="137" spans="1:65" s="2" customFormat="1" ht="16.5" customHeight="1">
      <c r="A137" s="33"/>
      <c r="B137" s="34"/>
      <c r="C137" s="186" t="s">
        <v>189</v>
      </c>
      <c r="D137" s="186" t="s">
        <v>155</v>
      </c>
      <c r="E137" s="187" t="s">
        <v>1849</v>
      </c>
      <c r="F137" s="188" t="s">
        <v>1850</v>
      </c>
      <c r="G137" s="189" t="s">
        <v>206</v>
      </c>
      <c r="H137" s="190">
        <v>126.28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38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159</v>
      </c>
      <c r="AT137" s="198" t="s">
        <v>155</v>
      </c>
      <c r="AU137" s="198" t="s">
        <v>83</v>
      </c>
      <c r="AY137" s="16" t="s">
        <v>153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81</v>
      </c>
      <c r="BK137" s="199">
        <f>ROUND(I137*H137,2)</f>
        <v>0</v>
      </c>
      <c r="BL137" s="16" t="s">
        <v>159</v>
      </c>
      <c r="BM137" s="198" t="s">
        <v>1851</v>
      </c>
    </row>
    <row r="138" spans="1:65" s="13" customFormat="1">
      <c r="B138" s="200"/>
      <c r="C138" s="201"/>
      <c r="D138" s="202" t="s">
        <v>161</v>
      </c>
      <c r="E138" s="203" t="s">
        <v>1</v>
      </c>
      <c r="F138" s="204" t="s">
        <v>1852</v>
      </c>
      <c r="G138" s="201"/>
      <c r="H138" s="205">
        <v>126.28</v>
      </c>
      <c r="I138" s="206"/>
      <c r="J138" s="201"/>
      <c r="K138" s="201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161</v>
      </c>
      <c r="AU138" s="211" t="s">
        <v>83</v>
      </c>
      <c r="AV138" s="13" t="s">
        <v>83</v>
      </c>
      <c r="AW138" s="13" t="s">
        <v>30</v>
      </c>
      <c r="AX138" s="13" t="s">
        <v>73</v>
      </c>
      <c r="AY138" s="211" t="s">
        <v>153</v>
      </c>
    </row>
    <row r="139" spans="1:65" s="14" customFormat="1">
      <c r="B139" s="212"/>
      <c r="C139" s="213"/>
      <c r="D139" s="202" t="s">
        <v>161</v>
      </c>
      <c r="E139" s="214" t="s">
        <v>1</v>
      </c>
      <c r="F139" s="215" t="s">
        <v>163</v>
      </c>
      <c r="G139" s="213"/>
      <c r="H139" s="216">
        <v>126.28</v>
      </c>
      <c r="I139" s="217"/>
      <c r="J139" s="213"/>
      <c r="K139" s="213"/>
      <c r="L139" s="218"/>
      <c r="M139" s="219"/>
      <c r="N139" s="220"/>
      <c r="O139" s="220"/>
      <c r="P139" s="220"/>
      <c r="Q139" s="220"/>
      <c r="R139" s="220"/>
      <c r="S139" s="220"/>
      <c r="T139" s="221"/>
      <c r="AT139" s="222" t="s">
        <v>161</v>
      </c>
      <c r="AU139" s="222" t="s">
        <v>83</v>
      </c>
      <c r="AV139" s="14" t="s">
        <v>159</v>
      </c>
      <c r="AW139" s="14" t="s">
        <v>30</v>
      </c>
      <c r="AX139" s="14" t="s">
        <v>81</v>
      </c>
      <c r="AY139" s="222" t="s">
        <v>153</v>
      </c>
    </row>
    <row r="140" spans="1:65" s="2" customFormat="1" ht="24.2" customHeight="1">
      <c r="A140" s="33"/>
      <c r="B140" s="34"/>
      <c r="C140" s="186" t="s">
        <v>194</v>
      </c>
      <c r="D140" s="186" t="s">
        <v>155</v>
      </c>
      <c r="E140" s="187" t="s">
        <v>1853</v>
      </c>
      <c r="F140" s="188" t="s">
        <v>1854</v>
      </c>
      <c r="G140" s="189" t="s">
        <v>206</v>
      </c>
      <c r="H140" s="190">
        <v>194.06</v>
      </c>
      <c r="I140" s="191"/>
      <c r="J140" s="192">
        <f>ROUND(I140*H140,2)</f>
        <v>0</v>
      </c>
      <c r="K140" s="193"/>
      <c r="L140" s="38"/>
      <c r="M140" s="194" t="s">
        <v>1</v>
      </c>
      <c r="N140" s="195" t="s">
        <v>38</v>
      </c>
      <c r="O140" s="70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159</v>
      </c>
      <c r="AT140" s="198" t="s">
        <v>155</v>
      </c>
      <c r="AU140" s="198" t="s">
        <v>83</v>
      </c>
      <c r="AY140" s="16" t="s">
        <v>153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81</v>
      </c>
      <c r="BK140" s="199">
        <f>ROUND(I140*H140,2)</f>
        <v>0</v>
      </c>
      <c r="BL140" s="16" t="s">
        <v>159</v>
      </c>
      <c r="BM140" s="198" t="s">
        <v>236</v>
      </c>
    </row>
    <row r="141" spans="1:65" s="13" customFormat="1">
      <c r="B141" s="200"/>
      <c r="C141" s="201"/>
      <c r="D141" s="202" t="s">
        <v>161</v>
      </c>
      <c r="E141" s="203" t="s">
        <v>1</v>
      </c>
      <c r="F141" s="204" t="s">
        <v>1855</v>
      </c>
      <c r="G141" s="201"/>
      <c r="H141" s="205">
        <v>194.06</v>
      </c>
      <c r="I141" s="206"/>
      <c r="J141" s="201"/>
      <c r="K141" s="201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161</v>
      </c>
      <c r="AU141" s="211" t="s">
        <v>83</v>
      </c>
      <c r="AV141" s="13" t="s">
        <v>83</v>
      </c>
      <c r="AW141" s="13" t="s">
        <v>30</v>
      </c>
      <c r="AX141" s="13" t="s">
        <v>73</v>
      </c>
      <c r="AY141" s="211" t="s">
        <v>153</v>
      </c>
    </row>
    <row r="142" spans="1:65" s="14" customFormat="1">
      <c r="B142" s="212"/>
      <c r="C142" s="213"/>
      <c r="D142" s="202" t="s">
        <v>161</v>
      </c>
      <c r="E142" s="214" t="s">
        <v>1</v>
      </c>
      <c r="F142" s="215" t="s">
        <v>163</v>
      </c>
      <c r="G142" s="213"/>
      <c r="H142" s="216">
        <v>194.06</v>
      </c>
      <c r="I142" s="217"/>
      <c r="J142" s="213"/>
      <c r="K142" s="213"/>
      <c r="L142" s="218"/>
      <c r="M142" s="219"/>
      <c r="N142" s="220"/>
      <c r="O142" s="220"/>
      <c r="P142" s="220"/>
      <c r="Q142" s="220"/>
      <c r="R142" s="220"/>
      <c r="S142" s="220"/>
      <c r="T142" s="221"/>
      <c r="AT142" s="222" t="s">
        <v>161</v>
      </c>
      <c r="AU142" s="222" t="s">
        <v>83</v>
      </c>
      <c r="AV142" s="14" t="s">
        <v>159</v>
      </c>
      <c r="AW142" s="14" t="s">
        <v>30</v>
      </c>
      <c r="AX142" s="14" t="s">
        <v>81</v>
      </c>
      <c r="AY142" s="222" t="s">
        <v>153</v>
      </c>
    </row>
    <row r="143" spans="1:65" s="2" customFormat="1" ht="24.2" customHeight="1">
      <c r="A143" s="33"/>
      <c r="B143" s="34"/>
      <c r="C143" s="186" t="s">
        <v>199</v>
      </c>
      <c r="D143" s="186" t="s">
        <v>155</v>
      </c>
      <c r="E143" s="187" t="s">
        <v>1856</v>
      </c>
      <c r="F143" s="188" t="s">
        <v>1857</v>
      </c>
      <c r="G143" s="189" t="s">
        <v>206</v>
      </c>
      <c r="H143" s="190">
        <v>1164.3599999999999</v>
      </c>
      <c r="I143" s="191"/>
      <c r="J143" s="192">
        <f>ROUND(I143*H143,2)</f>
        <v>0</v>
      </c>
      <c r="K143" s="193"/>
      <c r="L143" s="38"/>
      <c r="M143" s="194" t="s">
        <v>1</v>
      </c>
      <c r="N143" s="195" t="s">
        <v>38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159</v>
      </c>
      <c r="AT143" s="198" t="s">
        <v>155</v>
      </c>
      <c r="AU143" s="198" t="s">
        <v>83</v>
      </c>
      <c r="AY143" s="16" t="s">
        <v>153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81</v>
      </c>
      <c r="BK143" s="199">
        <f>ROUND(I143*H143,2)</f>
        <v>0</v>
      </c>
      <c r="BL143" s="16" t="s">
        <v>159</v>
      </c>
      <c r="BM143" s="198" t="s">
        <v>246</v>
      </c>
    </row>
    <row r="144" spans="1:65" s="13" customFormat="1">
      <c r="B144" s="200"/>
      <c r="C144" s="201"/>
      <c r="D144" s="202" t="s">
        <v>161</v>
      </c>
      <c r="E144" s="203" t="s">
        <v>1</v>
      </c>
      <c r="F144" s="204" t="s">
        <v>1858</v>
      </c>
      <c r="G144" s="201"/>
      <c r="H144" s="205">
        <v>1164.3599999999999</v>
      </c>
      <c r="I144" s="206"/>
      <c r="J144" s="201"/>
      <c r="K144" s="201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161</v>
      </c>
      <c r="AU144" s="211" t="s">
        <v>83</v>
      </c>
      <c r="AV144" s="13" t="s">
        <v>83</v>
      </c>
      <c r="AW144" s="13" t="s">
        <v>30</v>
      </c>
      <c r="AX144" s="13" t="s">
        <v>73</v>
      </c>
      <c r="AY144" s="211" t="s">
        <v>153</v>
      </c>
    </row>
    <row r="145" spans="1:65" s="14" customFormat="1">
      <c r="B145" s="212"/>
      <c r="C145" s="213"/>
      <c r="D145" s="202" t="s">
        <v>161</v>
      </c>
      <c r="E145" s="214" t="s">
        <v>1</v>
      </c>
      <c r="F145" s="215" t="s">
        <v>163</v>
      </c>
      <c r="G145" s="213"/>
      <c r="H145" s="216">
        <v>1164.3599999999999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161</v>
      </c>
      <c r="AU145" s="222" t="s">
        <v>83</v>
      </c>
      <c r="AV145" s="14" t="s">
        <v>159</v>
      </c>
      <c r="AW145" s="14" t="s">
        <v>30</v>
      </c>
      <c r="AX145" s="14" t="s">
        <v>81</v>
      </c>
      <c r="AY145" s="222" t="s">
        <v>153</v>
      </c>
    </row>
    <row r="146" spans="1:65" s="2" customFormat="1" ht="33" customHeight="1">
      <c r="A146" s="33"/>
      <c r="B146" s="34"/>
      <c r="C146" s="186" t="s">
        <v>203</v>
      </c>
      <c r="D146" s="186" t="s">
        <v>155</v>
      </c>
      <c r="E146" s="187" t="s">
        <v>1859</v>
      </c>
      <c r="F146" s="188" t="s">
        <v>1860</v>
      </c>
      <c r="G146" s="189" t="s">
        <v>206</v>
      </c>
      <c r="H146" s="190">
        <v>194.06</v>
      </c>
      <c r="I146" s="191"/>
      <c r="J146" s="192">
        <f>ROUND(I146*H146,2)</f>
        <v>0</v>
      </c>
      <c r="K146" s="193"/>
      <c r="L146" s="38"/>
      <c r="M146" s="234" t="s">
        <v>1</v>
      </c>
      <c r="N146" s="235" t="s">
        <v>38</v>
      </c>
      <c r="O146" s="236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159</v>
      </c>
      <c r="AT146" s="198" t="s">
        <v>155</v>
      </c>
      <c r="AU146" s="198" t="s">
        <v>83</v>
      </c>
      <c r="AY146" s="16" t="s">
        <v>153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81</v>
      </c>
      <c r="BK146" s="199">
        <f>ROUND(I146*H146,2)</f>
        <v>0</v>
      </c>
      <c r="BL146" s="16" t="s">
        <v>159</v>
      </c>
      <c r="BM146" s="198" t="s">
        <v>1861</v>
      </c>
    </row>
    <row r="147" spans="1:65" s="2" customFormat="1" ht="6.95" customHeight="1">
      <c r="A147" s="33"/>
      <c r="B147" s="53"/>
      <c r="C147" s="54"/>
      <c r="D147" s="54"/>
      <c r="E147" s="54"/>
      <c r="F147" s="54"/>
      <c r="G147" s="54"/>
      <c r="H147" s="54"/>
      <c r="I147" s="54"/>
      <c r="J147" s="54"/>
      <c r="K147" s="54"/>
      <c r="L147" s="38"/>
      <c r="M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</sheetData>
  <sheetProtection algorithmName="SHA-512" hashValue="PfPyGzoSZrrBc7mNaQTvEiHuw829nh0tatYoGNd8mkT1DnhgI57vu/nafCoNgmoGNJ18O/kjBwyon39AUTEYiA==" saltValue="jeYwnUZBGNFvKRFs0vhiWy3fBQ646Oy1NGGyvu4WumpSz29gztcG3PReQtDAZKrU2CIeF6Y8dTEWT01Yo0nAdw==" spinCount="100000" sheet="1" objects="1" scenarios="1" formatColumns="0" formatRows="0" autoFilter="0"/>
  <autoFilter ref="C118:K14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6" t="s">
        <v>92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5" t="str">
        <f>'Rekapitulace stavby'!K6</f>
        <v>Hasičská zbrojnice Štěpánovice</v>
      </c>
      <c r="F7" s="286"/>
      <c r="G7" s="286"/>
      <c r="H7" s="286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1862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21. 5. 2023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1" t="s">
        <v>1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37</v>
      </c>
      <c r="E33" s="111" t="s">
        <v>38</v>
      </c>
      <c r="F33" s="122">
        <f>ROUND((SUM(BE119:BE145)),  2)</f>
        <v>0</v>
      </c>
      <c r="G33" s="33"/>
      <c r="H33" s="33"/>
      <c r="I33" s="123">
        <v>0.21</v>
      </c>
      <c r="J33" s="122">
        <f>ROUND(((SUM(BE119:BE145))*I33),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39</v>
      </c>
      <c r="F34" s="122">
        <f>ROUND((SUM(BF119:BF145)),  2)</f>
        <v>0</v>
      </c>
      <c r="G34" s="33"/>
      <c r="H34" s="33"/>
      <c r="I34" s="123">
        <v>0.15</v>
      </c>
      <c r="J34" s="122">
        <f>ROUND(((SUM(BF119:BF145))*I34),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ROUND((SUM(BG119:BG145)),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ROUND((SUM(BH119:BH145)),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ROUND((SUM(BI119:BI145)),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3" t="str">
        <f>E7</f>
        <v>Hasičská zbrojnice Štěpánovice</v>
      </c>
      <c r="F85" s="284"/>
      <c r="G85" s="284"/>
      <c r="H85" s="28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2" t="str">
        <f>E9</f>
        <v>410004 - Přeložka plynovodní přípojky</v>
      </c>
      <c r="F87" s="282"/>
      <c r="G87" s="282"/>
      <c r="H87" s="282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21. 5. 2023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46"/>
      <c r="C97" s="147"/>
      <c r="D97" s="148" t="s">
        <v>117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1863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1864</v>
      </c>
      <c r="E99" s="155"/>
      <c r="F99" s="155"/>
      <c r="G99" s="155"/>
      <c r="H99" s="155"/>
      <c r="I99" s="155"/>
      <c r="J99" s="156">
        <f>J140</f>
        <v>0</v>
      </c>
      <c r="K99" s="153"/>
      <c r="L99" s="157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139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3" t="str">
        <f>E7</f>
        <v>Hasičská zbrojnice Štěpánovice</v>
      </c>
      <c r="F109" s="284"/>
      <c r="G109" s="284"/>
      <c r="H109" s="284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97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62" t="str">
        <f>E9</f>
        <v>410004 - Přeložka plynovodní přípojky</v>
      </c>
      <c r="F111" s="282"/>
      <c r="G111" s="282"/>
      <c r="H111" s="282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28" t="s">
        <v>22</v>
      </c>
      <c r="J113" s="65" t="str">
        <f>IF(J12="","",J12)</f>
        <v>21. 5. 2023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 xml:space="preserve"> </v>
      </c>
      <c r="G115" s="35"/>
      <c r="H115" s="35"/>
      <c r="I115" s="28" t="s">
        <v>29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27</v>
      </c>
      <c r="D116" s="35"/>
      <c r="E116" s="35"/>
      <c r="F116" s="26" t="str">
        <f>IF(E18="","",E18)</f>
        <v>Vyplň údaj</v>
      </c>
      <c r="G116" s="35"/>
      <c r="H116" s="35"/>
      <c r="I116" s="28" t="s">
        <v>31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140</v>
      </c>
      <c r="D118" s="161" t="s">
        <v>58</v>
      </c>
      <c r="E118" s="161" t="s">
        <v>54</v>
      </c>
      <c r="F118" s="161" t="s">
        <v>55</v>
      </c>
      <c r="G118" s="161" t="s">
        <v>141</v>
      </c>
      <c r="H118" s="161" t="s">
        <v>142</v>
      </c>
      <c r="I118" s="161" t="s">
        <v>143</v>
      </c>
      <c r="J118" s="162" t="s">
        <v>101</v>
      </c>
      <c r="K118" s="163" t="s">
        <v>144</v>
      </c>
      <c r="L118" s="164"/>
      <c r="M118" s="74" t="s">
        <v>1</v>
      </c>
      <c r="N118" s="75" t="s">
        <v>37</v>
      </c>
      <c r="O118" s="75" t="s">
        <v>145</v>
      </c>
      <c r="P118" s="75" t="s">
        <v>146</v>
      </c>
      <c r="Q118" s="75" t="s">
        <v>147</v>
      </c>
      <c r="R118" s="75" t="s">
        <v>148</v>
      </c>
      <c r="S118" s="75" t="s">
        <v>149</v>
      </c>
      <c r="T118" s="76" t="s">
        <v>150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151</v>
      </c>
      <c r="D119" s="35"/>
      <c r="E119" s="35"/>
      <c r="F119" s="35"/>
      <c r="G119" s="35"/>
      <c r="H119" s="35"/>
      <c r="I119" s="35"/>
      <c r="J119" s="165">
        <f>BK119</f>
        <v>0</v>
      </c>
      <c r="K119" s="35"/>
      <c r="L119" s="38"/>
      <c r="M119" s="77"/>
      <c r="N119" s="166"/>
      <c r="O119" s="78"/>
      <c r="P119" s="167">
        <f>P120</f>
        <v>0</v>
      </c>
      <c r="Q119" s="78"/>
      <c r="R119" s="167">
        <f>R120</f>
        <v>3.65E-3</v>
      </c>
      <c r="S119" s="78"/>
      <c r="T119" s="168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72</v>
      </c>
      <c r="AU119" s="16" t="s">
        <v>103</v>
      </c>
      <c r="BK119" s="169">
        <f>BK120</f>
        <v>0</v>
      </c>
    </row>
    <row r="120" spans="1:65" s="12" customFormat="1" ht="25.9" customHeight="1">
      <c r="B120" s="170"/>
      <c r="C120" s="171"/>
      <c r="D120" s="172" t="s">
        <v>72</v>
      </c>
      <c r="E120" s="173" t="s">
        <v>736</v>
      </c>
      <c r="F120" s="173" t="s">
        <v>736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f>P121+P140</f>
        <v>0</v>
      </c>
      <c r="Q120" s="178"/>
      <c r="R120" s="179">
        <f>R121+R140</f>
        <v>3.65E-3</v>
      </c>
      <c r="S120" s="178"/>
      <c r="T120" s="180">
        <f>T121+T140</f>
        <v>0</v>
      </c>
      <c r="AR120" s="181" t="s">
        <v>83</v>
      </c>
      <c r="AT120" s="182" t="s">
        <v>72</v>
      </c>
      <c r="AU120" s="182" t="s">
        <v>73</v>
      </c>
      <c r="AY120" s="181" t="s">
        <v>153</v>
      </c>
      <c r="BK120" s="183">
        <f>BK121+BK140</f>
        <v>0</v>
      </c>
    </row>
    <row r="121" spans="1:65" s="12" customFormat="1" ht="22.9" customHeight="1">
      <c r="B121" s="170"/>
      <c r="C121" s="171"/>
      <c r="D121" s="172" t="s">
        <v>72</v>
      </c>
      <c r="E121" s="184" t="s">
        <v>1865</v>
      </c>
      <c r="F121" s="184" t="s">
        <v>1866</v>
      </c>
      <c r="G121" s="171"/>
      <c r="H121" s="171"/>
      <c r="I121" s="174"/>
      <c r="J121" s="185">
        <f>BK121</f>
        <v>0</v>
      </c>
      <c r="K121" s="171"/>
      <c r="L121" s="176"/>
      <c r="M121" s="177"/>
      <c r="N121" s="178"/>
      <c r="O121" s="178"/>
      <c r="P121" s="179">
        <f>SUM(P122:P139)</f>
        <v>0</v>
      </c>
      <c r="Q121" s="178"/>
      <c r="R121" s="179">
        <f>SUM(R122:R139)</f>
        <v>3.65E-3</v>
      </c>
      <c r="S121" s="178"/>
      <c r="T121" s="180">
        <f>SUM(T122:T139)</f>
        <v>0</v>
      </c>
      <c r="AR121" s="181" t="s">
        <v>83</v>
      </c>
      <c r="AT121" s="182" t="s">
        <v>72</v>
      </c>
      <c r="AU121" s="182" t="s">
        <v>81</v>
      </c>
      <c r="AY121" s="181" t="s">
        <v>153</v>
      </c>
      <c r="BK121" s="183">
        <f>SUM(BK122:BK139)</f>
        <v>0</v>
      </c>
    </row>
    <row r="122" spans="1:65" s="2" customFormat="1" ht="24.2" customHeight="1">
      <c r="A122" s="33"/>
      <c r="B122" s="34"/>
      <c r="C122" s="186" t="s">
        <v>81</v>
      </c>
      <c r="D122" s="186" t="s">
        <v>155</v>
      </c>
      <c r="E122" s="187" t="s">
        <v>1867</v>
      </c>
      <c r="F122" s="188" t="s">
        <v>1868</v>
      </c>
      <c r="G122" s="189" t="s">
        <v>309</v>
      </c>
      <c r="H122" s="190">
        <v>1</v>
      </c>
      <c r="I122" s="191"/>
      <c r="J122" s="192">
        <f>ROUND(I122*H122,2)</f>
        <v>0</v>
      </c>
      <c r="K122" s="193"/>
      <c r="L122" s="38"/>
      <c r="M122" s="194" t="s">
        <v>1</v>
      </c>
      <c r="N122" s="195" t="s">
        <v>38</v>
      </c>
      <c r="O122" s="70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8" t="s">
        <v>236</v>
      </c>
      <c r="AT122" s="198" t="s">
        <v>155</v>
      </c>
      <c r="AU122" s="198" t="s">
        <v>83</v>
      </c>
      <c r="AY122" s="16" t="s">
        <v>153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6" t="s">
        <v>81</v>
      </c>
      <c r="BK122" s="199">
        <f>ROUND(I122*H122,2)</f>
        <v>0</v>
      </c>
      <c r="BL122" s="16" t="s">
        <v>236</v>
      </c>
      <c r="BM122" s="198" t="s">
        <v>1869</v>
      </c>
    </row>
    <row r="123" spans="1:65" s="2" customFormat="1" ht="16.5" customHeight="1">
      <c r="A123" s="33"/>
      <c r="B123" s="34"/>
      <c r="C123" s="186" t="s">
        <v>83</v>
      </c>
      <c r="D123" s="186" t="s">
        <v>155</v>
      </c>
      <c r="E123" s="187" t="s">
        <v>1870</v>
      </c>
      <c r="F123" s="188" t="s">
        <v>1871</v>
      </c>
      <c r="G123" s="189" t="s">
        <v>260</v>
      </c>
      <c r="H123" s="190">
        <v>4</v>
      </c>
      <c r="I123" s="191"/>
      <c r="J123" s="192">
        <f>ROUND(I123*H123,2)</f>
        <v>0</v>
      </c>
      <c r="K123" s="193"/>
      <c r="L123" s="38"/>
      <c r="M123" s="194" t="s">
        <v>1</v>
      </c>
      <c r="N123" s="195" t="s">
        <v>38</v>
      </c>
      <c r="O123" s="70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8" t="s">
        <v>236</v>
      </c>
      <c r="AT123" s="198" t="s">
        <v>155</v>
      </c>
      <c r="AU123" s="198" t="s">
        <v>83</v>
      </c>
      <c r="AY123" s="16" t="s">
        <v>153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6" t="s">
        <v>81</v>
      </c>
      <c r="BK123" s="199">
        <f>ROUND(I123*H123,2)</f>
        <v>0</v>
      </c>
      <c r="BL123" s="16" t="s">
        <v>236</v>
      </c>
      <c r="BM123" s="198" t="s">
        <v>1872</v>
      </c>
    </row>
    <row r="124" spans="1:65" s="13" customFormat="1">
      <c r="B124" s="200"/>
      <c r="C124" s="201"/>
      <c r="D124" s="202" t="s">
        <v>161</v>
      </c>
      <c r="E124" s="203" t="s">
        <v>1</v>
      </c>
      <c r="F124" s="204" t="s">
        <v>502</v>
      </c>
      <c r="G124" s="201"/>
      <c r="H124" s="205">
        <v>4</v>
      </c>
      <c r="I124" s="206"/>
      <c r="J124" s="201"/>
      <c r="K124" s="201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161</v>
      </c>
      <c r="AU124" s="211" t="s">
        <v>83</v>
      </c>
      <c r="AV124" s="13" t="s">
        <v>83</v>
      </c>
      <c r="AW124" s="13" t="s">
        <v>30</v>
      </c>
      <c r="AX124" s="13" t="s">
        <v>73</v>
      </c>
      <c r="AY124" s="211" t="s">
        <v>153</v>
      </c>
    </row>
    <row r="125" spans="1:65" s="14" customFormat="1">
      <c r="B125" s="212"/>
      <c r="C125" s="213"/>
      <c r="D125" s="202" t="s">
        <v>161</v>
      </c>
      <c r="E125" s="214" t="s">
        <v>1</v>
      </c>
      <c r="F125" s="215" t="s">
        <v>163</v>
      </c>
      <c r="G125" s="213"/>
      <c r="H125" s="216">
        <v>4</v>
      </c>
      <c r="I125" s="217"/>
      <c r="J125" s="213"/>
      <c r="K125" s="213"/>
      <c r="L125" s="218"/>
      <c r="M125" s="219"/>
      <c r="N125" s="220"/>
      <c r="O125" s="220"/>
      <c r="P125" s="220"/>
      <c r="Q125" s="220"/>
      <c r="R125" s="220"/>
      <c r="S125" s="220"/>
      <c r="T125" s="221"/>
      <c r="AT125" s="222" t="s">
        <v>161</v>
      </c>
      <c r="AU125" s="222" t="s">
        <v>83</v>
      </c>
      <c r="AV125" s="14" t="s">
        <v>159</v>
      </c>
      <c r="AW125" s="14" t="s">
        <v>30</v>
      </c>
      <c r="AX125" s="14" t="s">
        <v>81</v>
      </c>
      <c r="AY125" s="222" t="s">
        <v>153</v>
      </c>
    </row>
    <row r="126" spans="1:65" s="2" customFormat="1" ht="21.75" customHeight="1">
      <c r="A126" s="33"/>
      <c r="B126" s="34"/>
      <c r="C126" s="186" t="s">
        <v>168</v>
      </c>
      <c r="D126" s="186" t="s">
        <v>155</v>
      </c>
      <c r="E126" s="187" t="s">
        <v>1873</v>
      </c>
      <c r="F126" s="188" t="s">
        <v>1874</v>
      </c>
      <c r="G126" s="189" t="s">
        <v>309</v>
      </c>
      <c r="H126" s="190">
        <v>1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38</v>
      </c>
      <c r="O126" s="70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236</v>
      </c>
      <c r="AT126" s="198" t="s">
        <v>155</v>
      </c>
      <c r="AU126" s="198" t="s">
        <v>83</v>
      </c>
      <c r="AY126" s="16" t="s">
        <v>153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81</v>
      </c>
      <c r="BK126" s="199">
        <f>ROUND(I126*H126,2)</f>
        <v>0</v>
      </c>
      <c r="BL126" s="16" t="s">
        <v>236</v>
      </c>
      <c r="BM126" s="198" t="s">
        <v>1875</v>
      </c>
    </row>
    <row r="127" spans="1:65" s="2" customFormat="1" ht="24.2" customHeight="1">
      <c r="A127" s="33"/>
      <c r="B127" s="34"/>
      <c r="C127" s="186" t="s">
        <v>159</v>
      </c>
      <c r="D127" s="186" t="s">
        <v>155</v>
      </c>
      <c r="E127" s="187" t="s">
        <v>1876</v>
      </c>
      <c r="F127" s="188" t="s">
        <v>1877</v>
      </c>
      <c r="G127" s="189" t="s">
        <v>260</v>
      </c>
      <c r="H127" s="190">
        <v>8</v>
      </c>
      <c r="I127" s="191"/>
      <c r="J127" s="192">
        <f>ROUND(I127*H127,2)</f>
        <v>0</v>
      </c>
      <c r="K127" s="193"/>
      <c r="L127" s="38"/>
      <c r="M127" s="194" t="s">
        <v>1</v>
      </c>
      <c r="N127" s="195" t="s">
        <v>38</v>
      </c>
      <c r="O127" s="70"/>
      <c r="P127" s="196">
        <f>O127*H127</f>
        <v>0</v>
      </c>
      <c r="Q127" s="196">
        <v>3.8000000000000002E-4</v>
      </c>
      <c r="R127" s="196">
        <f>Q127*H127</f>
        <v>3.0400000000000002E-3</v>
      </c>
      <c r="S127" s="196">
        <v>0</v>
      </c>
      <c r="T127" s="19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236</v>
      </c>
      <c r="AT127" s="198" t="s">
        <v>155</v>
      </c>
      <c r="AU127" s="198" t="s">
        <v>83</v>
      </c>
      <c r="AY127" s="16" t="s">
        <v>153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6" t="s">
        <v>81</v>
      </c>
      <c r="BK127" s="199">
        <f>ROUND(I127*H127,2)</f>
        <v>0</v>
      </c>
      <c r="BL127" s="16" t="s">
        <v>236</v>
      </c>
      <c r="BM127" s="198" t="s">
        <v>1878</v>
      </c>
    </row>
    <row r="128" spans="1:65" s="13" customFormat="1">
      <c r="B128" s="200"/>
      <c r="C128" s="201"/>
      <c r="D128" s="202" t="s">
        <v>161</v>
      </c>
      <c r="E128" s="203" t="s">
        <v>1</v>
      </c>
      <c r="F128" s="204" t="s">
        <v>194</v>
      </c>
      <c r="G128" s="201"/>
      <c r="H128" s="205">
        <v>8</v>
      </c>
      <c r="I128" s="206"/>
      <c r="J128" s="201"/>
      <c r="K128" s="201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161</v>
      </c>
      <c r="AU128" s="211" t="s">
        <v>83</v>
      </c>
      <c r="AV128" s="13" t="s">
        <v>83</v>
      </c>
      <c r="AW128" s="13" t="s">
        <v>30</v>
      </c>
      <c r="AX128" s="13" t="s">
        <v>73</v>
      </c>
      <c r="AY128" s="211" t="s">
        <v>153</v>
      </c>
    </row>
    <row r="129" spans="1:65" s="14" customFormat="1">
      <c r="B129" s="212"/>
      <c r="C129" s="213"/>
      <c r="D129" s="202" t="s">
        <v>161</v>
      </c>
      <c r="E129" s="214" t="s">
        <v>1</v>
      </c>
      <c r="F129" s="215" t="s">
        <v>163</v>
      </c>
      <c r="G129" s="213"/>
      <c r="H129" s="216">
        <v>8</v>
      </c>
      <c r="I129" s="217"/>
      <c r="J129" s="213"/>
      <c r="K129" s="213"/>
      <c r="L129" s="218"/>
      <c r="M129" s="219"/>
      <c r="N129" s="220"/>
      <c r="O129" s="220"/>
      <c r="P129" s="220"/>
      <c r="Q129" s="220"/>
      <c r="R129" s="220"/>
      <c r="S129" s="220"/>
      <c r="T129" s="221"/>
      <c r="AT129" s="222" t="s">
        <v>161</v>
      </c>
      <c r="AU129" s="222" t="s">
        <v>83</v>
      </c>
      <c r="AV129" s="14" t="s">
        <v>159</v>
      </c>
      <c r="AW129" s="14" t="s">
        <v>30</v>
      </c>
      <c r="AX129" s="14" t="s">
        <v>81</v>
      </c>
      <c r="AY129" s="222" t="s">
        <v>153</v>
      </c>
    </row>
    <row r="130" spans="1:65" s="2" customFormat="1" ht="24.2" customHeight="1">
      <c r="A130" s="33"/>
      <c r="B130" s="34"/>
      <c r="C130" s="186" t="s">
        <v>179</v>
      </c>
      <c r="D130" s="186" t="s">
        <v>155</v>
      </c>
      <c r="E130" s="187" t="s">
        <v>1879</v>
      </c>
      <c r="F130" s="188" t="s">
        <v>1880</v>
      </c>
      <c r="G130" s="189" t="s">
        <v>309</v>
      </c>
      <c r="H130" s="190">
        <v>1</v>
      </c>
      <c r="I130" s="191"/>
      <c r="J130" s="192">
        <f t="shared" ref="J130:J139" si="0">ROUND(I130*H130,2)</f>
        <v>0</v>
      </c>
      <c r="K130" s="193"/>
      <c r="L130" s="38"/>
      <c r="M130" s="194" t="s">
        <v>1</v>
      </c>
      <c r="N130" s="195" t="s">
        <v>38</v>
      </c>
      <c r="O130" s="70"/>
      <c r="P130" s="196">
        <f t="shared" ref="P130:P139" si="1">O130*H130</f>
        <v>0</v>
      </c>
      <c r="Q130" s="196">
        <v>6.0999999999999997E-4</v>
      </c>
      <c r="R130" s="196">
        <f t="shared" ref="R130:R139" si="2">Q130*H130</f>
        <v>6.0999999999999997E-4</v>
      </c>
      <c r="S130" s="196">
        <v>0</v>
      </c>
      <c r="T130" s="197">
        <f t="shared" ref="T130:T139" si="3"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236</v>
      </c>
      <c r="AT130" s="198" t="s">
        <v>155</v>
      </c>
      <c r="AU130" s="198" t="s">
        <v>83</v>
      </c>
      <c r="AY130" s="16" t="s">
        <v>153</v>
      </c>
      <c r="BE130" s="199">
        <f t="shared" ref="BE130:BE139" si="4">IF(N130="základní",J130,0)</f>
        <v>0</v>
      </c>
      <c r="BF130" s="199">
        <f t="shared" ref="BF130:BF139" si="5">IF(N130="snížená",J130,0)</f>
        <v>0</v>
      </c>
      <c r="BG130" s="199">
        <f t="shared" ref="BG130:BG139" si="6">IF(N130="zákl. přenesená",J130,0)</f>
        <v>0</v>
      </c>
      <c r="BH130" s="199">
        <f t="shared" ref="BH130:BH139" si="7">IF(N130="sníž. přenesená",J130,0)</f>
        <v>0</v>
      </c>
      <c r="BI130" s="199">
        <f t="shared" ref="BI130:BI139" si="8">IF(N130="nulová",J130,0)</f>
        <v>0</v>
      </c>
      <c r="BJ130" s="16" t="s">
        <v>81</v>
      </c>
      <c r="BK130" s="199">
        <f t="shared" ref="BK130:BK139" si="9">ROUND(I130*H130,2)</f>
        <v>0</v>
      </c>
      <c r="BL130" s="16" t="s">
        <v>236</v>
      </c>
      <c r="BM130" s="198" t="s">
        <v>1881</v>
      </c>
    </row>
    <row r="131" spans="1:65" s="2" customFormat="1" ht="16.5" customHeight="1">
      <c r="A131" s="33"/>
      <c r="B131" s="34"/>
      <c r="C131" s="223" t="s">
        <v>184</v>
      </c>
      <c r="D131" s="223" t="s">
        <v>350</v>
      </c>
      <c r="E131" s="224" t="s">
        <v>1882</v>
      </c>
      <c r="F131" s="225" t="s">
        <v>1883</v>
      </c>
      <c r="G131" s="226" t="s">
        <v>309</v>
      </c>
      <c r="H131" s="227">
        <v>1</v>
      </c>
      <c r="I131" s="228"/>
      <c r="J131" s="229">
        <f t="shared" si="0"/>
        <v>0</v>
      </c>
      <c r="K131" s="230"/>
      <c r="L131" s="231"/>
      <c r="M131" s="232" t="s">
        <v>1</v>
      </c>
      <c r="N131" s="233" t="s">
        <v>38</v>
      </c>
      <c r="O131" s="70"/>
      <c r="P131" s="196">
        <f t="shared" si="1"/>
        <v>0</v>
      </c>
      <c r="Q131" s="196">
        <v>0</v>
      </c>
      <c r="R131" s="196">
        <f t="shared" si="2"/>
        <v>0</v>
      </c>
      <c r="S131" s="196">
        <v>0</v>
      </c>
      <c r="T131" s="197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315</v>
      </c>
      <c r="AT131" s="198" t="s">
        <v>350</v>
      </c>
      <c r="AU131" s="198" t="s">
        <v>83</v>
      </c>
      <c r="AY131" s="16" t="s">
        <v>153</v>
      </c>
      <c r="BE131" s="199">
        <f t="shared" si="4"/>
        <v>0</v>
      </c>
      <c r="BF131" s="199">
        <f t="shared" si="5"/>
        <v>0</v>
      </c>
      <c r="BG131" s="199">
        <f t="shared" si="6"/>
        <v>0</v>
      </c>
      <c r="BH131" s="199">
        <f t="shared" si="7"/>
        <v>0</v>
      </c>
      <c r="BI131" s="199">
        <f t="shared" si="8"/>
        <v>0</v>
      </c>
      <c r="BJ131" s="16" t="s">
        <v>81</v>
      </c>
      <c r="BK131" s="199">
        <f t="shared" si="9"/>
        <v>0</v>
      </c>
      <c r="BL131" s="16" t="s">
        <v>236</v>
      </c>
      <c r="BM131" s="198" t="s">
        <v>1884</v>
      </c>
    </row>
    <row r="132" spans="1:65" s="2" customFormat="1" ht="16.5" customHeight="1">
      <c r="A132" s="33"/>
      <c r="B132" s="34"/>
      <c r="C132" s="223" t="s">
        <v>189</v>
      </c>
      <c r="D132" s="223" t="s">
        <v>350</v>
      </c>
      <c r="E132" s="224" t="s">
        <v>1885</v>
      </c>
      <c r="F132" s="225" t="s">
        <v>1886</v>
      </c>
      <c r="G132" s="226" t="s">
        <v>963</v>
      </c>
      <c r="H132" s="227">
        <v>1</v>
      </c>
      <c r="I132" s="228"/>
      <c r="J132" s="229">
        <f t="shared" si="0"/>
        <v>0</v>
      </c>
      <c r="K132" s="230"/>
      <c r="L132" s="231"/>
      <c r="M132" s="232" t="s">
        <v>1</v>
      </c>
      <c r="N132" s="233" t="s">
        <v>38</v>
      </c>
      <c r="O132" s="70"/>
      <c r="P132" s="196">
        <f t="shared" si="1"/>
        <v>0</v>
      </c>
      <c r="Q132" s="196">
        <v>0</v>
      </c>
      <c r="R132" s="196">
        <f t="shared" si="2"/>
        <v>0</v>
      </c>
      <c r="S132" s="196">
        <v>0</v>
      </c>
      <c r="T132" s="197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315</v>
      </c>
      <c r="AT132" s="198" t="s">
        <v>350</v>
      </c>
      <c r="AU132" s="198" t="s">
        <v>83</v>
      </c>
      <c r="AY132" s="16" t="s">
        <v>153</v>
      </c>
      <c r="BE132" s="199">
        <f t="shared" si="4"/>
        <v>0</v>
      </c>
      <c r="BF132" s="199">
        <f t="shared" si="5"/>
        <v>0</v>
      </c>
      <c r="BG132" s="199">
        <f t="shared" si="6"/>
        <v>0</v>
      </c>
      <c r="BH132" s="199">
        <f t="shared" si="7"/>
        <v>0</v>
      </c>
      <c r="BI132" s="199">
        <f t="shared" si="8"/>
        <v>0</v>
      </c>
      <c r="BJ132" s="16" t="s">
        <v>81</v>
      </c>
      <c r="BK132" s="199">
        <f t="shared" si="9"/>
        <v>0</v>
      </c>
      <c r="BL132" s="16" t="s">
        <v>236</v>
      </c>
      <c r="BM132" s="198" t="s">
        <v>1887</v>
      </c>
    </row>
    <row r="133" spans="1:65" s="2" customFormat="1" ht="16.5" customHeight="1">
      <c r="A133" s="33"/>
      <c r="B133" s="34"/>
      <c r="C133" s="223" t="s">
        <v>194</v>
      </c>
      <c r="D133" s="223" t="s">
        <v>350</v>
      </c>
      <c r="E133" s="224" t="s">
        <v>1888</v>
      </c>
      <c r="F133" s="225" t="s">
        <v>1889</v>
      </c>
      <c r="G133" s="226" t="s">
        <v>963</v>
      </c>
      <c r="H133" s="227">
        <v>3</v>
      </c>
      <c r="I133" s="228"/>
      <c r="J133" s="229">
        <f t="shared" si="0"/>
        <v>0</v>
      </c>
      <c r="K133" s="230"/>
      <c r="L133" s="231"/>
      <c r="M133" s="232" t="s">
        <v>1</v>
      </c>
      <c r="N133" s="233" t="s">
        <v>38</v>
      </c>
      <c r="O133" s="70"/>
      <c r="P133" s="196">
        <f t="shared" si="1"/>
        <v>0</v>
      </c>
      <c r="Q133" s="196">
        <v>0</v>
      </c>
      <c r="R133" s="196">
        <f t="shared" si="2"/>
        <v>0</v>
      </c>
      <c r="S133" s="196">
        <v>0</v>
      </c>
      <c r="T133" s="197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315</v>
      </c>
      <c r="AT133" s="198" t="s">
        <v>350</v>
      </c>
      <c r="AU133" s="198" t="s">
        <v>83</v>
      </c>
      <c r="AY133" s="16" t="s">
        <v>153</v>
      </c>
      <c r="BE133" s="199">
        <f t="shared" si="4"/>
        <v>0</v>
      </c>
      <c r="BF133" s="199">
        <f t="shared" si="5"/>
        <v>0</v>
      </c>
      <c r="BG133" s="199">
        <f t="shared" si="6"/>
        <v>0</v>
      </c>
      <c r="BH133" s="199">
        <f t="shared" si="7"/>
        <v>0</v>
      </c>
      <c r="BI133" s="199">
        <f t="shared" si="8"/>
        <v>0</v>
      </c>
      <c r="BJ133" s="16" t="s">
        <v>81</v>
      </c>
      <c r="BK133" s="199">
        <f t="shared" si="9"/>
        <v>0</v>
      </c>
      <c r="BL133" s="16" t="s">
        <v>236</v>
      </c>
      <c r="BM133" s="198" t="s">
        <v>1890</v>
      </c>
    </row>
    <row r="134" spans="1:65" s="2" customFormat="1" ht="24.2" customHeight="1">
      <c r="A134" s="33"/>
      <c r="B134" s="34"/>
      <c r="C134" s="223" t="s">
        <v>199</v>
      </c>
      <c r="D134" s="223" t="s">
        <v>350</v>
      </c>
      <c r="E134" s="224" t="s">
        <v>1891</v>
      </c>
      <c r="F134" s="225" t="s">
        <v>1892</v>
      </c>
      <c r="G134" s="226" t="s">
        <v>309</v>
      </c>
      <c r="H134" s="227">
        <v>1</v>
      </c>
      <c r="I134" s="228"/>
      <c r="J134" s="229">
        <f t="shared" si="0"/>
        <v>0</v>
      </c>
      <c r="K134" s="230"/>
      <c r="L134" s="231"/>
      <c r="M134" s="232" t="s">
        <v>1</v>
      </c>
      <c r="N134" s="233" t="s">
        <v>38</v>
      </c>
      <c r="O134" s="70"/>
      <c r="P134" s="196">
        <f t="shared" si="1"/>
        <v>0</v>
      </c>
      <c r="Q134" s="196">
        <v>0</v>
      </c>
      <c r="R134" s="196">
        <f t="shared" si="2"/>
        <v>0</v>
      </c>
      <c r="S134" s="196">
        <v>0</v>
      </c>
      <c r="T134" s="197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315</v>
      </c>
      <c r="AT134" s="198" t="s">
        <v>350</v>
      </c>
      <c r="AU134" s="198" t="s">
        <v>83</v>
      </c>
      <c r="AY134" s="16" t="s">
        <v>153</v>
      </c>
      <c r="BE134" s="199">
        <f t="shared" si="4"/>
        <v>0</v>
      </c>
      <c r="BF134" s="199">
        <f t="shared" si="5"/>
        <v>0</v>
      </c>
      <c r="BG134" s="199">
        <f t="shared" si="6"/>
        <v>0</v>
      </c>
      <c r="BH134" s="199">
        <f t="shared" si="7"/>
        <v>0</v>
      </c>
      <c r="BI134" s="199">
        <f t="shared" si="8"/>
        <v>0</v>
      </c>
      <c r="BJ134" s="16" t="s">
        <v>81</v>
      </c>
      <c r="BK134" s="199">
        <f t="shared" si="9"/>
        <v>0</v>
      </c>
      <c r="BL134" s="16" t="s">
        <v>236</v>
      </c>
      <c r="BM134" s="198" t="s">
        <v>1893</v>
      </c>
    </row>
    <row r="135" spans="1:65" s="2" customFormat="1" ht="16.5" customHeight="1">
      <c r="A135" s="33"/>
      <c r="B135" s="34"/>
      <c r="C135" s="223" t="s">
        <v>203</v>
      </c>
      <c r="D135" s="223" t="s">
        <v>350</v>
      </c>
      <c r="E135" s="224" t="s">
        <v>1894</v>
      </c>
      <c r="F135" s="225" t="s">
        <v>1895</v>
      </c>
      <c r="G135" s="226" t="s">
        <v>963</v>
      </c>
      <c r="H135" s="227">
        <v>1</v>
      </c>
      <c r="I135" s="228"/>
      <c r="J135" s="229">
        <f t="shared" si="0"/>
        <v>0</v>
      </c>
      <c r="K135" s="230"/>
      <c r="L135" s="231"/>
      <c r="M135" s="232" t="s">
        <v>1</v>
      </c>
      <c r="N135" s="233" t="s">
        <v>38</v>
      </c>
      <c r="O135" s="70"/>
      <c r="P135" s="196">
        <f t="shared" si="1"/>
        <v>0</v>
      </c>
      <c r="Q135" s="196">
        <v>0</v>
      </c>
      <c r="R135" s="196">
        <f t="shared" si="2"/>
        <v>0</v>
      </c>
      <c r="S135" s="196">
        <v>0</v>
      </c>
      <c r="T135" s="197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315</v>
      </c>
      <c r="AT135" s="198" t="s">
        <v>350</v>
      </c>
      <c r="AU135" s="198" t="s">
        <v>83</v>
      </c>
      <c r="AY135" s="16" t="s">
        <v>153</v>
      </c>
      <c r="BE135" s="199">
        <f t="shared" si="4"/>
        <v>0</v>
      </c>
      <c r="BF135" s="199">
        <f t="shared" si="5"/>
        <v>0</v>
      </c>
      <c r="BG135" s="199">
        <f t="shared" si="6"/>
        <v>0</v>
      </c>
      <c r="BH135" s="199">
        <f t="shared" si="7"/>
        <v>0</v>
      </c>
      <c r="BI135" s="199">
        <f t="shared" si="8"/>
        <v>0</v>
      </c>
      <c r="BJ135" s="16" t="s">
        <v>81</v>
      </c>
      <c r="BK135" s="199">
        <f t="shared" si="9"/>
        <v>0</v>
      </c>
      <c r="BL135" s="16" t="s">
        <v>236</v>
      </c>
      <c r="BM135" s="198" t="s">
        <v>1896</v>
      </c>
    </row>
    <row r="136" spans="1:65" s="2" customFormat="1" ht="16.5" customHeight="1">
      <c r="A136" s="33"/>
      <c r="B136" s="34"/>
      <c r="C136" s="223" t="s">
        <v>209</v>
      </c>
      <c r="D136" s="223" t="s">
        <v>350</v>
      </c>
      <c r="E136" s="224" t="s">
        <v>1897</v>
      </c>
      <c r="F136" s="225" t="s">
        <v>1898</v>
      </c>
      <c r="G136" s="226" t="s">
        <v>963</v>
      </c>
      <c r="H136" s="227">
        <v>1</v>
      </c>
      <c r="I136" s="228"/>
      <c r="J136" s="229">
        <f t="shared" si="0"/>
        <v>0</v>
      </c>
      <c r="K136" s="230"/>
      <c r="L136" s="231"/>
      <c r="M136" s="232" t="s">
        <v>1</v>
      </c>
      <c r="N136" s="233" t="s">
        <v>38</v>
      </c>
      <c r="O136" s="70"/>
      <c r="P136" s="196">
        <f t="shared" si="1"/>
        <v>0</v>
      </c>
      <c r="Q136" s="196">
        <v>0</v>
      </c>
      <c r="R136" s="196">
        <f t="shared" si="2"/>
        <v>0</v>
      </c>
      <c r="S136" s="196">
        <v>0</v>
      </c>
      <c r="T136" s="197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315</v>
      </c>
      <c r="AT136" s="198" t="s">
        <v>350</v>
      </c>
      <c r="AU136" s="198" t="s">
        <v>83</v>
      </c>
      <c r="AY136" s="16" t="s">
        <v>153</v>
      </c>
      <c r="BE136" s="199">
        <f t="shared" si="4"/>
        <v>0</v>
      </c>
      <c r="BF136" s="199">
        <f t="shared" si="5"/>
        <v>0</v>
      </c>
      <c r="BG136" s="199">
        <f t="shared" si="6"/>
        <v>0</v>
      </c>
      <c r="BH136" s="199">
        <f t="shared" si="7"/>
        <v>0</v>
      </c>
      <c r="BI136" s="199">
        <f t="shared" si="8"/>
        <v>0</v>
      </c>
      <c r="BJ136" s="16" t="s">
        <v>81</v>
      </c>
      <c r="BK136" s="199">
        <f t="shared" si="9"/>
        <v>0</v>
      </c>
      <c r="BL136" s="16" t="s">
        <v>236</v>
      </c>
      <c r="BM136" s="198" t="s">
        <v>1899</v>
      </c>
    </row>
    <row r="137" spans="1:65" s="2" customFormat="1" ht="16.5" customHeight="1">
      <c r="A137" s="33"/>
      <c r="B137" s="34"/>
      <c r="C137" s="223" t="s">
        <v>216</v>
      </c>
      <c r="D137" s="223" t="s">
        <v>350</v>
      </c>
      <c r="E137" s="224" t="s">
        <v>1900</v>
      </c>
      <c r="F137" s="225" t="s">
        <v>1901</v>
      </c>
      <c r="G137" s="226" t="s">
        <v>260</v>
      </c>
      <c r="H137" s="227">
        <v>7</v>
      </c>
      <c r="I137" s="228"/>
      <c r="J137" s="229">
        <f t="shared" si="0"/>
        <v>0</v>
      </c>
      <c r="K137" s="230"/>
      <c r="L137" s="231"/>
      <c r="M137" s="232" t="s">
        <v>1</v>
      </c>
      <c r="N137" s="233" t="s">
        <v>38</v>
      </c>
      <c r="O137" s="70"/>
      <c r="P137" s="196">
        <f t="shared" si="1"/>
        <v>0</v>
      </c>
      <c r="Q137" s="196">
        <v>0</v>
      </c>
      <c r="R137" s="196">
        <f t="shared" si="2"/>
        <v>0</v>
      </c>
      <c r="S137" s="196">
        <v>0</v>
      </c>
      <c r="T137" s="197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315</v>
      </c>
      <c r="AT137" s="198" t="s">
        <v>350</v>
      </c>
      <c r="AU137" s="198" t="s">
        <v>83</v>
      </c>
      <c r="AY137" s="16" t="s">
        <v>153</v>
      </c>
      <c r="BE137" s="199">
        <f t="shared" si="4"/>
        <v>0</v>
      </c>
      <c r="BF137" s="199">
        <f t="shared" si="5"/>
        <v>0</v>
      </c>
      <c r="BG137" s="199">
        <f t="shared" si="6"/>
        <v>0</v>
      </c>
      <c r="BH137" s="199">
        <f t="shared" si="7"/>
        <v>0</v>
      </c>
      <c r="BI137" s="199">
        <f t="shared" si="8"/>
        <v>0</v>
      </c>
      <c r="BJ137" s="16" t="s">
        <v>81</v>
      </c>
      <c r="BK137" s="199">
        <f t="shared" si="9"/>
        <v>0</v>
      </c>
      <c r="BL137" s="16" t="s">
        <v>236</v>
      </c>
      <c r="BM137" s="198" t="s">
        <v>1902</v>
      </c>
    </row>
    <row r="138" spans="1:65" s="2" customFormat="1" ht="16.5" customHeight="1">
      <c r="A138" s="33"/>
      <c r="B138" s="34"/>
      <c r="C138" s="223" t="s">
        <v>221</v>
      </c>
      <c r="D138" s="223" t="s">
        <v>350</v>
      </c>
      <c r="E138" s="224" t="s">
        <v>1903</v>
      </c>
      <c r="F138" s="225" t="s">
        <v>1904</v>
      </c>
      <c r="G138" s="226" t="s">
        <v>260</v>
      </c>
      <c r="H138" s="227">
        <v>8</v>
      </c>
      <c r="I138" s="228"/>
      <c r="J138" s="229">
        <f t="shared" si="0"/>
        <v>0</v>
      </c>
      <c r="K138" s="230"/>
      <c r="L138" s="231"/>
      <c r="M138" s="232" t="s">
        <v>1</v>
      </c>
      <c r="N138" s="233" t="s">
        <v>38</v>
      </c>
      <c r="O138" s="70"/>
      <c r="P138" s="196">
        <f t="shared" si="1"/>
        <v>0</v>
      </c>
      <c r="Q138" s="196">
        <v>0</v>
      </c>
      <c r="R138" s="196">
        <f t="shared" si="2"/>
        <v>0</v>
      </c>
      <c r="S138" s="196">
        <v>0</v>
      </c>
      <c r="T138" s="197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315</v>
      </c>
      <c r="AT138" s="198" t="s">
        <v>350</v>
      </c>
      <c r="AU138" s="198" t="s">
        <v>83</v>
      </c>
      <c r="AY138" s="16" t="s">
        <v>153</v>
      </c>
      <c r="BE138" s="199">
        <f t="shared" si="4"/>
        <v>0</v>
      </c>
      <c r="BF138" s="199">
        <f t="shared" si="5"/>
        <v>0</v>
      </c>
      <c r="BG138" s="199">
        <f t="shared" si="6"/>
        <v>0</v>
      </c>
      <c r="BH138" s="199">
        <f t="shared" si="7"/>
        <v>0</v>
      </c>
      <c r="BI138" s="199">
        <f t="shared" si="8"/>
        <v>0</v>
      </c>
      <c r="BJ138" s="16" t="s">
        <v>81</v>
      </c>
      <c r="BK138" s="199">
        <f t="shared" si="9"/>
        <v>0</v>
      </c>
      <c r="BL138" s="16" t="s">
        <v>236</v>
      </c>
      <c r="BM138" s="198" t="s">
        <v>1905</v>
      </c>
    </row>
    <row r="139" spans="1:65" s="2" customFormat="1" ht="16.5" customHeight="1">
      <c r="A139" s="33"/>
      <c r="B139" s="34"/>
      <c r="C139" s="223" t="s">
        <v>226</v>
      </c>
      <c r="D139" s="223" t="s">
        <v>350</v>
      </c>
      <c r="E139" s="224" t="s">
        <v>1906</v>
      </c>
      <c r="F139" s="225" t="s">
        <v>1907</v>
      </c>
      <c r="G139" s="226" t="s">
        <v>309</v>
      </c>
      <c r="H139" s="227">
        <v>1</v>
      </c>
      <c r="I139" s="228"/>
      <c r="J139" s="229">
        <f t="shared" si="0"/>
        <v>0</v>
      </c>
      <c r="K139" s="230"/>
      <c r="L139" s="231"/>
      <c r="M139" s="232" t="s">
        <v>1</v>
      </c>
      <c r="N139" s="233" t="s">
        <v>38</v>
      </c>
      <c r="O139" s="70"/>
      <c r="P139" s="196">
        <f t="shared" si="1"/>
        <v>0</v>
      </c>
      <c r="Q139" s="196">
        <v>0</v>
      </c>
      <c r="R139" s="196">
        <f t="shared" si="2"/>
        <v>0</v>
      </c>
      <c r="S139" s="196">
        <v>0</v>
      </c>
      <c r="T139" s="197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315</v>
      </c>
      <c r="AT139" s="198" t="s">
        <v>350</v>
      </c>
      <c r="AU139" s="198" t="s">
        <v>83</v>
      </c>
      <c r="AY139" s="16" t="s">
        <v>153</v>
      </c>
      <c r="BE139" s="199">
        <f t="shared" si="4"/>
        <v>0</v>
      </c>
      <c r="BF139" s="199">
        <f t="shared" si="5"/>
        <v>0</v>
      </c>
      <c r="BG139" s="199">
        <f t="shared" si="6"/>
        <v>0</v>
      </c>
      <c r="BH139" s="199">
        <f t="shared" si="7"/>
        <v>0</v>
      </c>
      <c r="BI139" s="199">
        <f t="shared" si="8"/>
        <v>0</v>
      </c>
      <c r="BJ139" s="16" t="s">
        <v>81</v>
      </c>
      <c r="BK139" s="199">
        <f t="shared" si="9"/>
        <v>0</v>
      </c>
      <c r="BL139" s="16" t="s">
        <v>236</v>
      </c>
      <c r="BM139" s="198" t="s">
        <v>1908</v>
      </c>
    </row>
    <row r="140" spans="1:65" s="12" customFormat="1" ht="22.9" customHeight="1">
      <c r="B140" s="170"/>
      <c r="C140" s="171"/>
      <c r="D140" s="172" t="s">
        <v>72</v>
      </c>
      <c r="E140" s="184" t="s">
        <v>1909</v>
      </c>
      <c r="F140" s="184" t="s">
        <v>1910</v>
      </c>
      <c r="G140" s="171"/>
      <c r="H140" s="171"/>
      <c r="I140" s="174"/>
      <c r="J140" s="185">
        <f>BK140</f>
        <v>0</v>
      </c>
      <c r="K140" s="171"/>
      <c r="L140" s="176"/>
      <c r="M140" s="177"/>
      <c r="N140" s="178"/>
      <c r="O140" s="178"/>
      <c r="P140" s="179">
        <f>SUM(P141:P145)</f>
        <v>0</v>
      </c>
      <c r="Q140" s="178"/>
      <c r="R140" s="179">
        <f>SUM(R141:R145)</f>
        <v>0</v>
      </c>
      <c r="S140" s="178"/>
      <c r="T140" s="180">
        <f>SUM(T141:T145)</f>
        <v>0</v>
      </c>
      <c r="AR140" s="181" t="s">
        <v>83</v>
      </c>
      <c r="AT140" s="182" t="s">
        <v>72</v>
      </c>
      <c r="AU140" s="182" t="s">
        <v>81</v>
      </c>
      <c r="AY140" s="181" t="s">
        <v>153</v>
      </c>
      <c r="BK140" s="183">
        <f>SUM(BK141:BK145)</f>
        <v>0</v>
      </c>
    </row>
    <row r="141" spans="1:65" s="2" customFormat="1" ht="16.5" customHeight="1">
      <c r="A141" s="33"/>
      <c r="B141" s="34"/>
      <c r="C141" s="223" t="s">
        <v>8</v>
      </c>
      <c r="D141" s="223" t="s">
        <v>350</v>
      </c>
      <c r="E141" s="224" t="s">
        <v>1911</v>
      </c>
      <c r="F141" s="225" t="s">
        <v>154</v>
      </c>
      <c r="G141" s="226" t="s">
        <v>510</v>
      </c>
      <c r="H141" s="227">
        <v>1</v>
      </c>
      <c r="I141" s="228"/>
      <c r="J141" s="229">
        <f>ROUND(I141*H141,2)</f>
        <v>0</v>
      </c>
      <c r="K141" s="230"/>
      <c r="L141" s="231"/>
      <c r="M141" s="232" t="s">
        <v>1</v>
      </c>
      <c r="N141" s="233" t="s">
        <v>38</v>
      </c>
      <c r="O141" s="70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315</v>
      </c>
      <c r="AT141" s="198" t="s">
        <v>350</v>
      </c>
      <c r="AU141" s="198" t="s">
        <v>83</v>
      </c>
      <c r="AY141" s="16" t="s">
        <v>153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81</v>
      </c>
      <c r="BK141" s="199">
        <f>ROUND(I141*H141,2)</f>
        <v>0</v>
      </c>
      <c r="BL141" s="16" t="s">
        <v>236</v>
      </c>
      <c r="BM141" s="198" t="s">
        <v>1912</v>
      </c>
    </row>
    <row r="142" spans="1:65" s="2" customFormat="1" ht="16.5" customHeight="1">
      <c r="A142" s="33"/>
      <c r="B142" s="34"/>
      <c r="C142" s="223" t="s">
        <v>236</v>
      </c>
      <c r="D142" s="223" t="s">
        <v>350</v>
      </c>
      <c r="E142" s="224" t="s">
        <v>1913</v>
      </c>
      <c r="F142" s="225" t="s">
        <v>1914</v>
      </c>
      <c r="G142" s="226" t="s">
        <v>510</v>
      </c>
      <c r="H142" s="227">
        <v>1</v>
      </c>
      <c r="I142" s="228"/>
      <c r="J142" s="229">
        <f>ROUND(I142*H142,2)</f>
        <v>0</v>
      </c>
      <c r="K142" s="230"/>
      <c r="L142" s="231"/>
      <c r="M142" s="232" t="s">
        <v>1</v>
      </c>
      <c r="N142" s="233" t="s">
        <v>38</v>
      </c>
      <c r="O142" s="70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315</v>
      </c>
      <c r="AT142" s="198" t="s">
        <v>350</v>
      </c>
      <c r="AU142" s="198" t="s">
        <v>83</v>
      </c>
      <c r="AY142" s="16" t="s">
        <v>153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6" t="s">
        <v>81</v>
      </c>
      <c r="BK142" s="199">
        <f>ROUND(I142*H142,2)</f>
        <v>0</v>
      </c>
      <c r="BL142" s="16" t="s">
        <v>236</v>
      </c>
      <c r="BM142" s="198" t="s">
        <v>1915</v>
      </c>
    </row>
    <row r="143" spans="1:65" s="2" customFormat="1" ht="16.5" customHeight="1">
      <c r="A143" s="33"/>
      <c r="B143" s="34"/>
      <c r="C143" s="223" t="s">
        <v>241</v>
      </c>
      <c r="D143" s="223" t="s">
        <v>350</v>
      </c>
      <c r="E143" s="224" t="s">
        <v>1916</v>
      </c>
      <c r="F143" s="225" t="s">
        <v>1917</v>
      </c>
      <c r="G143" s="226" t="s">
        <v>510</v>
      </c>
      <c r="H143" s="227">
        <v>1</v>
      </c>
      <c r="I143" s="228"/>
      <c r="J143" s="229">
        <f>ROUND(I143*H143,2)</f>
        <v>0</v>
      </c>
      <c r="K143" s="230"/>
      <c r="L143" s="231"/>
      <c r="M143" s="232" t="s">
        <v>1</v>
      </c>
      <c r="N143" s="233" t="s">
        <v>38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315</v>
      </c>
      <c r="AT143" s="198" t="s">
        <v>350</v>
      </c>
      <c r="AU143" s="198" t="s">
        <v>83</v>
      </c>
      <c r="AY143" s="16" t="s">
        <v>153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81</v>
      </c>
      <c r="BK143" s="199">
        <f>ROUND(I143*H143,2)</f>
        <v>0</v>
      </c>
      <c r="BL143" s="16" t="s">
        <v>236</v>
      </c>
      <c r="BM143" s="198" t="s">
        <v>1918</v>
      </c>
    </row>
    <row r="144" spans="1:65" s="2" customFormat="1" ht="16.5" customHeight="1">
      <c r="A144" s="33"/>
      <c r="B144" s="34"/>
      <c r="C144" s="223" t="s">
        <v>246</v>
      </c>
      <c r="D144" s="223" t="s">
        <v>350</v>
      </c>
      <c r="E144" s="224" t="s">
        <v>1919</v>
      </c>
      <c r="F144" s="225" t="s">
        <v>1920</v>
      </c>
      <c r="G144" s="226" t="s">
        <v>510</v>
      </c>
      <c r="H144" s="227">
        <v>1</v>
      </c>
      <c r="I144" s="228"/>
      <c r="J144" s="229">
        <f>ROUND(I144*H144,2)</f>
        <v>0</v>
      </c>
      <c r="K144" s="230"/>
      <c r="L144" s="231"/>
      <c r="M144" s="232" t="s">
        <v>1</v>
      </c>
      <c r="N144" s="233" t="s">
        <v>38</v>
      </c>
      <c r="O144" s="70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315</v>
      </c>
      <c r="AT144" s="198" t="s">
        <v>350</v>
      </c>
      <c r="AU144" s="198" t="s">
        <v>83</v>
      </c>
      <c r="AY144" s="16" t="s">
        <v>153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6" t="s">
        <v>81</v>
      </c>
      <c r="BK144" s="199">
        <f>ROUND(I144*H144,2)</f>
        <v>0</v>
      </c>
      <c r="BL144" s="16" t="s">
        <v>236</v>
      </c>
      <c r="BM144" s="198" t="s">
        <v>1921</v>
      </c>
    </row>
    <row r="145" spans="1:65" s="2" customFormat="1" ht="16.5" customHeight="1">
      <c r="A145" s="33"/>
      <c r="B145" s="34"/>
      <c r="C145" s="223" t="s">
        <v>251</v>
      </c>
      <c r="D145" s="223" t="s">
        <v>350</v>
      </c>
      <c r="E145" s="224" t="s">
        <v>1922</v>
      </c>
      <c r="F145" s="225" t="s">
        <v>1923</v>
      </c>
      <c r="G145" s="226" t="s">
        <v>309</v>
      </c>
      <c r="H145" s="227">
        <v>1</v>
      </c>
      <c r="I145" s="228"/>
      <c r="J145" s="229">
        <f>ROUND(I145*H145,2)</f>
        <v>0</v>
      </c>
      <c r="K145" s="230"/>
      <c r="L145" s="231"/>
      <c r="M145" s="239" t="s">
        <v>1</v>
      </c>
      <c r="N145" s="240" t="s">
        <v>38</v>
      </c>
      <c r="O145" s="236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315</v>
      </c>
      <c r="AT145" s="198" t="s">
        <v>350</v>
      </c>
      <c r="AU145" s="198" t="s">
        <v>83</v>
      </c>
      <c r="AY145" s="16" t="s">
        <v>153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81</v>
      </c>
      <c r="BK145" s="199">
        <f>ROUND(I145*H145,2)</f>
        <v>0</v>
      </c>
      <c r="BL145" s="16" t="s">
        <v>236</v>
      </c>
      <c r="BM145" s="198" t="s">
        <v>1924</v>
      </c>
    </row>
    <row r="146" spans="1:65" s="2" customFormat="1" ht="6.95" customHeight="1">
      <c r="A146" s="33"/>
      <c r="B146" s="53"/>
      <c r="C146" s="54"/>
      <c r="D146" s="54"/>
      <c r="E146" s="54"/>
      <c r="F146" s="54"/>
      <c r="G146" s="54"/>
      <c r="H146" s="54"/>
      <c r="I146" s="54"/>
      <c r="J146" s="54"/>
      <c r="K146" s="54"/>
      <c r="L146" s="38"/>
      <c r="M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</row>
  </sheetData>
  <sheetProtection algorithmName="SHA-512" hashValue="Floh2Dkdzj2hWakN66+AoML+NIxXMI++p/vQ625NnuyrywRxHYNq8jLetQmCWZhZ8RgClw7TwGnpsRbaGGNlPA==" saltValue="OfAjNtPnZSumZIFgeCgKjsmF57CTq3GRPfkLJjJRlt+KgDYqI7bxbRzSlUdqL54KXBhTzbop6Btv8v7SCqlv+A==" spinCount="100000" sheet="1" objects="1" scenarios="1" formatColumns="0" formatRows="0" autoFilter="0"/>
  <autoFilter ref="C118:K14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6" t="s">
        <v>95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5" customHeight="1">
      <c r="B4" s="19"/>
      <c r="D4" s="109" t="s">
        <v>96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5" t="str">
        <f>'Rekapitulace stavby'!K6</f>
        <v>Hasičská zbrojnice Štěpánovice</v>
      </c>
      <c r="F7" s="286"/>
      <c r="G7" s="286"/>
      <c r="H7" s="286"/>
      <c r="L7" s="19"/>
    </row>
    <row r="8" spans="1:46" s="2" customFormat="1" ht="12" customHeight="1">
      <c r="A8" s="33"/>
      <c r="B8" s="38"/>
      <c r="C8" s="33"/>
      <c r="D8" s="111" t="s">
        <v>97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1925</v>
      </c>
      <c r="F9" s="288"/>
      <c r="G9" s="288"/>
      <c r="H9" s="288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21. 5. 2023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1" t="s">
        <v>1</v>
      </c>
      <c r="F27" s="291"/>
      <c r="G27" s="291"/>
      <c r="H27" s="291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37</v>
      </c>
      <c r="E33" s="111" t="s">
        <v>38</v>
      </c>
      <c r="F33" s="122">
        <f>ROUND((SUM(BE119:BE124)),  2)</f>
        <v>0</v>
      </c>
      <c r="G33" s="33"/>
      <c r="H33" s="33"/>
      <c r="I33" s="123">
        <v>0.21</v>
      </c>
      <c r="J33" s="122">
        <f>ROUND(((SUM(BE119:BE124))*I33),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39</v>
      </c>
      <c r="F34" s="122">
        <f>ROUND((SUM(BF119:BF124)),  2)</f>
        <v>0</v>
      </c>
      <c r="G34" s="33"/>
      <c r="H34" s="33"/>
      <c r="I34" s="123">
        <v>0.15</v>
      </c>
      <c r="J34" s="122">
        <f>ROUND(((SUM(BF119:BF124))*I34),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ROUND((SUM(BG119:BG124)),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ROUND((SUM(BH119:BH124)),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ROUND((SUM(BI119:BI124)),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3" t="str">
        <f>E7</f>
        <v>Hasičská zbrojnice Štěpánovice</v>
      </c>
      <c r="F85" s="284"/>
      <c r="G85" s="284"/>
      <c r="H85" s="284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2" t="str">
        <f>E9</f>
        <v>410005 - Ostatní a vedlejší náklady</v>
      </c>
      <c r="F87" s="282"/>
      <c r="G87" s="282"/>
      <c r="H87" s="282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21. 5. 2023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100</v>
      </c>
      <c r="D94" s="143"/>
      <c r="E94" s="143"/>
      <c r="F94" s="143"/>
      <c r="G94" s="143"/>
      <c r="H94" s="143"/>
      <c r="I94" s="143"/>
      <c r="J94" s="144" t="s">
        <v>101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102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46"/>
      <c r="C97" s="147"/>
      <c r="D97" s="148" t="s">
        <v>104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1926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1927</v>
      </c>
      <c r="E99" s="155"/>
      <c r="F99" s="155"/>
      <c r="G99" s="155"/>
      <c r="H99" s="155"/>
      <c r="I99" s="155"/>
      <c r="J99" s="156">
        <f>J123</f>
        <v>0</v>
      </c>
      <c r="K99" s="153"/>
      <c r="L99" s="157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139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3" t="str">
        <f>E7</f>
        <v>Hasičská zbrojnice Štěpánovice</v>
      </c>
      <c r="F109" s="284"/>
      <c r="G109" s="284"/>
      <c r="H109" s="284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97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62" t="str">
        <f>E9</f>
        <v>410005 - Ostatní a vedlejší náklady</v>
      </c>
      <c r="F111" s="282"/>
      <c r="G111" s="282"/>
      <c r="H111" s="282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28" t="s">
        <v>22</v>
      </c>
      <c r="J113" s="65" t="str">
        <f>IF(J12="","",J12)</f>
        <v>21. 5. 2023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 xml:space="preserve"> </v>
      </c>
      <c r="G115" s="35"/>
      <c r="H115" s="35"/>
      <c r="I115" s="28" t="s">
        <v>29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27</v>
      </c>
      <c r="D116" s="35"/>
      <c r="E116" s="35"/>
      <c r="F116" s="26" t="str">
        <f>IF(E18="","",E18)</f>
        <v>Vyplň údaj</v>
      </c>
      <c r="G116" s="35"/>
      <c r="H116" s="35"/>
      <c r="I116" s="28" t="s">
        <v>31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140</v>
      </c>
      <c r="D118" s="161" t="s">
        <v>58</v>
      </c>
      <c r="E118" s="161" t="s">
        <v>54</v>
      </c>
      <c r="F118" s="161" t="s">
        <v>55</v>
      </c>
      <c r="G118" s="161" t="s">
        <v>141</v>
      </c>
      <c r="H118" s="161" t="s">
        <v>142</v>
      </c>
      <c r="I118" s="161" t="s">
        <v>143</v>
      </c>
      <c r="J118" s="162" t="s">
        <v>101</v>
      </c>
      <c r="K118" s="163" t="s">
        <v>144</v>
      </c>
      <c r="L118" s="164"/>
      <c r="M118" s="74" t="s">
        <v>1</v>
      </c>
      <c r="N118" s="75" t="s">
        <v>37</v>
      </c>
      <c r="O118" s="75" t="s">
        <v>145</v>
      </c>
      <c r="P118" s="75" t="s">
        <v>146</v>
      </c>
      <c r="Q118" s="75" t="s">
        <v>147</v>
      </c>
      <c r="R118" s="75" t="s">
        <v>148</v>
      </c>
      <c r="S118" s="75" t="s">
        <v>149</v>
      </c>
      <c r="T118" s="76" t="s">
        <v>150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151</v>
      </c>
      <c r="D119" s="35"/>
      <c r="E119" s="35"/>
      <c r="F119" s="35"/>
      <c r="G119" s="35"/>
      <c r="H119" s="35"/>
      <c r="I119" s="35"/>
      <c r="J119" s="165">
        <f>BK119</f>
        <v>0</v>
      </c>
      <c r="K119" s="35"/>
      <c r="L119" s="38"/>
      <c r="M119" s="77"/>
      <c r="N119" s="166"/>
      <c r="O119" s="78"/>
      <c r="P119" s="167">
        <f>P120</f>
        <v>0</v>
      </c>
      <c r="Q119" s="78"/>
      <c r="R119" s="167">
        <f>R120</f>
        <v>0</v>
      </c>
      <c r="S119" s="78"/>
      <c r="T119" s="168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72</v>
      </c>
      <c r="AU119" s="16" t="s">
        <v>103</v>
      </c>
      <c r="BK119" s="169">
        <f>BK120</f>
        <v>0</v>
      </c>
    </row>
    <row r="120" spans="1:65" s="12" customFormat="1" ht="25.9" customHeight="1">
      <c r="B120" s="170"/>
      <c r="C120" s="171"/>
      <c r="D120" s="172" t="s">
        <v>72</v>
      </c>
      <c r="E120" s="173" t="s">
        <v>152</v>
      </c>
      <c r="F120" s="173" t="s">
        <v>152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f>P121+P123</f>
        <v>0</v>
      </c>
      <c r="Q120" s="178"/>
      <c r="R120" s="179">
        <f>R121+R123</f>
        <v>0</v>
      </c>
      <c r="S120" s="178"/>
      <c r="T120" s="180">
        <f>T121+T123</f>
        <v>0</v>
      </c>
      <c r="AR120" s="181" t="s">
        <v>81</v>
      </c>
      <c r="AT120" s="182" t="s">
        <v>72</v>
      </c>
      <c r="AU120" s="182" t="s">
        <v>73</v>
      </c>
      <c r="AY120" s="181" t="s">
        <v>153</v>
      </c>
      <c r="BK120" s="183">
        <f>BK121+BK123</f>
        <v>0</v>
      </c>
    </row>
    <row r="121" spans="1:65" s="12" customFormat="1" ht="22.9" customHeight="1">
      <c r="B121" s="170"/>
      <c r="C121" s="171"/>
      <c r="D121" s="172" t="s">
        <v>72</v>
      </c>
      <c r="E121" s="184" t="s">
        <v>1928</v>
      </c>
      <c r="F121" s="184" t="s">
        <v>1929</v>
      </c>
      <c r="G121" s="171"/>
      <c r="H121" s="171"/>
      <c r="I121" s="174"/>
      <c r="J121" s="185">
        <f>BK121</f>
        <v>0</v>
      </c>
      <c r="K121" s="171"/>
      <c r="L121" s="176"/>
      <c r="M121" s="177"/>
      <c r="N121" s="178"/>
      <c r="O121" s="178"/>
      <c r="P121" s="179">
        <f>P122</f>
        <v>0</v>
      </c>
      <c r="Q121" s="178"/>
      <c r="R121" s="179">
        <f>R122</f>
        <v>0</v>
      </c>
      <c r="S121" s="178"/>
      <c r="T121" s="180">
        <f>T122</f>
        <v>0</v>
      </c>
      <c r="AR121" s="181" t="s">
        <v>179</v>
      </c>
      <c r="AT121" s="182" t="s">
        <v>72</v>
      </c>
      <c r="AU121" s="182" t="s">
        <v>81</v>
      </c>
      <c r="AY121" s="181" t="s">
        <v>153</v>
      </c>
      <c r="BK121" s="183">
        <f>BK122</f>
        <v>0</v>
      </c>
    </row>
    <row r="122" spans="1:65" s="2" customFormat="1" ht="16.5" customHeight="1">
      <c r="A122" s="33"/>
      <c r="B122" s="34"/>
      <c r="C122" s="186" t="s">
        <v>81</v>
      </c>
      <c r="D122" s="186" t="s">
        <v>155</v>
      </c>
      <c r="E122" s="187" t="s">
        <v>1930</v>
      </c>
      <c r="F122" s="188" t="s">
        <v>1929</v>
      </c>
      <c r="G122" s="189" t="s">
        <v>510</v>
      </c>
      <c r="H122" s="190">
        <v>1</v>
      </c>
      <c r="I122" s="191"/>
      <c r="J122" s="192">
        <f>ROUND(I122*H122,2)</f>
        <v>0</v>
      </c>
      <c r="K122" s="193"/>
      <c r="L122" s="38"/>
      <c r="M122" s="194" t="s">
        <v>1</v>
      </c>
      <c r="N122" s="195" t="s">
        <v>38</v>
      </c>
      <c r="O122" s="70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8" t="s">
        <v>159</v>
      </c>
      <c r="AT122" s="198" t="s">
        <v>155</v>
      </c>
      <c r="AU122" s="198" t="s">
        <v>83</v>
      </c>
      <c r="AY122" s="16" t="s">
        <v>153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6" t="s">
        <v>81</v>
      </c>
      <c r="BK122" s="199">
        <f>ROUND(I122*H122,2)</f>
        <v>0</v>
      </c>
      <c r="BL122" s="16" t="s">
        <v>159</v>
      </c>
      <c r="BM122" s="198" t="s">
        <v>83</v>
      </c>
    </row>
    <row r="123" spans="1:65" s="12" customFormat="1" ht="22.9" customHeight="1">
      <c r="B123" s="170"/>
      <c r="C123" s="171"/>
      <c r="D123" s="172" t="s">
        <v>72</v>
      </c>
      <c r="E123" s="184" t="s">
        <v>1931</v>
      </c>
      <c r="F123" s="184" t="s">
        <v>1932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P124</f>
        <v>0</v>
      </c>
      <c r="Q123" s="178"/>
      <c r="R123" s="179">
        <f>R124</f>
        <v>0</v>
      </c>
      <c r="S123" s="178"/>
      <c r="T123" s="180">
        <f>T124</f>
        <v>0</v>
      </c>
      <c r="AR123" s="181" t="s">
        <v>179</v>
      </c>
      <c r="AT123" s="182" t="s">
        <v>72</v>
      </c>
      <c r="AU123" s="182" t="s">
        <v>81</v>
      </c>
      <c r="AY123" s="181" t="s">
        <v>153</v>
      </c>
      <c r="BK123" s="183">
        <f>BK124</f>
        <v>0</v>
      </c>
    </row>
    <row r="124" spans="1:65" s="2" customFormat="1" ht="16.5" customHeight="1">
      <c r="A124" s="33"/>
      <c r="B124" s="34"/>
      <c r="C124" s="186" t="s">
        <v>83</v>
      </c>
      <c r="D124" s="186" t="s">
        <v>155</v>
      </c>
      <c r="E124" s="187" t="s">
        <v>1933</v>
      </c>
      <c r="F124" s="188" t="s">
        <v>1934</v>
      </c>
      <c r="G124" s="189" t="s">
        <v>510</v>
      </c>
      <c r="H124" s="190">
        <v>1</v>
      </c>
      <c r="I124" s="191"/>
      <c r="J124" s="192">
        <f>ROUND(I124*H124,2)</f>
        <v>0</v>
      </c>
      <c r="K124" s="193"/>
      <c r="L124" s="38"/>
      <c r="M124" s="234" t="s">
        <v>1</v>
      </c>
      <c r="N124" s="235" t="s">
        <v>38</v>
      </c>
      <c r="O124" s="236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159</v>
      </c>
      <c r="AT124" s="198" t="s">
        <v>155</v>
      </c>
      <c r="AU124" s="198" t="s">
        <v>83</v>
      </c>
      <c r="AY124" s="16" t="s">
        <v>153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6" t="s">
        <v>81</v>
      </c>
      <c r="BK124" s="199">
        <f>ROUND(I124*H124,2)</f>
        <v>0</v>
      </c>
      <c r="BL124" s="16" t="s">
        <v>159</v>
      </c>
      <c r="BM124" s="198" t="s">
        <v>159</v>
      </c>
    </row>
    <row r="125" spans="1:65" s="2" customFormat="1" ht="6.95" customHeight="1">
      <c r="A125" s="33"/>
      <c r="B125" s="53"/>
      <c r="C125" s="54"/>
      <c r="D125" s="54"/>
      <c r="E125" s="54"/>
      <c r="F125" s="54"/>
      <c r="G125" s="54"/>
      <c r="H125" s="54"/>
      <c r="I125" s="54"/>
      <c r="J125" s="54"/>
      <c r="K125" s="54"/>
      <c r="L125" s="38"/>
      <c r="M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</sheetData>
  <sheetProtection algorithmName="SHA-512" hashValue="JCPa3Q9i0AhEaIKkP7f3ZkqlL/rnnDVfcJG57lA/nGNQPi1IAv54pCtNmefHVLGKLRXmdeD2a13xYjVZ/KmpSw==" saltValue="z5PVL3LS5chKrJQ4ny1/JFClEpqdhTsBc1YFoWunnFHPe9HwcxOiSvNzkm/erQ13n3nLs9yumuYTWG/MuPEtyQ==" spinCount="100000" sheet="1" objects="1" scenarios="1" formatColumns="0" formatRows="0" autoFilter="0"/>
  <autoFilter ref="C118:K12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410001 - Hasičská zbrojnice</vt:lpstr>
      <vt:lpstr>410002 - Parkoviště a ven...</vt:lpstr>
      <vt:lpstr>410003 - Demolice</vt:lpstr>
      <vt:lpstr>410004 - Přeložka plynovo...</vt:lpstr>
      <vt:lpstr>410005 - Ostatní a vedlej...</vt:lpstr>
      <vt:lpstr>'410001 - Hasičská zbrojnice'!Názvy_tisku</vt:lpstr>
      <vt:lpstr>'410002 - Parkoviště a ven...'!Názvy_tisku</vt:lpstr>
      <vt:lpstr>'410003 - Demolice'!Názvy_tisku</vt:lpstr>
      <vt:lpstr>'410004 - Přeložka plynovo...'!Názvy_tisku</vt:lpstr>
      <vt:lpstr>'410005 - Ostatní a vedlej...'!Názvy_tisku</vt:lpstr>
      <vt:lpstr>'Rekapitulace stavby'!Názvy_tisku</vt:lpstr>
      <vt:lpstr>'410001 - Hasičská zbrojnice'!Oblast_tisku</vt:lpstr>
      <vt:lpstr>'410002 - Parkoviště a ven...'!Oblast_tisku</vt:lpstr>
      <vt:lpstr>'410003 - Demolice'!Oblast_tisku</vt:lpstr>
      <vt:lpstr>'410004 - Přeložka plynovo...'!Oblast_tisku</vt:lpstr>
      <vt:lpstr>'410005 - Ostatní a vedlej...'!Oblast_tisku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LAPTOP-1HLEIMOC\marek</dc:creator>
  <cp:lastModifiedBy>Valečková Jana</cp:lastModifiedBy>
  <dcterms:created xsi:type="dcterms:W3CDTF">2023-09-27T18:35:49Z</dcterms:created>
  <dcterms:modified xsi:type="dcterms:W3CDTF">2023-10-02T07:46:10Z</dcterms:modified>
</cp:coreProperties>
</file>