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 - Plyn" sheetId="2" r:id="rId2"/>
    <sheet name="V - Vytápění" sheetId="3" r:id="rId3"/>
    <sheet name="M - Měření a regulace" sheetId="4" r:id="rId4"/>
    <sheet name="B - Bourání" sheetId="5" r:id="rId5"/>
    <sheet name="N - Nové úpravy soc. zaří..." sheetId="6" r:id="rId6"/>
    <sheet name="N1 - Nové úpravy společné..." sheetId="7" r:id="rId7"/>
    <sheet name="VRN - VRN" sheetId="8" r:id="rId8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'P - Plyn'!$C$81:$K$140</definedName>
    <definedName name="_xlnm.Print_Area" localSheetId="1">'P - Plyn'!$C$4:$J$39,'P - Plyn'!$C$69:$K$140</definedName>
    <definedName name="_xlnm.Print_Titles" localSheetId="1">'P - Plyn'!$81:$81</definedName>
    <definedName name="_xlnm._FilterDatabase" localSheetId="2" hidden="1">'V - Vytápění'!$C$87:$K$241</definedName>
    <definedName name="_xlnm.Print_Area" localSheetId="2">'V - Vytápění'!$C$4:$J$39,'V - Vytápění'!$C$75:$K$241</definedName>
    <definedName name="_xlnm.Print_Titles" localSheetId="2">'V - Vytápění'!$87:$87</definedName>
    <definedName name="_xlnm._FilterDatabase" localSheetId="3" hidden="1">'M - Měření a regulace'!$C$87:$K$217</definedName>
    <definedName name="_xlnm.Print_Area" localSheetId="3">'M - Měření a regulace'!$C$4:$J$39,'M - Měření a regulace'!$C$75:$K$217</definedName>
    <definedName name="_xlnm.Print_Titles" localSheetId="3">'M - Měření a regulace'!$87:$87</definedName>
    <definedName name="_xlnm._FilterDatabase" localSheetId="4" hidden="1">'B - Bourání'!$C$86:$K$130</definedName>
    <definedName name="_xlnm.Print_Area" localSheetId="4">'B - Bourání'!$C$4:$J$39,'B - Bourání'!$C$74:$K$130</definedName>
    <definedName name="_xlnm.Print_Titles" localSheetId="4">'B - Bourání'!$86:$86</definedName>
    <definedName name="_xlnm._FilterDatabase" localSheetId="5" hidden="1">'N - Nové úpravy soc. zaří...'!$C$90:$K$181</definedName>
    <definedName name="_xlnm.Print_Area" localSheetId="5">'N - Nové úpravy soc. zaří...'!$C$4:$J$39,'N - Nové úpravy soc. zaří...'!$C$78:$K$181</definedName>
    <definedName name="_xlnm.Print_Titles" localSheetId="5">'N - Nové úpravy soc. zaří...'!$90:$90</definedName>
    <definedName name="_xlnm._FilterDatabase" localSheetId="6" hidden="1">'N1 - Nové úpravy společné...'!$C$88:$K$167</definedName>
    <definedName name="_xlnm.Print_Area" localSheetId="6">'N1 - Nové úpravy společné...'!$C$4:$J$39,'N1 - Nové úpravy společné...'!$C$76:$K$167</definedName>
    <definedName name="_xlnm.Print_Titles" localSheetId="6">'N1 - Nové úpravy společné...'!$88:$88</definedName>
    <definedName name="_xlnm._FilterDatabase" localSheetId="7" hidden="1">'VRN - VRN'!$C$84:$K$99</definedName>
    <definedName name="_xlnm.Print_Area" localSheetId="7">'VRN - VRN'!$C$4:$J$39,'VRN - VRN'!$C$72:$K$99</definedName>
    <definedName name="_xlnm.Print_Titles" localSheetId="7">'VRN - VRN'!$84:$84</definedName>
  </definedNames>
  <calcPr/>
</workbook>
</file>

<file path=xl/calcChain.xml><?xml version="1.0" encoding="utf-8"?>
<calcChain xmlns="http://schemas.openxmlformats.org/spreadsheetml/2006/main">
  <c i="8" r="J37"/>
  <c r="J36"/>
  <c i="1" r="AY61"/>
  <c i="8" r="J35"/>
  <c i="1" r="AX61"/>
  <c i="8" r="BI99"/>
  <c r="BH99"/>
  <c r="BG99"/>
  <c r="BF99"/>
  <c r="T99"/>
  <c r="T98"/>
  <c r="R99"/>
  <c r="R98"/>
  <c r="P99"/>
  <c r="P98"/>
  <c r="BK99"/>
  <c r="BK98"/>
  <c r="J98"/>
  <c r="J99"/>
  <c r="BE99"/>
  <c r="J65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64"/>
  <c r="BI92"/>
  <c r="BH92"/>
  <c r="BG92"/>
  <c r="BF92"/>
  <c r="T92"/>
  <c r="T91"/>
  <c r="R92"/>
  <c r="R91"/>
  <c r="P92"/>
  <c r="P91"/>
  <c r="BK92"/>
  <c r="BK91"/>
  <c r="J91"/>
  <c r="J92"/>
  <c r="BE92"/>
  <c r="J63"/>
  <c r="BI90"/>
  <c r="BH90"/>
  <c r="BG90"/>
  <c r="BF90"/>
  <c r="T90"/>
  <c r="T89"/>
  <c r="R90"/>
  <c r="R89"/>
  <c r="P90"/>
  <c r="P89"/>
  <c r="BK90"/>
  <c r="BK89"/>
  <c r="J89"/>
  <c r="J90"/>
  <c r="BE90"/>
  <c r="J62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7" r="J37"/>
  <c r="J36"/>
  <c i="1" r="AY60"/>
  <c i="7" r="J35"/>
  <c i="1" r="AX60"/>
  <c i="7"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7"/>
  <c r="BH137"/>
  <c r="BG137"/>
  <c r="BF137"/>
  <c r="T137"/>
  <c r="R137"/>
  <c r="P137"/>
  <c r="BK137"/>
  <c r="J137"/>
  <c r="BE137"/>
  <c r="BI134"/>
  <c r="BH134"/>
  <c r="BG134"/>
  <c r="BF134"/>
  <c r="T134"/>
  <c r="R134"/>
  <c r="P134"/>
  <c r="BK134"/>
  <c r="J134"/>
  <c r="BE134"/>
  <c r="BI130"/>
  <c r="BH130"/>
  <c r="BG130"/>
  <c r="BF130"/>
  <c r="T130"/>
  <c r="T129"/>
  <c r="R130"/>
  <c r="R129"/>
  <c r="P130"/>
  <c r="P129"/>
  <c r="BK130"/>
  <c r="BK129"/>
  <c r="J129"/>
  <c r="J130"/>
  <c r="BE130"/>
  <c r="J6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8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7"/>
  <c r="J66"/>
  <c r="BI120"/>
  <c r="BH120"/>
  <c r="BG120"/>
  <c r="BF120"/>
  <c r="T120"/>
  <c r="T119"/>
  <c r="R120"/>
  <c r="R119"/>
  <c r="P120"/>
  <c r="P119"/>
  <c r="BK120"/>
  <c r="BK119"/>
  <c r="J119"/>
  <c r="J120"/>
  <c r="BE120"/>
  <c r="J65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T111"/>
  <c r="R112"/>
  <c r="R111"/>
  <c r="P112"/>
  <c r="P111"/>
  <c r="BK112"/>
  <c r="BK111"/>
  <c r="J111"/>
  <c r="J112"/>
  <c r="BE112"/>
  <c r="J64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5"/>
  <c r="BH95"/>
  <c r="BG95"/>
  <c r="BF95"/>
  <c r="T95"/>
  <c r="T94"/>
  <c r="R95"/>
  <c r="R94"/>
  <c r="P95"/>
  <c r="P94"/>
  <c r="BK95"/>
  <c r="BK94"/>
  <c r="J94"/>
  <c r="J95"/>
  <c r="BE95"/>
  <c r="J62"/>
  <c r="BI92"/>
  <c r="F37"/>
  <c i="1" r="BD60"/>
  <c i="7" r="BH92"/>
  <c r="F36"/>
  <c i="1" r="BC60"/>
  <c i="7" r="BG92"/>
  <c r="F35"/>
  <c i="1" r="BB60"/>
  <c i="7" r="BF92"/>
  <c r="J34"/>
  <c i="1" r="AW60"/>
  <c i="7" r="F34"/>
  <c i="1" r="BA60"/>
  <c i="7" r="T92"/>
  <c r="T91"/>
  <c r="T90"/>
  <c r="T89"/>
  <c r="R92"/>
  <c r="R91"/>
  <c r="R90"/>
  <c r="R89"/>
  <c r="P92"/>
  <c r="P91"/>
  <c r="P90"/>
  <c r="P89"/>
  <c i="1" r="AU60"/>
  <c i="7" r="BK92"/>
  <c r="BK91"/>
  <c r="J91"/>
  <c r="BK90"/>
  <c r="J90"/>
  <c r="BK89"/>
  <c r="J89"/>
  <c r="J59"/>
  <c r="J30"/>
  <c i="1" r="AG60"/>
  <c i="7" r="J92"/>
  <c r="BE92"/>
  <c r="J33"/>
  <c i="1" r="AV60"/>
  <c i="7" r="F33"/>
  <c i="1" r="AZ60"/>
  <c i="7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6" r="J37"/>
  <c r="J36"/>
  <c i="1" r="AY59"/>
  <c i="6" r="J35"/>
  <c i="1" r="AX59"/>
  <c i="6"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5"/>
  <c r="BH175"/>
  <c r="BG175"/>
  <c r="BF175"/>
  <c r="T175"/>
  <c r="T174"/>
  <c r="R175"/>
  <c r="R174"/>
  <c r="P175"/>
  <c r="P174"/>
  <c r="BK175"/>
  <c r="BK174"/>
  <c r="J174"/>
  <c r="J175"/>
  <c r="BE175"/>
  <c r="J71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T163"/>
  <c r="R164"/>
  <c r="R163"/>
  <c r="P164"/>
  <c r="P163"/>
  <c r="BK164"/>
  <c r="BK163"/>
  <c r="J163"/>
  <c r="J164"/>
  <c r="BE164"/>
  <c r="J70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T141"/>
  <c r="R142"/>
  <c r="R141"/>
  <c r="P142"/>
  <c r="P141"/>
  <c r="BK142"/>
  <c r="BK141"/>
  <c r="J141"/>
  <c r="J142"/>
  <c r="BE142"/>
  <c r="J69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6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7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T111"/>
  <c r="R113"/>
  <c r="R112"/>
  <c r="R111"/>
  <c r="P113"/>
  <c r="P112"/>
  <c r="P111"/>
  <c r="BK113"/>
  <c r="BK112"/>
  <c r="J112"/>
  <c r="BK111"/>
  <c r="J111"/>
  <c r="J113"/>
  <c r="BE113"/>
  <c r="J66"/>
  <c r="J65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T104"/>
  <c r="R105"/>
  <c r="R104"/>
  <c r="P105"/>
  <c r="P104"/>
  <c r="BK105"/>
  <c r="BK104"/>
  <c r="J104"/>
  <c r="J105"/>
  <c r="BE105"/>
  <c r="J63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2"/>
  <c r="BI94"/>
  <c r="F37"/>
  <c i="1" r="BD59"/>
  <c i="6" r="BH94"/>
  <c r="F36"/>
  <c i="1" r="BC59"/>
  <c i="6" r="BG94"/>
  <c r="F35"/>
  <c i="1" r="BB59"/>
  <c i="6" r="BF94"/>
  <c r="J34"/>
  <c i="1" r="AW59"/>
  <c i="6" r="F34"/>
  <c i="1" r="BA59"/>
  <c i="6" r="T94"/>
  <c r="T93"/>
  <c r="T92"/>
  <c r="T91"/>
  <c r="R94"/>
  <c r="R93"/>
  <c r="R92"/>
  <c r="R91"/>
  <c r="P94"/>
  <c r="P93"/>
  <c r="P92"/>
  <c r="P91"/>
  <c i="1" r="AU59"/>
  <c i="6" r="BK94"/>
  <c r="BK93"/>
  <c r="J93"/>
  <c r="BK92"/>
  <c r="J92"/>
  <c r="BK91"/>
  <c r="J91"/>
  <c r="J59"/>
  <c r="J30"/>
  <c i="1" r="AG59"/>
  <c i="6" r="J94"/>
  <c r="BE94"/>
  <c r="J33"/>
  <c i="1" r="AV59"/>
  <c i="6" r="F33"/>
  <c i="1" r="AZ59"/>
  <c i="6" r="J61"/>
  <c r="J60"/>
  <c r="J88"/>
  <c r="J87"/>
  <c r="F87"/>
  <c r="F85"/>
  <c r="E83"/>
  <c r="J55"/>
  <c r="J54"/>
  <c r="F54"/>
  <c r="F52"/>
  <c r="E50"/>
  <c r="J39"/>
  <c r="J18"/>
  <c r="E18"/>
  <c r="F88"/>
  <c r="F55"/>
  <c r="J17"/>
  <c r="J12"/>
  <c r="J85"/>
  <c r="J52"/>
  <c r="E7"/>
  <c r="E81"/>
  <c r="E48"/>
  <c i="5" r="J37"/>
  <c r="J36"/>
  <c i="1" r="AY58"/>
  <c i="5" r="J35"/>
  <c i="1" r="AX58"/>
  <c i="5"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67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66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4"/>
  <c r="BH114"/>
  <c r="BG114"/>
  <c r="BF114"/>
  <c r="T114"/>
  <c r="T113"/>
  <c r="T112"/>
  <c r="R114"/>
  <c r="R113"/>
  <c r="R112"/>
  <c r="P114"/>
  <c r="P113"/>
  <c r="P112"/>
  <c r="BK114"/>
  <c r="BK113"/>
  <c r="J113"/>
  <c r="BK112"/>
  <c r="J112"/>
  <c r="J114"/>
  <c r="BE114"/>
  <c r="J64"/>
  <c r="J63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2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0"/>
  <c r="F37"/>
  <c i="1" r="BD58"/>
  <c i="5" r="BH90"/>
  <c r="F36"/>
  <c i="1" r="BC58"/>
  <c i="5" r="BG90"/>
  <c r="F35"/>
  <c i="1" r="BB58"/>
  <c i="5" r="BF90"/>
  <c r="J34"/>
  <c i="1" r="AW58"/>
  <c i="5" r="F34"/>
  <c i="1" r="BA58"/>
  <c i="5" r="T90"/>
  <c r="T89"/>
  <c r="T88"/>
  <c r="T87"/>
  <c r="R90"/>
  <c r="R89"/>
  <c r="R88"/>
  <c r="R87"/>
  <c r="P90"/>
  <c r="P89"/>
  <c r="P88"/>
  <c r="P87"/>
  <c i="1" r="AU58"/>
  <c i="5" r="BK90"/>
  <c r="BK89"/>
  <c r="J89"/>
  <c r="BK88"/>
  <c r="J88"/>
  <c r="BK87"/>
  <c r="J87"/>
  <c r="J59"/>
  <c r="J30"/>
  <c i="1" r="AG58"/>
  <c i="5" r="J90"/>
  <c r="BE90"/>
  <c r="J33"/>
  <c i="1" r="AV58"/>
  <c i="5" r="F33"/>
  <c i="1" r="AZ58"/>
  <c i="5" r="J61"/>
  <c r="J60"/>
  <c r="J84"/>
  <c r="J83"/>
  <c r="F83"/>
  <c r="F81"/>
  <c r="E79"/>
  <c r="J55"/>
  <c r="J54"/>
  <c r="F54"/>
  <c r="F52"/>
  <c r="E50"/>
  <c r="J39"/>
  <c r="J18"/>
  <c r="E18"/>
  <c r="F84"/>
  <c r="F55"/>
  <c r="J17"/>
  <c r="J12"/>
  <c r="J81"/>
  <c r="J52"/>
  <c r="E7"/>
  <c r="E77"/>
  <c r="E48"/>
  <c i="4" r="J37"/>
  <c r="J36"/>
  <c i="1" r="AY57"/>
  <c i="4" r="J35"/>
  <c i="1" r="AX57"/>
  <c i="4"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T205"/>
  <c r="R206"/>
  <c r="R205"/>
  <c r="P206"/>
  <c r="P205"/>
  <c r="BK206"/>
  <c r="BK205"/>
  <c r="J205"/>
  <c r="J206"/>
  <c r="BE206"/>
  <c r="J68"/>
  <c r="BI204"/>
  <c r="BH204"/>
  <c r="BG204"/>
  <c r="BF204"/>
  <c r="T204"/>
  <c r="T203"/>
  <c r="R204"/>
  <c r="R203"/>
  <c r="P204"/>
  <c r="P203"/>
  <c r="BK204"/>
  <c r="BK203"/>
  <c r="J203"/>
  <c r="J204"/>
  <c r="BE204"/>
  <c r="J67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T199"/>
  <c r="R200"/>
  <c r="R199"/>
  <c r="P200"/>
  <c r="P199"/>
  <c r="BK200"/>
  <c r="BK199"/>
  <c r="J199"/>
  <c r="J200"/>
  <c r="BE200"/>
  <c r="J66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T189"/>
  <c r="R190"/>
  <c r="R189"/>
  <c r="P190"/>
  <c r="P189"/>
  <c r="BK190"/>
  <c r="BK189"/>
  <c r="J189"/>
  <c r="J190"/>
  <c r="BE190"/>
  <c r="J65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T180"/>
  <c r="R181"/>
  <c r="R180"/>
  <c r="P181"/>
  <c r="P180"/>
  <c r="BK181"/>
  <c r="BK180"/>
  <c r="J180"/>
  <c r="J181"/>
  <c r="BE181"/>
  <c r="J64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T166"/>
  <c r="R167"/>
  <c r="R166"/>
  <c r="P167"/>
  <c r="P166"/>
  <c r="BK167"/>
  <c r="BK166"/>
  <c r="J166"/>
  <c r="J167"/>
  <c r="BE167"/>
  <c r="J63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2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6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7"/>
  <c i="1" r="BD57"/>
  <c i="4" r="BH90"/>
  <c r="F36"/>
  <c i="1" r="BC57"/>
  <c i="4" r="BG90"/>
  <c r="F35"/>
  <c i="1" r="BB57"/>
  <c i="4" r="BF90"/>
  <c r="J34"/>
  <c i="1" r="AW57"/>
  <c i="4" r="F34"/>
  <c i="1" r="BA57"/>
  <c i="4" r="T90"/>
  <c r="T89"/>
  <c r="T88"/>
  <c r="R90"/>
  <c r="R89"/>
  <c r="R88"/>
  <c r="P90"/>
  <c r="P89"/>
  <c r="P88"/>
  <c i="1" r="AU57"/>
  <c i="4" r="BK90"/>
  <c r="BK89"/>
  <c r="J89"/>
  <c r="BK88"/>
  <c r="J88"/>
  <c r="J59"/>
  <c r="J30"/>
  <c i="1" r="AG57"/>
  <c i="4" r="J90"/>
  <c r="BE90"/>
  <c r="J33"/>
  <c i="1" r="AV57"/>
  <c i="4" r="F33"/>
  <c i="1" r="AZ57"/>
  <c i="4"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68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T232"/>
  <c r="R233"/>
  <c r="R232"/>
  <c r="P233"/>
  <c r="P232"/>
  <c r="BK233"/>
  <c r="BK232"/>
  <c r="J232"/>
  <c r="J233"/>
  <c r="BE233"/>
  <c r="J67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66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65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64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3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T103"/>
  <c r="R104"/>
  <c r="R103"/>
  <c r="P104"/>
  <c r="P103"/>
  <c r="BK104"/>
  <c r="BK103"/>
  <c r="J103"/>
  <c r="J104"/>
  <c r="BE104"/>
  <c r="J62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R98"/>
  <c r="R97"/>
  <c r="P98"/>
  <c r="P97"/>
  <c r="BK98"/>
  <c r="BK97"/>
  <c r="J97"/>
  <c r="J98"/>
  <c r="BE98"/>
  <c r="J61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F37"/>
  <c i="1" r="BD56"/>
  <c i="3" r="BH90"/>
  <c r="F36"/>
  <c i="1" r="BC56"/>
  <c i="3" r="BG90"/>
  <c r="F35"/>
  <c i="1" r="BB56"/>
  <c i="3" r="BF90"/>
  <c r="J34"/>
  <c i="1" r="AW56"/>
  <c i="3" r="F34"/>
  <c i="1" r="BA56"/>
  <c i="3" r="T90"/>
  <c r="T89"/>
  <c r="T88"/>
  <c r="R90"/>
  <c r="R89"/>
  <c r="R88"/>
  <c r="P90"/>
  <c r="P89"/>
  <c r="P88"/>
  <c i="1" r="AU56"/>
  <c i="3" r="BK90"/>
  <c r="BK89"/>
  <c r="J89"/>
  <c r="BK88"/>
  <c r="J88"/>
  <c r="J59"/>
  <c r="J30"/>
  <c i="1" r="AG56"/>
  <c i="3" r="J90"/>
  <c r="BE90"/>
  <c r="J33"/>
  <c i="1" r="AV56"/>
  <c i="3" r="F33"/>
  <c i="1" r="AZ56"/>
  <c i="3"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2" r="J37"/>
  <c r="J36"/>
  <c i="1" r="AY55"/>
  <c i="2" r="J35"/>
  <c i="1" r="AX55"/>
  <c i="2"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62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T110"/>
  <c r="R111"/>
  <c r="R110"/>
  <c r="P111"/>
  <c r="P110"/>
  <c r="BK111"/>
  <c r="BK110"/>
  <c r="J110"/>
  <c r="J111"/>
  <c r="BE111"/>
  <c r="J6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R84"/>
  <c r="R83"/>
  <c r="R82"/>
  <c r="P84"/>
  <c r="P83"/>
  <c r="P82"/>
  <c i="1" r="AU55"/>
  <c i="2" r="BK84"/>
  <c r="BK83"/>
  <c r="J83"/>
  <c r="BK82"/>
  <c r="J82"/>
  <c r="J59"/>
  <c r="J30"/>
  <c i="1" r="AG55"/>
  <c i="2" r="J84"/>
  <c r="BE84"/>
  <c r="J33"/>
  <c i="1" r="AV55"/>
  <c i="2" r="F33"/>
  <c i="1" r="AZ55"/>
  <c i="2" r="J60"/>
  <c r="J79"/>
  <c r="J78"/>
  <c r="F78"/>
  <c r="F76"/>
  <c r="E74"/>
  <c r="J55"/>
  <c r="J54"/>
  <c r="F54"/>
  <c r="F52"/>
  <c r="E50"/>
  <c r="J39"/>
  <c r="J18"/>
  <c r="E18"/>
  <c r="F79"/>
  <c r="F55"/>
  <c r="J17"/>
  <c r="J12"/>
  <c r="J76"/>
  <c r="J52"/>
  <c r="E7"/>
  <c r="E7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<sst xmlns="http://schemas.openxmlformats.org/spreadsheetml/2006/main">
  <si>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</si>
  <si>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</si>
  <si>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</si>
  <si>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</si>
  <si>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</si>
  <si>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{83fd1537-1365-485b-b83c-a6ac6c605de6}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</si>
  <si>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</si>
  <si>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</si>
  <si>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</si>
  <si>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</si>
  <si>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</si>
  <si>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</si>
  <si>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</si>
  <si>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</si>
  <si>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19-002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</si>
  <si>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</si>
  <si>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</si>
  <si>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Výměna plynových kotlů ve stávající plynové kotelně</t>
  </si>
  <si>
    <t>KSO:</t>
  </si>
  <si>
    <t>812</t>
  </si>
  <si>
    <t>CC-CZ:</t>
  </si>
  <si>
    <t>12</t>
  </si>
  <si>
    <t>Místo:</t>
  </si>
  <si>
    <t>KLATOVY, náměstí Míru 63/I</t>
  </si>
  <si>
    <t>Datum:</t>
  </si>
  <si>
    <t>20. 2. 2019</t>
  </si>
  <si>
    <t>CZ-CPV:</t>
  </si>
  <si>
    <t>50700000-2</t>
  </si>
  <si>
    <t>CZ-CPA:</t>
  </si>
  <si>
    <t>43.2</t>
  </si>
  <si>
    <t>Zadavatel:</t>
  </si>
  <si>
    <t>IČ:</t>
  </si>
  <si>
    <t>00255661</t>
  </si>
  <si>
    <t>Město Klatovy, nám. Míru č.p.62/1, 339 01 Klatovy</t>
  </si>
  <si>
    <t>DIČ:</t>
  </si>
  <si>
    <t/>
  </si>
  <si>
    <t>Uchazeč:</t>
  </si>
  <si>
    <t>Vyplň údaj</t>
  </si>
  <si>
    <t>Projektant:</t>
  </si>
  <si>
    <t>25203231</t>
  </si>
  <si>
    <t>AREA group s.r.o.</t>
  </si>
  <si>
    <t>CZ25203231</t>
  </si>
  <si>
    <t>True</t>
  </si>
  <si>
    <t>Zpracovatel:</t>
  </si>
  <si>
    <t>Ing. Lada Franková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</si>
  <si>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</si>
  <si>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</si>
  <si>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</si>
  <si>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</si>
  <si>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</si>
  <si>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</si>
  <si>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</si>
  <si>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</si>
  <si>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</si>
  <si>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</si>
  <si>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</si>
  <si>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</si>
  <si>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</si>
  <si>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</si>
  <si>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</si>
  <si>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</si>
  <si>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</si>
  <si>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</si>
  <si>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</si>
  <si>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</si>
  <si>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</si>
  <si>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</si>
  <si>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</si>
  <si>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</si>
  <si>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</si>
  <si>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</si>
  <si>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</si>
  <si>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</si>
  <si>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</si>
  <si>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</si>
  <si>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</si>
  <si>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</si>
  <si>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</si>
  <si>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</si>
  <si>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</si>
  <si>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</si>
  <si>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</si>
  <si>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</si>
  <si>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</si>
  <si>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</si>
  <si>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</si>
  <si>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</t>
  </si>
  <si>
    <t>Plyn</t>
  </si>
  <si>
    <t>STA</t>
  </si>
  <si>
    <t>1</t>
  </si>
  <si>
    <t>{40ec9d53-d188-4ab8-9498-ab51fc72b7ad}</t>
  </si>
  <si>
    <t>2</t>
  </si>
  <si>
    <t>V</t>
  </si>
  <si>
    <t>Vytápění</t>
  </si>
  <si>
    <t>{4b89daf6-081f-47e2-9ee7-97c8769a55fd}</t>
  </si>
  <si>
    <t>M</t>
  </si>
  <si>
    <t>Měření a regulace</t>
  </si>
  <si>
    <t>{e42e7770-c4dc-4894-9ccc-cc2b562e973d}</t>
  </si>
  <si>
    <t>B</t>
  </si>
  <si>
    <t>Bourání</t>
  </si>
  <si>
    <t>{3d9a25de-2503-48bf-bdb2-9fd8ef8513c6}</t>
  </si>
  <si>
    <t>N</t>
  </si>
  <si>
    <t>Nové úpravy soc. zařízení</t>
  </si>
  <si>
    <t>{2acc80e3-d3e3-4d33-b13e-065bdb628aeb}</t>
  </si>
  <si>
    <t>N1</t>
  </si>
  <si>
    <t>Nové úpravy společné prostory - chodby</t>
  </si>
  <si>
    <t>{1bd15590-a7cb-4352-a9c2-f9c4b7557eb9}</t>
  </si>
  <si>
    <t>VRN</t>
  </si>
  <si>
    <t>{6af59067-cd58-4321-8e58-cfce36be641b}</t>
  </si>
  <si>
    <t>KRYCÍ LIST SOUPISU PRACÍ</t>
  </si>
  <si>
    <t>Objekt:</t>
  </si>
  <si>
    <t>P - Plyn</t>
  </si>
  <si>
    <t>REKAPITULACE ČLENĚNÍ SOUPISU PRACÍ</t>
  </si>
  <si>
    <t>Kód dílu - Popis</t>
  </si>
  <si>
    <t>Cena celkem [CZK]</t>
  </si>
  <si>
    <t>-1</t>
  </si>
  <si>
    <t>723 - Vnitřní plynovod</t>
  </si>
  <si>
    <t>734 - Armatury</t>
  </si>
  <si>
    <t>783 -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</si>
  <si>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</si>
  <si>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</si>
  <si>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</si>
  <si>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</si>
  <si>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</si>
  <si>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</si>
  <si>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</si>
  <si>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</si>
  <si>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</si>
  <si>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</si>
  <si>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</si>
  <si>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</si>
  <si>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</si>
  <si>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723</t>
  </si>
  <si>
    <t>Vnitřní plynovod</t>
  </si>
  <si>
    <t>ROZPOCET</t>
  </si>
  <si>
    <t>K</t>
  </si>
  <si>
    <t>723 12-0202.R00</t>
  </si>
  <si>
    <t>Potrubí ocelové závitové černé svařované DN 15</t>
  </si>
  <si>
    <t>m</t>
  </si>
  <si>
    <t>16</t>
  </si>
  <si>
    <t>723 12-0206.R00</t>
  </si>
  <si>
    <t>Potrubí ocelové závitové černé svařované DN 40</t>
  </si>
  <si>
    <t>4</t>
  </si>
  <si>
    <t>3</t>
  </si>
  <si>
    <t>723 15-0312.R00</t>
  </si>
  <si>
    <t>Potrubí ocelové hladké černé svařované D 57/2,9</t>
  </si>
  <si>
    <t>6</t>
  </si>
  <si>
    <t>723 15-0314.R00</t>
  </si>
  <si>
    <t>Potrubí ocelové hladké černé svařované D 89/3,6</t>
  </si>
  <si>
    <t>8</t>
  </si>
  <si>
    <t>5</t>
  </si>
  <si>
    <t>723 16-0217.R00</t>
  </si>
  <si>
    <t>Přípojka k plynoměru, závitová s ochozem G 2</t>
  </si>
  <si>
    <t>ks</t>
  </si>
  <si>
    <t>10</t>
  </si>
  <si>
    <t>018-0502</t>
  </si>
  <si>
    <t>montáž regulátoru</t>
  </si>
  <si>
    <t>14</t>
  </si>
  <si>
    <t>7</t>
  </si>
  <si>
    <t>018-0506</t>
  </si>
  <si>
    <t>Regulátor tlaku plynu DN 50, průtok 86 m3/h, vstupní tlak 0,75 bar, výstupní tlak 20 mbar</t>
  </si>
  <si>
    <t>32</t>
  </si>
  <si>
    <t>-165861097</t>
  </si>
  <si>
    <t>uvedení regulátoru do provozu</t>
  </si>
  <si>
    <t>9</t>
  </si>
  <si>
    <t>018-1007</t>
  </si>
  <si>
    <t>Bezpečnostní elektromagnetický ventil DN 65, nevýbušné provedení ZÓNA 1</t>
  </si>
  <si>
    <t>-1648754275</t>
  </si>
  <si>
    <t>Vysazení odbočky DN 15 na potrubí DN 25</t>
  </si>
  <si>
    <t>20</t>
  </si>
  <si>
    <t>11</t>
  </si>
  <si>
    <t>Vysazení odbočky DN 80 na potrubí DN 150</t>
  </si>
  <si>
    <t>22</t>
  </si>
  <si>
    <t>723 19-0907.R00</t>
  </si>
  <si>
    <t>Odvzdušnění a napuštění plynového potrubí</t>
  </si>
  <si>
    <t>24</t>
  </si>
  <si>
    <t>13</t>
  </si>
  <si>
    <t>723 19-0909.R00</t>
  </si>
  <si>
    <t>Zkouška tlaková plynového potrubí</t>
  </si>
  <si>
    <t>kus</t>
  </si>
  <si>
    <t>26</t>
  </si>
  <si>
    <t>021-05</t>
  </si>
  <si>
    <t>Revize plynového zařízení</t>
  </si>
  <si>
    <t>28</t>
  </si>
  <si>
    <t>733 12-4113.R00</t>
  </si>
  <si>
    <t>Zhotov.přechodu z trub.hladkých kováním 25/15</t>
  </si>
  <si>
    <t>30</t>
  </si>
  <si>
    <t>733 12-4119.R00</t>
  </si>
  <si>
    <t>Zhotov.přechodu z trub.hladkých kováním 65/50</t>
  </si>
  <si>
    <t>17</t>
  </si>
  <si>
    <t>733 12-4122.R00</t>
  </si>
  <si>
    <t>Zhotov.přechodu z trub.hladkých kováním 80/65</t>
  </si>
  <si>
    <t>34</t>
  </si>
  <si>
    <t>18</t>
  </si>
  <si>
    <t>733 12-4129.R00</t>
  </si>
  <si>
    <t>Zhotov.přechodu z trub.hladkých kováním 150/80</t>
  </si>
  <si>
    <t>36</t>
  </si>
  <si>
    <t>19</t>
  </si>
  <si>
    <t>998 72-3101.R00</t>
  </si>
  <si>
    <t>Přesun hmot pro vnitřní plynovod, výšky do 6 m</t>
  </si>
  <si>
    <t>t</t>
  </si>
  <si>
    <t>38</t>
  </si>
  <si>
    <t>723 12-0804.R00</t>
  </si>
  <si>
    <t>Demontáž potrubí svařovaného závitového do DN 25</t>
  </si>
  <si>
    <t>40</t>
  </si>
  <si>
    <t>723 12-0805.R00</t>
  </si>
  <si>
    <t>Demontáž potrubí svařovaného závitového DN 25-50</t>
  </si>
  <si>
    <t>42</t>
  </si>
  <si>
    <t>723 15-0803.R00</t>
  </si>
  <si>
    <t>Demontáž potrubí ocel.hladkého svařovaného DN 80</t>
  </si>
  <si>
    <t>44</t>
  </si>
  <si>
    <t>23</t>
  </si>
  <si>
    <t>723 15-0804.R00</t>
  </si>
  <si>
    <t>Demontáž potrubí ocel.hladkého svařovaného DN 100</t>
  </si>
  <si>
    <t>46</t>
  </si>
  <si>
    <t>723 15-0805.R00</t>
  </si>
  <si>
    <t>Demontáž potrubí ocel.hladkého svařovaného DN 150</t>
  </si>
  <si>
    <t>48</t>
  </si>
  <si>
    <t>25</t>
  </si>
  <si>
    <t>Demontáž středotlakého regulátoru</t>
  </si>
  <si>
    <t>50</t>
  </si>
  <si>
    <t>723 29-0821.R00</t>
  </si>
  <si>
    <t>Přesun vybouraných hmot - plynovody, H do 6 m</t>
  </si>
  <si>
    <t>52</t>
  </si>
  <si>
    <t>734</t>
  </si>
  <si>
    <t>Armatury</t>
  </si>
  <si>
    <t>27</t>
  </si>
  <si>
    <t>734 20-9103.R00</t>
  </si>
  <si>
    <t>Montáž armatur závitových,s 1závitem, G 1/2</t>
  </si>
  <si>
    <t>54</t>
  </si>
  <si>
    <t>734 20-9113.R00</t>
  </si>
  <si>
    <t>Montáž armatur závitových,se 2závity, G 1/2</t>
  </si>
  <si>
    <t>56</t>
  </si>
  <si>
    <t>29</t>
  </si>
  <si>
    <t>734 20-9115.R00</t>
  </si>
  <si>
    <t>Montáž armatur závitových,se 2závity, G 1</t>
  </si>
  <si>
    <t>58</t>
  </si>
  <si>
    <t>734 10-9214.R00</t>
  </si>
  <si>
    <t>Montáž přírub. armatur, 2 příruby, PN 1,6, DN 50</t>
  </si>
  <si>
    <t>60</t>
  </si>
  <si>
    <t>31</t>
  </si>
  <si>
    <t>734 10-9215.R00</t>
  </si>
  <si>
    <t>Montáž přírub. armatur, 2 příruby, PN 1,6, DN 65</t>
  </si>
  <si>
    <t>62</t>
  </si>
  <si>
    <t>002-0110</t>
  </si>
  <si>
    <t>plyn. kul. kohout závitový 1/2"</t>
  </si>
  <si>
    <t>-357912100</t>
  </si>
  <si>
    <t>33</t>
  </si>
  <si>
    <t>002-0112</t>
  </si>
  <si>
    <t>plyn. kul. kohout závitový 1"</t>
  </si>
  <si>
    <t>1424479040</t>
  </si>
  <si>
    <t>002-0136</t>
  </si>
  <si>
    <t>kulový kohout přírubový K 85 111 616 DN 50</t>
  </si>
  <si>
    <t>-104059243</t>
  </si>
  <si>
    <t>35</t>
  </si>
  <si>
    <t>002-0409</t>
  </si>
  <si>
    <t>filtr DN 50</t>
  </si>
  <si>
    <t>-1504067382</t>
  </si>
  <si>
    <t>734 17-3414.R00</t>
  </si>
  <si>
    <t>Přírubové spoje PN 1,6/I MPa, DN 50</t>
  </si>
  <si>
    <t>72</t>
  </si>
  <si>
    <t>37</t>
  </si>
  <si>
    <t>734 17-3416.R00</t>
  </si>
  <si>
    <t>Přírubové spoje PN 1,6/I MPa, DN 65</t>
  </si>
  <si>
    <t>74</t>
  </si>
  <si>
    <t>734 17-2231.R00</t>
  </si>
  <si>
    <t>Mezikusy z ocel.trubek hlad.,redukované DN 100/50</t>
  </si>
  <si>
    <t>76</t>
  </si>
  <si>
    <t>39</t>
  </si>
  <si>
    <t>002-05051</t>
  </si>
  <si>
    <t>Manometr 0 - 100 kPa</t>
  </si>
  <si>
    <t>-235502573</t>
  </si>
  <si>
    <t>002-05051.1</t>
  </si>
  <si>
    <t>Manometr 0 - 10 kPa</t>
  </si>
  <si>
    <t>991855499</t>
  </si>
  <si>
    <t>41</t>
  </si>
  <si>
    <t>002-05051.2</t>
  </si>
  <si>
    <t>Manometr 0 - 6 kPa</t>
  </si>
  <si>
    <t>403172945</t>
  </si>
  <si>
    <t>002-0513</t>
  </si>
  <si>
    <t>trojcestný tlakoměrový ventil</t>
  </si>
  <si>
    <t>1203791618</t>
  </si>
  <si>
    <t>43</t>
  </si>
  <si>
    <t>002-0514</t>
  </si>
  <si>
    <t>tlakoměrová smyčka</t>
  </si>
  <si>
    <t>-1535817840</t>
  </si>
  <si>
    <t>D+M návarek M 20 x 1,5 + zátka</t>
  </si>
  <si>
    <t>88</t>
  </si>
  <si>
    <t>45</t>
  </si>
  <si>
    <t>734 41-1112.R00</t>
  </si>
  <si>
    <t>D+M Teploměr přímý s pouzdrem typ 240</t>
  </si>
  <si>
    <t>90</t>
  </si>
  <si>
    <t>998 73-4101.R00</t>
  </si>
  <si>
    <t>Přesun hmot pro armatury, výšky do 6 m</t>
  </si>
  <si>
    <t>92</t>
  </si>
  <si>
    <t>47</t>
  </si>
  <si>
    <t>734 10-0812.R00</t>
  </si>
  <si>
    <t>Demontáž armatur se dvěma přírubami do DN 100</t>
  </si>
  <si>
    <t>94</t>
  </si>
  <si>
    <t>734 10-0813.R00</t>
  </si>
  <si>
    <t>Demontáž armatur se dvěma přírubami do DN 150</t>
  </si>
  <si>
    <t>96</t>
  </si>
  <si>
    <t>49</t>
  </si>
  <si>
    <t>734 20-0811.R00</t>
  </si>
  <si>
    <t>Demontáž armatur s 1závitem do G 1/2</t>
  </si>
  <si>
    <t>98</t>
  </si>
  <si>
    <t>734 20-0821.R00</t>
  </si>
  <si>
    <t>Demontáž armatur se 2závity do G 1/2</t>
  </si>
  <si>
    <t>100</t>
  </si>
  <si>
    <t>51</t>
  </si>
  <si>
    <t>734 20-0822.R00</t>
  </si>
  <si>
    <t>Demontáž armatur se 2závity do G 1</t>
  </si>
  <si>
    <t>102</t>
  </si>
  <si>
    <t>734 20-0824.R00</t>
  </si>
  <si>
    <t>Demontáž armatur se 2závity do G 2</t>
  </si>
  <si>
    <t>104</t>
  </si>
  <si>
    <t>53</t>
  </si>
  <si>
    <t>734 89-0801.R00</t>
  </si>
  <si>
    <t>Přemístění demontovaných hmot - armatur, H do 6 m</t>
  </si>
  <si>
    <t>106</t>
  </si>
  <si>
    <t>783</t>
  </si>
  <si>
    <t>Nátěry</t>
  </si>
  <si>
    <t>783 42-4240.R00</t>
  </si>
  <si>
    <t>Nátěr syntet. potrubí do DN 50 mm Z+1x +1x email</t>
  </si>
  <si>
    <t>108</t>
  </si>
  <si>
    <t>55</t>
  </si>
  <si>
    <t>783 42-5250.R00</t>
  </si>
  <si>
    <t>Nátěr syntet. potrubí do DN 100 mm Z +1x +1x email</t>
  </si>
  <si>
    <t>110</t>
  </si>
  <si>
    <t>V - Vytápění</t>
  </si>
  <si>
    <t>713 - Izolace tepelné</t>
  </si>
  <si>
    <t>721 - Vnitřní kanalizace</t>
  </si>
  <si>
    <t>722 - Vnitřní vodovod</t>
  </si>
  <si>
    <t>731 - Kotelny</t>
  </si>
  <si>
    <t>732 - Strojovny</t>
  </si>
  <si>
    <t>733 - Rozvod potrubí</t>
  </si>
  <si>
    <t>HZS - Ostatní</t>
  </si>
  <si>
    <t>713</t>
  </si>
  <si>
    <t>Izolace tepelné</t>
  </si>
  <si>
    <t>713 41-1111.R00</t>
  </si>
  <si>
    <t>Izolace tepelná potrubí rohožemi a drátem 1vrstvá</t>
  </si>
  <si>
    <t>m2</t>
  </si>
  <si>
    <t>017-0305</t>
  </si>
  <si>
    <t>izol. trubice s Al fólií 42 / 40 mm</t>
  </si>
  <si>
    <t>180376249</t>
  </si>
  <si>
    <t>017-0308</t>
  </si>
  <si>
    <t>izol. trubice s Al fólií 60 / 60 mm</t>
  </si>
  <si>
    <t>-609394850</t>
  </si>
  <si>
    <t>017-0311</t>
  </si>
  <si>
    <t>izol. trubice s Al fólií 76 / 70 mm</t>
  </si>
  <si>
    <t>2134454644</t>
  </si>
  <si>
    <t>017-0313</t>
  </si>
  <si>
    <t>izol. trubice s Al fólií 108 / 100 mm</t>
  </si>
  <si>
    <t>1878685719</t>
  </si>
  <si>
    <t>017-0314</t>
  </si>
  <si>
    <t>izol. trubice s Al fólií 133 / 100 mm</t>
  </si>
  <si>
    <t>1109764291</t>
  </si>
  <si>
    <t>713 40-0821.R00</t>
  </si>
  <si>
    <t>Odstranění izolačních pásů potrubí</t>
  </si>
  <si>
    <t>721</t>
  </si>
  <si>
    <t>Vnitřní kanalizace</t>
  </si>
  <si>
    <t>Montáž neutralizačního zařízení</t>
  </si>
  <si>
    <t>Neutralizační zařízení</t>
  </si>
  <si>
    <t>1320187541</t>
  </si>
  <si>
    <t>721 17-6101.R00</t>
  </si>
  <si>
    <t>Potrubí kanalizační z PPs DN 32 x 1,8 mm</t>
  </si>
  <si>
    <t>016-0103</t>
  </si>
  <si>
    <t>D+M sifón pro odvod kondenzátu</t>
  </si>
  <si>
    <t>998 72-1101.R00</t>
  </si>
  <si>
    <t>Přesun hmot pro vnitřní kanalizaci, výšky do 6 m</t>
  </si>
  <si>
    <t>722</t>
  </si>
  <si>
    <t>Vnitřní vodovod</t>
  </si>
  <si>
    <t>722 17-2312.R00</t>
  </si>
  <si>
    <t>Potrubí z PPR, studená, D 25/3,5 mm</t>
  </si>
  <si>
    <t>722 28-0106.R00</t>
  </si>
  <si>
    <t>Tlaková zkouška vodovodního potrubí DN 32</t>
  </si>
  <si>
    <t>722 17-9191.R00</t>
  </si>
  <si>
    <t>Příplatek za malý rozsah do 20 m rozvodu</t>
  </si>
  <si>
    <t>soubor</t>
  </si>
  <si>
    <t>D+M vodoměr, Qv=1,6 m3/h</t>
  </si>
  <si>
    <t>D+M M-Bus modul k vodoměru</t>
  </si>
  <si>
    <t>731</t>
  </si>
  <si>
    <t>Kotelny</t>
  </si>
  <si>
    <t>731 24-9322.R00</t>
  </si>
  <si>
    <t>Montáž závěsných kotlů bez TV</t>
  </si>
  <si>
    <t xml:space="preserve">Sestava 4 ks plynových nástěnných kondenzačních kotlů výkon 29-136kW (80/60°C), sp. 15,0m3/h Z.P. </t>
  </si>
  <si>
    <t>-1551705244</t>
  </si>
  <si>
    <t>VV</t>
  </si>
  <si>
    <t>Obslužná jednotka (součást dodávky kotlů)</t>
  </si>
  <si>
    <t>883396016</t>
  </si>
  <si>
    <t>Kaskádový modul (součást dodávky kotlů)</t>
  </si>
  <si>
    <t>863511924</t>
  </si>
  <si>
    <t>Revizní koleno odvodu spalin 87 st. 110 mm</t>
  </si>
  <si>
    <t>-1961914724</t>
  </si>
  <si>
    <t>připojovací sada kotle 125 - 150 kW s čerpadlem DN 32/1-12 (součást dodávky kotlů)</t>
  </si>
  <si>
    <t>-307605960</t>
  </si>
  <si>
    <t>Modul rozšíření</t>
  </si>
  <si>
    <t>29935807</t>
  </si>
  <si>
    <t>Spalinová kaskáda 4x120/150 kW, instalace v řadě</t>
  </si>
  <si>
    <t>-17374314</t>
  </si>
  <si>
    <t>021-02</t>
  </si>
  <si>
    <t>Uvedení kotle do provozu</t>
  </si>
  <si>
    <t>016-0284</t>
  </si>
  <si>
    <t>D+M Nerezové komínové vložky prům. 300 mm vč. montáže (specifikace viz. příloha)</t>
  </si>
  <si>
    <t>D+M Ocelová podesta se zábradlím 2100 x 500 mm, výška 430 mm</t>
  </si>
  <si>
    <t>998 73-1101.R00</t>
  </si>
  <si>
    <t>Přesun hmot pro kotelny, výšky do 6 m</t>
  </si>
  <si>
    <t>731 20-1822.R00</t>
  </si>
  <si>
    <t>Demontáž kotlů ocel.automatických do 465 kW</t>
  </si>
  <si>
    <t>731 29-2812.R00</t>
  </si>
  <si>
    <t>Demontáž hořáků na kapalina/plyn pal. do 300 kW</t>
  </si>
  <si>
    <t>Demontáž odkouření kotlů</t>
  </si>
  <si>
    <t>64</t>
  </si>
  <si>
    <t>731 39-1815.R00</t>
  </si>
  <si>
    <t>Vypouštění vody z kotlů samospádem do 100 m2</t>
  </si>
  <si>
    <t>66</t>
  </si>
  <si>
    <t>731 89-0801.R00</t>
  </si>
  <si>
    <t>Přemístění vybouraných hmot - kotelny, H do 6 m</t>
  </si>
  <si>
    <t>68</t>
  </si>
  <si>
    <t>731 89-0802.R00</t>
  </si>
  <si>
    <t>Přemístění vybouraných hmot - kotelny, H 6 - 12 m</t>
  </si>
  <si>
    <t>70</t>
  </si>
  <si>
    <t>732</t>
  </si>
  <si>
    <t>Strojovny</t>
  </si>
  <si>
    <t>732 42-9111.R00</t>
  </si>
  <si>
    <t>Montáž čerpadel oběhových spirálních, DN 32</t>
  </si>
  <si>
    <t>78</t>
  </si>
  <si>
    <t>732 42-9112.R00</t>
  </si>
  <si>
    <t>Montáž čerpadel oběhových spirálních, DN 40</t>
  </si>
  <si>
    <t>80</t>
  </si>
  <si>
    <t>elektronické oběhové čerpadlo DN 40, H = 0,5-12 m (230V) Qv=7,5m3/h, Hnast.=6m</t>
  </si>
  <si>
    <t>2028519598</t>
  </si>
  <si>
    <t>732 42-9113.R00</t>
  </si>
  <si>
    <t>Montáž čerpadel oběhových spirálních, DN 50</t>
  </si>
  <si>
    <t>82</t>
  </si>
  <si>
    <t>elektronické oběhové čerpadlo DN 50, H = 0,5-12 m (230V) Qv=10,9m3/h, Hnast.=6m</t>
  </si>
  <si>
    <t>1647081057</t>
  </si>
  <si>
    <t>3.1</t>
  </si>
  <si>
    <t>elektronické oběhové čerpadlo DN 50, H = 0,5-12 m (230V) Qv=8,3m3/h, Hnast.=6m</t>
  </si>
  <si>
    <t>-1580429762</t>
  </si>
  <si>
    <t>vysokotlaké odstř. čerpadlo Qv = 2,0 m3/h při H = 36 m</t>
  </si>
  <si>
    <t>732 33-9109.R00</t>
  </si>
  <si>
    <t>Montáž nádoby expanzní tlakové 300 l</t>
  </si>
  <si>
    <t>86</t>
  </si>
  <si>
    <t>011-01112</t>
  </si>
  <si>
    <t>exp. nádoba s membránou, objem 300 l, tlak 6 bar</t>
  </si>
  <si>
    <t>1862772759</t>
  </si>
  <si>
    <t>Montáž exp. nádoby beztlaké 1,3 m3</t>
  </si>
  <si>
    <t>Plastová exp. nádoba beztlaká 1,3 m3</t>
  </si>
  <si>
    <t>1737078082</t>
  </si>
  <si>
    <t>998 73-2101.R00</t>
  </si>
  <si>
    <t>Přesun hmot pro strojovny, výšky do 6 m</t>
  </si>
  <si>
    <t>Demontáž tlakové expanzní nádoby 300 l</t>
  </si>
  <si>
    <t>732 21-2821.R00</t>
  </si>
  <si>
    <t>Demontáž otevřené exp. nádoby stojat.do 2500 l</t>
  </si>
  <si>
    <t>732 21-3815.R00</t>
  </si>
  <si>
    <t>Rozřezání demontovaných nádob do 2500 l</t>
  </si>
  <si>
    <t>732 42-0811.R00</t>
  </si>
  <si>
    <t>Demontáž čerpadel oběhových spirálních DN 25</t>
  </si>
  <si>
    <t>732 42-0813.R00</t>
  </si>
  <si>
    <t>Demontáž čerpadel oběhových spirálních DN 50</t>
  </si>
  <si>
    <t>732 42-0815.R00</t>
  </si>
  <si>
    <t>Demontáž čerpadel oběhových spirálních DN 80</t>
  </si>
  <si>
    <t>732 89-0801.R00</t>
  </si>
  <si>
    <t>Přemístění vybouraných hmot - strojovny, H do 6 m</t>
  </si>
  <si>
    <t>733</t>
  </si>
  <si>
    <t>Rozvod potrubí</t>
  </si>
  <si>
    <t>733 11-1114.R00</t>
  </si>
  <si>
    <t>Potrubí závit. bezešvé běžné v kotelnách DN 20</t>
  </si>
  <si>
    <t>733 11-1115.R00</t>
  </si>
  <si>
    <t>Potrubí závit. bezešvé běžné v kotelnách DN 25</t>
  </si>
  <si>
    <t>57</t>
  </si>
  <si>
    <t>733 11-1116.R00</t>
  </si>
  <si>
    <t>Potrubí závit. bezešvé běžné v kotelnách DN 32</t>
  </si>
  <si>
    <t>112</t>
  </si>
  <si>
    <t>733 11-1117.R00</t>
  </si>
  <si>
    <t>Potrubí závit. bezešvé běžné v kotelnách DN 40</t>
  </si>
  <si>
    <t>114</t>
  </si>
  <si>
    <t>59</t>
  </si>
  <si>
    <t>733 11-1118.R00</t>
  </si>
  <si>
    <t>Potrubí závit. bezešvé běžné v kotelnách DN 50</t>
  </si>
  <si>
    <t>116</t>
  </si>
  <si>
    <t>733 12-1222.R00</t>
  </si>
  <si>
    <t>Potrubí hladké bezešvé v kotelnách D 76/3,2</t>
  </si>
  <si>
    <t>118</t>
  </si>
  <si>
    <t>61</t>
  </si>
  <si>
    <t>733 12-1228.R00</t>
  </si>
  <si>
    <t>Potrubí hladké bezešvé v kotelnách D 108/4,0</t>
  </si>
  <si>
    <t>120</t>
  </si>
  <si>
    <t>733 12-1232.R00</t>
  </si>
  <si>
    <t>Potrubí hladké bezešvé v kotelnách D 133/4,5</t>
  </si>
  <si>
    <t>122</t>
  </si>
  <si>
    <t>63</t>
  </si>
  <si>
    <t>733 12-4117.R00</t>
  </si>
  <si>
    <t>Zhotov.přechodu z trub.hladkých kováním 50/40</t>
  </si>
  <si>
    <t>124</t>
  </si>
  <si>
    <t>126</t>
  </si>
  <si>
    <t>65</t>
  </si>
  <si>
    <t>733 19-0106.R00</t>
  </si>
  <si>
    <t>Tlaková zkouška potrubí DN 32</t>
  </si>
  <si>
    <t>128</t>
  </si>
  <si>
    <t>733 19-0108.R00</t>
  </si>
  <si>
    <t>Tlaková zkouška potrubí DN 50</t>
  </si>
  <si>
    <t>130</t>
  </si>
  <si>
    <t>67</t>
  </si>
  <si>
    <t>733 19-0109.R00</t>
  </si>
  <si>
    <t>Tlaková zkouška potrubí DN 65</t>
  </si>
  <si>
    <t>132</t>
  </si>
  <si>
    <t>733 19-0225.R00</t>
  </si>
  <si>
    <t>Tlaková zkouška ocelového hladkého potrubí DN 100</t>
  </si>
  <si>
    <t>134</t>
  </si>
  <si>
    <t>69</t>
  </si>
  <si>
    <t>733 19-0232.R00</t>
  </si>
  <si>
    <t>Tlaková zkouška ocelového hladkého potrubí DN 125</t>
  </si>
  <si>
    <t>136</t>
  </si>
  <si>
    <t>998 73-3101.R00</t>
  </si>
  <si>
    <t>Přesun hmot pro rozvody potrubí, výšky do 6 m</t>
  </si>
  <si>
    <t>138</t>
  </si>
  <si>
    <t>71</t>
  </si>
  <si>
    <t>733110806</t>
  </si>
  <si>
    <t>Demontáž potrubí z trubek ocelových závitových DN přes 15 do 32</t>
  </si>
  <si>
    <t>CS ÚRS 2019 01</t>
  </si>
  <si>
    <t>140</t>
  </si>
  <si>
    <t>733110808</t>
  </si>
  <si>
    <t>Demontáž potrubí z trubek ocelových závitových DN přes 32 do 50</t>
  </si>
  <si>
    <t>142</t>
  </si>
  <si>
    <t>73</t>
  </si>
  <si>
    <t>733110810</t>
  </si>
  <si>
    <t>Demontáž potrubí z trubek ocelových závitových DN přes 50 do 80</t>
  </si>
  <si>
    <t>144</t>
  </si>
  <si>
    <t>733120832</t>
  </si>
  <si>
    <t>Demontáž potrubí z trubek ocelových hladkých Ø přes 89 do 133</t>
  </si>
  <si>
    <t>146</t>
  </si>
  <si>
    <t>75</t>
  </si>
  <si>
    <t>733 89-0801.R00</t>
  </si>
  <si>
    <t>Přemístění vybouraných hmot - potrubí, H do 6 m</t>
  </si>
  <si>
    <t>148</t>
  </si>
  <si>
    <t>150</t>
  </si>
  <si>
    <t>77</t>
  </si>
  <si>
    <t>152</t>
  </si>
  <si>
    <t>734 20-9114.R00</t>
  </si>
  <si>
    <t>Montáž armatur závitových,se 2závity, G 3/4</t>
  </si>
  <si>
    <t>154</t>
  </si>
  <si>
    <t>79</t>
  </si>
  <si>
    <t>156</t>
  </si>
  <si>
    <t>734 20-9116.R00</t>
  </si>
  <si>
    <t>Montáž armatur závitových,se 2závity, G 5/4</t>
  </si>
  <si>
    <t>158</t>
  </si>
  <si>
    <t>81</t>
  </si>
  <si>
    <t>734 20-9118.R00</t>
  </si>
  <si>
    <t>Montáž armatur závitových,se 2závity, G 2</t>
  </si>
  <si>
    <t>160</t>
  </si>
  <si>
    <t>734 20-9119.R00</t>
  </si>
  <si>
    <t>Montáž armatur závitových,se 2závity, G 2 1/2</t>
  </si>
  <si>
    <t>162</t>
  </si>
  <si>
    <t>83</t>
  </si>
  <si>
    <t>1947713813</t>
  </si>
  <si>
    <t>84</t>
  </si>
  <si>
    <t>002-0137</t>
  </si>
  <si>
    <t>kulový kohout přírubový K 85 111 616 DN 65</t>
  </si>
  <si>
    <t>-1698819407</t>
  </si>
  <si>
    <t>85</t>
  </si>
  <si>
    <t>734 12-1614.R00</t>
  </si>
  <si>
    <t>Zpětná klapka přírubová L 10-117-516, DN 50</t>
  </si>
  <si>
    <t>168</t>
  </si>
  <si>
    <t>734 12-1616.R00</t>
  </si>
  <si>
    <t>Zpětná klapka přírubová L 10-117-516, DN 65</t>
  </si>
  <si>
    <t>170</t>
  </si>
  <si>
    <t>87</t>
  </si>
  <si>
    <t>172</t>
  </si>
  <si>
    <t>174</t>
  </si>
  <si>
    <t>89</t>
  </si>
  <si>
    <t>734 10-9413.R00</t>
  </si>
  <si>
    <t>Montáž přírub.armatur se 3 přírub.PN 1,6,DN 40</t>
  </si>
  <si>
    <t>176</t>
  </si>
  <si>
    <t>734 10-9414.R00</t>
  </si>
  <si>
    <t>Montáž přírub.armatur se 3 přírub.PN 1,6,DN 50</t>
  </si>
  <si>
    <t>178</t>
  </si>
  <si>
    <t>91</t>
  </si>
  <si>
    <t>734 17-3413.R00</t>
  </si>
  <si>
    <t>Přírubové spoje PN 1,6/I MPa, DN 40</t>
  </si>
  <si>
    <t>180</t>
  </si>
  <si>
    <t>182</t>
  </si>
  <si>
    <t>93</t>
  </si>
  <si>
    <t>184</t>
  </si>
  <si>
    <t>734 49-4213.R00</t>
  </si>
  <si>
    <t>Návarky s trubkovým závitem G 1/2</t>
  </si>
  <si>
    <t>186</t>
  </si>
  <si>
    <t>95</t>
  </si>
  <si>
    <t>734 29-1113.R00</t>
  </si>
  <si>
    <t>Kohouty plnící a vypouštěcí G 1/2</t>
  </si>
  <si>
    <t>188</t>
  </si>
  <si>
    <t>002-0102</t>
  </si>
  <si>
    <t>kul. kohout závitový 1/2"</t>
  </si>
  <si>
    <t>-1525734542</t>
  </si>
  <si>
    <t>97</t>
  </si>
  <si>
    <t>002-0103</t>
  </si>
  <si>
    <t>kul. kohout závitový 3/4"</t>
  </si>
  <si>
    <t>1257869838</t>
  </si>
  <si>
    <t>002-0104</t>
  </si>
  <si>
    <t>kul. kohout závitový 1"</t>
  </si>
  <si>
    <t>1444299724</t>
  </si>
  <si>
    <t>99</t>
  </si>
  <si>
    <t>002-0105</t>
  </si>
  <si>
    <t>kul. kohout závitový 5/4"</t>
  </si>
  <si>
    <t>1975064727</t>
  </si>
  <si>
    <t>002-0107</t>
  </si>
  <si>
    <t>kul. kohout závitový 2"</t>
  </si>
  <si>
    <t>1044694372</t>
  </si>
  <si>
    <t>101</t>
  </si>
  <si>
    <t>002-0403</t>
  </si>
  <si>
    <t>filtr 3/4"</t>
  </si>
  <si>
    <t>1174228457</t>
  </si>
  <si>
    <t>002-0405</t>
  </si>
  <si>
    <t>filtr 5/4"</t>
  </si>
  <si>
    <t>-1019629261</t>
  </si>
  <si>
    <t>103</t>
  </si>
  <si>
    <t>002-0303</t>
  </si>
  <si>
    <t>zpětná klapka 3/4"</t>
  </si>
  <si>
    <t>-1208787736</t>
  </si>
  <si>
    <t>002-0304</t>
  </si>
  <si>
    <t>zpětná klapka 1"</t>
  </si>
  <si>
    <t>-913185389</t>
  </si>
  <si>
    <t>105</t>
  </si>
  <si>
    <t>002-0307</t>
  </si>
  <si>
    <t>zpětná klapka 2"</t>
  </si>
  <si>
    <t>1638224964</t>
  </si>
  <si>
    <t>002-0902</t>
  </si>
  <si>
    <t xml:space="preserve">pojistný ventil 3/4" x 1",  ot. př. 4 bar</t>
  </si>
  <si>
    <t>1263589319</t>
  </si>
  <si>
    <t>107</t>
  </si>
  <si>
    <t>002-0501</t>
  </si>
  <si>
    <t>automatický odvzdušňovací ventil</t>
  </si>
  <si>
    <t>-1676930296</t>
  </si>
  <si>
    <t>Manometr 0 - 10 bar průměr 160 mm</t>
  </si>
  <si>
    <t>-222339789</t>
  </si>
  <si>
    <t>109</t>
  </si>
  <si>
    <t>-1137746</t>
  </si>
  <si>
    <t>734 41-1111.R00</t>
  </si>
  <si>
    <t>Teploměr přímý s pouzdrem typ 160</t>
  </si>
  <si>
    <t>218</t>
  </si>
  <si>
    <t>111</t>
  </si>
  <si>
    <t>734 39-1114.R00</t>
  </si>
  <si>
    <t>Kondenzační smyčky ČSN 13 7531.1- zahnuté</t>
  </si>
  <si>
    <t>220</t>
  </si>
  <si>
    <t>002-05073</t>
  </si>
  <si>
    <t>elektromagnetický ventil DN 15</t>
  </si>
  <si>
    <t>-437101399</t>
  </si>
  <si>
    <t>113</t>
  </si>
  <si>
    <t>002-05073.1</t>
  </si>
  <si>
    <t>elektromagnetický ventil DN 20</t>
  </si>
  <si>
    <t>-706307213</t>
  </si>
  <si>
    <t>002-0228</t>
  </si>
  <si>
    <t>třícestný směšovací ventil DN 40, kvs = 25</t>
  </si>
  <si>
    <t>-926479849</t>
  </si>
  <si>
    <t>115</t>
  </si>
  <si>
    <t>002-0229</t>
  </si>
  <si>
    <t xml:space="preserve">třícestný směšovací ventil  DN 50, kvs = 40</t>
  </si>
  <si>
    <t>2023426653</t>
  </si>
  <si>
    <t>servopohon ke směš. ventilu, řízení 0-10 V, napětí 24 V</t>
  </si>
  <si>
    <t>1311041426</t>
  </si>
  <si>
    <t>117</t>
  </si>
  <si>
    <t>šroubení k měřiči tepla Ms DN 40, d-66 mm</t>
  </si>
  <si>
    <t>-292891506</t>
  </si>
  <si>
    <t>Mosazná jímka 120 mm</t>
  </si>
  <si>
    <t>377042246</t>
  </si>
  <si>
    <t>119</t>
  </si>
  <si>
    <t>Mosazná jímka 85 mm</t>
  </si>
  <si>
    <t>-1001245090</t>
  </si>
  <si>
    <t>Montáž měřiče tepla, zprovoznění (odhad ceny)</t>
  </si>
  <si>
    <t>248</t>
  </si>
  <si>
    <t>121</t>
  </si>
  <si>
    <t xml:space="preserve">Ultrazvukový měřič tepla, příruba DN 65, Qn=25 m3/h,   do přívodu</t>
  </si>
  <si>
    <t>-824540524</t>
  </si>
  <si>
    <t xml:space="preserve">Ultrazvukový měřič tepla, příruba DN 50, Qn=15 m3/h,   do zpátečky</t>
  </si>
  <si>
    <t>-453412492</t>
  </si>
  <si>
    <t>123</t>
  </si>
  <si>
    <t xml:space="preserve">Ultrazvukový měřič tepla závitový DN 40, Qn=10 m3/h,    do přívodu</t>
  </si>
  <si>
    <t>791433998</t>
  </si>
  <si>
    <t>M-Bus modul k měřiči tepla</t>
  </si>
  <si>
    <t>-1406231943</t>
  </si>
  <si>
    <t>125</t>
  </si>
  <si>
    <t>Napájecí modul 230V AC k měřiči tepla</t>
  </si>
  <si>
    <t>1914519764</t>
  </si>
  <si>
    <t>250</t>
  </si>
  <si>
    <t>127</t>
  </si>
  <si>
    <t>Demontáž měřiče tepla</t>
  </si>
  <si>
    <t>252</t>
  </si>
  <si>
    <t>734200811</t>
  </si>
  <si>
    <t>Demontáž armatur závitových s jedním závitem do G 1/2</t>
  </si>
  <si>
    <t>254</t>
  </si>
  <si>
    <t>129</t>
  </si>
  <si>
    <t>734200822</t>
  </si>
  <si>
    <t>Demontáž armatur závitových se dvěma závity přes 1/2 do G 1</t>
  </si>
  <si>
    <t>256</t>
  </si>
  <si>
    <t>734200824</t>
  </si>
  <si>
    <t>Demontáž armatur závitových se dvěma závity přes 6/4 do G 2</t>
  </si>
  <si>
    <t>258</t>
  </si>
  <si>
    <t>131</t>
  </si>
  <si>
    <t>734200834</t>
  </si>
  <si>
    <t>Demontáž armatur závitových se třemi závity přes 6/4 do G 2</t>
  </si>
  <si>
    <t>260</t>
  </si>
  <si>
    <t>734100811</t>
  </si>
  <si>
    <t>Demontáž armatur přírubových se dvěma přírubami do DN 50</t>
  </si>
  <si>
    <t>262</t>
  </si>
  <si>
    <t>133</t>
  </si>
  <si>
    <t>734100812</t>
  </si>
  <si>
    <t>Demontáž armatur přírubových se dvěma přírubami přes 50 do DN 100</t>
  </si>
  <si>
    <t>264</t>
  </si>
  <si>
    <t>734200824.1</t>
  </si>
  <si>
    <t>Demontáž armatur závitových se dvěma závity do G 2 1/2</t>
  </si>
  <si>
    <t>266</t>
  </si>
  <si>
    <t>135</t>
  </si>
  <si>
    <t>734890801</t>
  </si>
  <si>
    <t>Vnitrostaveništní přemístění vybouraných (demontovaných) hmot armatur vodorovně do 100 m v objektech výšky do 6 m</t>
  </si>
  <si>
    <t>268</t>
  </si>
  <si>
    <t>783 42-4140.R00</t>
  </si>
  <si>
    <t>Nátěr syntetický potrubí do DN 50 mm Z + 2x</t>
  </si>
  <si>
    <t>270</t>
  </si>
  <si>
    <t>137</t>
  </si>
  <si>
    <t>783 42-5150.R00</t>
  </si>
  <si>
    <t>Nátěr syntetický potrubí do DN 100 mm Z + 2x</t>
  </si>
  <si>
    <t>272</t>
  </si>
  <si>
    <t>783 42-6160.R00</t>
  </si>
  <si>
    <t>Nátěr syntetický potrubí do DN 150 mm Z + 2x</t>
  </si>
  <si>
    <t>274</t>
  </si>
  <si>
    <t>HZS</t>
  </si>
  <si>
    <t>Ostatní</t>
  </si>
  <si>
    <t>139</t>
  </si>
  <si>
    <t>2101</t>
  </si>
  <si>
    <t>Topná zkouška</t>
  </si>
  <si>
    <t>hod</t>
  </si>
  <si>
    <t>262144</t>
  </si>
  <si>
    <t>276</t>
  </si>
  <si>
    <t>vypuštění otopné soustavy</t>
  </si>
  <si>
    <t>Kč</t>
  </si>
  <si>
    <t>278</t>
  </si>
  <si>
    <t>141</t>
  </si>
  <si>
    <t>09913</t>
  </si>
  <si>
    <t>proplach otopné soustavy s odmašťovacím přípravkem</t>
  </si>
  <si>
    <t>280</t>
  </si>
  <si>
    <t>09914</t>
  </si>
  <si>
    <t>napuštění a odvzdušnění otopné soustavy</t>
  </si>
  <si>
    <t>282</t>
  </si>
  <si>
    <t>143</t>
  </si>
  <si>
    <t>024</t>
  </si>
  <si>
    <t>doprava materiálu a zařízení na stavbu</t>
  </si>
  <si>
    <t>284</t>
  </si>
  <si>
    <t>M - Měření a regulace</t>
  </si>
  <si>
    <t>D7 - Rozvaděč MR1</t>
  </si>
  <si>
    <t>D8 - Periferie připojené do MR1</t>
  </si>
  <si>
    <t>D9 - Kabeláž z rozvaděče MR1</t>
  </si>
  <si>
    <t>D1 - Rozvaděč RK1</t>
  </si>
  <si>
    <t>D2 - Periferie připojené do RK1</t>
  </si>
  <si>
    <t>D3 - Kabeláž z rozvaděče RK1</t>
  </si>
  <si>
    <t>D4 - Stávající silnoproudý rozvaděč</t>
  </si>
  <si>
    <t>D5 - Vizualizace</t>
  </si>
  <si>
    <t>D6 - Ostatní</t>
  </si>
  <si>
    <t>D7</t>
  </si>
  <si>
    <t>Rozvaděč MR1</t>
  </si>
  <si>
    <t>Pol61</t>
  </si>
  <si>
    <t>Kompaktní podstanice 16AI, 8AO, 32DI, 32DO, Ethernet, 2x RS-485, 2x RS232</t>
  </si>
  <si>
    <t>Pol62</t>
  </si>
  <si>
    <t>Rozšiřující modul 8AI 0-10V, 4-20mA</t>
  </si>
  <si>
    <t>Pol63</t>
  </si>
  <si>
    <t>Ovládací panel dotykový</t>
  </si>
  <si>
    <t>Pol64</t>
  </si>
  <si>
    <t>Datový koncentrátor 1x Ethernet, 1x modul M-BUS XG pro 20 zařízení, plně kompatibilní se stávajícím systémem dálkové správy</t>
  </si>
  <si>
    <t>Pol65</t>
  </si>
  <si>
    <t>Propojovací kabel UTP 2m</t>
  </si>
  <si>
    <t>Pol66</t>
  </si>
  <si>
    <t>Switch 5 port 10/100Mb/s vč. nap. zdroje</t>
  </si>
  <si>
    <t>Pol67</t>
  </si>
  <si>
    <t>Řadová svorka pojistková</t>
  </si>
  <si>
    <t>Pol26</t>
  </si>
  <si>
    <t>Rozbočovací můstek N, 15x16mm2</t>
  </si>
  <si>
    <t>Pol27</t>
  </si>
  <si>
    <t>Rozbočovací můstek PEN, PE, 15x16mm2</t>
  </si>
  <si>
    <t>Pol68</t>
  </si>
  <si>
    <t>Transformátor 100VA, 230V/400V AC / 24V AC</t>
  </si>
  <si>
    <t>Pol69</t>
  </si>
  <si>
    <t>Zdroj 24V DC 2,5A</t>
  </si>
  <si>
    <t>Pol70</t>
  </si>
  <si>
    <t>Svodič přepětí, 2. stupeň, komplet</t>
  </si>
  <si>
    <t>Pol71</t>
  </si>
  <si>
    <t>Přepěťová ochrana 1 fázová, VF filtr, 230V/6A</t>
  </si>
  <si>
    <t>164</t>
  </si>
  <si>
    <t>Pol72</t>
  </si>
  <si>
    <t>Rázová oddělovací tlumivka 16A</t>
  </si>
  <si>
    <t>166</t>
  </si>
  <si>
    <t>Pol73</t>
  </si>
  <si>
    <t>Signálka bílá 24V AC/DC</t>
  </si>
  <si>
    <t>Pol74</t>
  </si>
  <si>
    <t>Signálka žlutá 230V AC</t>
  </si>
  <si>
    <t>Pol75</t>
  </si>
  <si>
    <t>Signálka červená 230V AC</t>
  </si>
  <si>
    <t>Pol76</t>
  </si>
  <si>
    <t>Spínač do panelu, 2 pevné polohy, černá ovl. hlavice, 1NO</t>
  </si>
  <si>
    <t>Pol77</t>
  </si>
  <si>
    <t>Tlačítko černé do panelu 1NO</t>
  </si>
  <si>
    <t>Pol78</t>
  </si>
  <si>
    <t>Tlačítko modulové 1NO</t>
  </si>
  <si>
    <t>Pol79</t>
  </si>
  <si>
    <t>Soklová zásuvka AC 230V/16A</t>
  </si>
  <si>
    <t>Pol80</t>
  </si>
  <si>
    <t>Jistič 6A, 1 pól, charakteristika C, 10kA</t>
  </si>
  <si>
    <t>Pol81</t>
  </si>
  <si>
    <t>Jistič 10A, 1 pól, charakteristika C, 10kA</t>
  </si>
  <si>
    <t>Pol82</t>
  </si>
  <si>
    <t>Pomocný kontakt pro jistič, 1xNO, 1xNC</t>
  </si>
  <si>
    <t>Pol83</t>
  </si>
  <si>
    <t>Motorový spínač 2,5-4A, 3 póly</t>
  </si>
  <si>
    <t>Pol84</t>
  </si>
  <si>
    <t>Pomocný kontakt pro motorový spínač, 1xNO, 1xNC</t>
  </si>
  <si>
    <t>190</t>
  </si>
  <si>
    <t>Pol85</t>
  </si>
  <si>
    <t>Relé, 230V AC, 2 přepínací kontakty</t>
  </si>
  <si>
    <t>192</t>
  </si>
  <si>
    <t>Pol86</t>
  </si>
  <si>
    <t>Relé, 24V AC, 2 přepínací kontakty</t>
  </si>
  <si>
    <t>194</t>
  </si>
  <si>
    <t>Pol87</t>
  </si>
  <si>
    <t>Relé, 24V DC, 2 přepínací kontakty</t>
  </si>
  <si>
    <t>196</t>
  </si>
  <si>
    <t>Pol88</t>
  </si>
  <si>
    <t>Ochraná dioda pro relé RT</t>
  </si>
  <si>
    <t>198</t>
  </si>
  <si>
    <t>Pol89</t>
  </si>
  <si>
    <t>Patice pro relé 2 přepínací kontakty</t>
  </si>
  <si>
    <t>200</t>
  </si>
  <si>
    <t>Pol90</t>
  </si>
  <si>
    <t>Stykač 9A 230V AC</t>
  </si>
  <si>
    <t>202</t>
  </si>
  <si>
    <t>Pol91</t>
  </si>
  <si>
    <t>Stykač 12A 230V AC</t>
  </si>
  <si>
    <t>204</t>
  </si>
  <si>
    <t>Pol92</t>
  </si>
  <si>
    <t>Rozvaděč 2000x1000x400mm vč. mont. desky, bočnic, podstavce 100mm</t>
  </si>
  <si>
    <t>206</t>
  </si>
  <si>
    <t>Pol93</t>
  </si>
  <si>
    <t>Hlavní vypínač 3póly, 32A</t>
  </si>
  <si>
    <t>208</t>
  </si>
  <si>
    <t>Pol94</t>
  </si>
  <si>
    <t>Řadová svorka (41 A; 0,5 - 6 mm2)</t>
  </si>
  <si>
    <t>210</t>
  </si>
  <si>
    <t>Pol95</t>
  </si>
  <si>
    <t>Hladinové relé nap. 230V, 1přepínací kontakt, na DIN lištu</t>
  </si>
  <si>
    <t>212</t>
  </si>
  <si>
    <t>Pol96</t>
  </si>
  <si>
    <t>Zdroj - ústredna detekce plynu / CO, 3x přepínací kontakt (2° koncentrace, porucha)</t>
  </si>
  <si>
    <t>214</t>
  </si>
  <si>
    <t>Pol97</t>
  </si>
  <si>
    <t>Označovací štítky</t>
  </si>
  <si>
    <t>216</t>
  </si>
  <si>
    <t>Pol98</t>
  </si>
  <si>
    <t>Výroba rozvaděče, montážní materiál, pojistky</t>
  </si>
  <si>
    <t>Pol99</t>
  </si>
  <si>
    <t>Doprava a montáž rozvaděče, zapojení</t>
  </si>
  <si>
    <t>Pol100</t>
  </si>
  <si>
    <t>Uživatelský software řídící podstanice</t>
  </si>
  <si>
    <t>1342533326</t>
  </si>
  <si>
    <t>D8</t>
  </si>
  <si>
    <t>Periferie připojené do MR1</t>
  </si>
  <si>
    <t>Pol101</t>
  </si>
  <si>
    <t>Čidlo venkovní NI1000</t>
  </si>
  <si>
    <t>226</t>
  </si>
  <si>
    <t>Pol102</t>
  </si>
  <si>
    <t>Čidlo ponorné, aktivní délka 15-125mm, šroubení popř. redukce G1/2“, NI1000</t>
  </si>
  <si>
    <t>228</t>
  </si>
  <si>
    <t>Pol103</t>
  </si>
  <si>
    <t>Čidlo tlaku vody rozsah 0-0,6MPa, výstup 0-10V</t>
  </si>
  <si>
    <t>230</t>
  </si>
  <si>
    <t>Pol104</t>
  </si>
  <si>
    <t>Tlakové čidlo výšky hladiny rozsah 0-1m, výstup 4-20mA</t>
  </si>
  <si>
    <t>232</t>
  </si>
  <si>
    <t>Pol105</t>
  </si>
  <si>
    <t>Termostat havarijní jímkový / příložný vč. jímky G1/2“, 15 ÷ 95°C</t>
  </si>
  <si>
    <t>234</t>
  </si>
  <si>
    <t>Pol106</t>
  </si>
  <si>
    <t>Termostat prostorový, 0 ÷ 40°C</t>
  </si>
  <si>
    <t>236</t>
  </si>
  <si>
    <t>Pol107</t>
  </si>
  <si>
    <t>Havarijní presostat (tlakový spínač) 63-630kPa</t>
  </si>
  <si>
    <t>238</t>
  </si>
  <si>
    <t>Pol108</t>
  </si>
  <si>
    <t>Tlačíko Stop s aretací, 1x NC, v plastové skříni</t>
  </si>
  <si>
    <t>240</t>
  </si>
  <si>
    <t>Pol109</t>
  </si>
  <si>
    <t>Sonda zaplavení</t>
  </si>
  <si>
    <t>242</t>
  </si>
  <si>
    <t>Pol110</t>
  </si>
  <si>
    <t>Detektor hořlavých plynů 10% a 20% DMV, napájení 12V DC, dvoustupňový (dva výstupy OC 60 V/0,3 A)</t>
  </si>
  <si>
    <t>244</t>
  </si>
  <si>
    <t>Pol111</t>
  </si>
  <si>
    <t>Detektor CO, napájení 12V DC, dvoustupňový (dva výstupy OC 60 V/0,3 A)</t>
  </si>
  <si>
    <t>246</t>
  </si>
  <si>
    <t>Pol112</t>
  </si>
  <si>
    <t>Havarijní optická a akustická signalizace červená, 230V AC</t>
  </si>
  <si>
    <t>Pol113</t>
  </si>
  <si>
    <t>Dálkové ovládání 2 čerpadel: Skřínka plastová, spínač s otočnou hlavicí, 2 pevné polohy, 2NO - 2x, IP55</t>
  </si>
  <si>
    <t>Pol114</t>
  </si>
  <si>
    <t>Dálkové ovládání 3 čerpadel: Skřínka plastová, spínač s otočnou hlavicí, 2 pevné polohy, 2NO - 3x, IP55</t>
  </si>
  <si>
    <t>Pol115</t>
  </si>
  <si>
    <t>Sada označovacích štítků a pomocného mont. materiálu</t>
  </si>
  <si>
    <t>Pol116</t>
  </si>
  <si>
    <t>Doprava a montáž všech periferií</t>
  </si>
  <si>
    <t>D9</t>
  </si>
  <si>
    <t>Kabeláž z rozvaděče MR1</t>
  </si>
  <si>
    <t>Pol1</t>
  </si>
  <si>
    <t>Instalační kabel CYKY-J 3x1.5mm2</t>
  </si>
  <si>
    <t>Pol2</t>
  </si>
  <si>
    <t>Instalační kabel CYKY-J 5x1,5mm2</t>
  </si>
  <si>
    <t>Pol3</t>
  </si>
  <si>
    <t>Stíněný kabel JYTY-O 2x1mm</t>
  </si>
  <si>
    <t>Pol4</t>
  </si>
  <si>
    <t>Stíněný kabel JYTY-O 4x1mm</t>
  </si>
  <si>
    <t>Pol5</t>
  </si>
  <si>
    <t>Stíněný kabel JYTY-O 7x1mm</t>
  </si>
  <si>
    <t>Pol6</t>
  </si>
  <si>
    <t>Kabel FTP Cat 5e dvojitý plášť</t>
  </si>
  <si>
    <t>Pol7</t>
  </si>
  <si>
    <t>Instalační žlab pozinkovaný 125x50mm</t>
  </si>
  <si>
    <t>Pol8</t>
  </si>
  <si>
    <t>Kryt instalačního žlabu pozinkovaný 125x50mm</t>
  </si>
  <si>
    <t>Pol9</t>
  </si>
  <si>
    <t>Sada tvarovek pro instalační žlaby</t>
  </si>
  <si>
    <t>Pol10</t>
  </si>
  <si>
    <t>Systém kotvení žlabu (podpěry, výložníky)</t>
  </si>
  <si>
    <t>Pol11</t>
  </si>
  <si>
    <t>Konzole, spojovací materiál</t>
  </si>
  <si>
    <t>Pol12</t>
  </si>
  <si>
    <t>Pevná kabelová chránička fi=32mm včetně příchytek</t>
  </si>
  <si>
    <t>Pol13</t>
  </si>
  <si>
    <t>Ohebná kabelová chránička fi=20mm včetně příchytek</t>
  </si>
  <si>
    <t>Pol14</t>
  </si>
  <si>
    <t>Sada požárních ucpávek</t>
  </si>
  <si>
    <t>286</t>
  </si>
  <si>
    <t>Pol15</t>
  </si>
  <si>
    <t>Doprava a montáž</t>
  </si>
  <si>
    <t>288</t>
  </si>
  <si>
    <t>Pol16</t>
  </si>
  <si>
    <t>290</t>
  </si>
  <si>
    <t>D1</t>
  </si>
  <si>
    <t>Rozvaděč RK1</t>
  </si>
  <si>
    <t>Pol18</t>
  </si>
  <si>
    <t>Vypínač 3-polový 40A</t>
  </si>
  <si>
    <t>Pol19</t>
  </si>
  <si>
    <t>Jistič 25A, 3 pól, charakteristika C</t>
  </si>
  <si>
    <t>Pol20</t>
  </si>
  <si>
    <t>Jistič 32A, 3 pól, charakteristika B</t>
  </si>
  <si>
    <t>Pol21</t>
  </si>
  <si>
    <t>Pol22</t>
  </si>
  <si>
    <t>Jistič 10A, 1 pól, charakteristika B, 10kA</t>
  </si>
  <si>
    <t>Pol23</t>
  </si>
  <si>
    <t>Chránič s jističem B10A/30mA 2P, typ A</t>
  </si>
  <si>
    <t>Pol24</t>
  </si>
  <si>
    <t>Chránič s jističem B16A/30mA 2P, typ A</t>
  </si>
  <si>
    <t>Pol25</t>
  </si>
  <si>
    <t>Plastová rozvodnice 24TE, na omítku, průhledné dveře, IP65</t>
  </si>
  <si>
    <t>Pol28</t>
  </si>
  <si>
    <t>Pol29</t>
  </si>
  <si>
    <t>Pol30</t>
  </si>
  <si>
    <t>D2</t>
  </si>
  <si>
    <t>Periferie připojené do RK1</t>
  </si>
  <si>
    <t>Pol31</t>
  </si>
  <si>
    <t>Vypínač na omítku, řazení 1, IP44, 10A / 250V</t>
  </si>
  <si>
    <t>Pol32</t>
  </si>
  <si>
    <t>Zásuvka na omítku, IP44, 16A / 250V</t>
  </si>
  <si>
    <t>Pol33</t>
  </si>
  <si>
    <t>Zásuvka na omítku, IP44, 32A / 3x400V</t>
  </si>
  <si>
    <t>Pol34</t>
  </si>
  <si>
    <t>Krabicová rozvodka se 4 vývodkami, IP67, vč. svorek</t>
  </si>
  <si>
    <t>Pol35</t>
  </si>
  <si>
    <t>Zářivkové přisazené průmyslové svítidlo, IP65, 1x lineární zářivka 36W, 230V, elektronický předřadník</t>
  </si>
  <si>
    <t>Pol36</t>
  </si>
  <si>
    <t>Přímotop pro montáž na stěnu s vestavěným termostatem, 1000W, 230V</t>
  </si>
  <si>
    <t>Pol37</t>
  </si>
  <si>
    <t>Pol38</t>
  </si>
  <si>
    <t>D3</t>
  </si>
  <si>
    <t>Kabeláž z rozvaděče RK1</t>
  </si>
  <si>
    <t>Pol39</t>
  </si>
  <si>
    <t>Instalační kabel CYKY-O 3x1.5mm2</t>
  </si>
  <si>
    <t>Pol40</t>
  </si>
  <si>
    <t>Instalační kabel CYKY-J 3x2.5mm2</t>
  </si>
  <si>
    <t>Pol41</t>
  </si>
  <si>
    <t>Instalační kabel CYKY-J 5x6mm2</t>
  </si>
  <si>
    <t>Pol42</t>
  </si>
  <si>
    <t>Instalační kabel CYKY-J 5x10mm2</t>
  </si>
  <si>
    <t>Pol43</t>
  </si>
  <si>
    <t>Pol44</t>
  </si>
  <si>
    <t>D4</t>
  </si>
  <si>
    <t>Stávající silnoproudý rozvaděč</t>
  </si>
  <si>
    <t>Pol45</t>
  </si>
  <si>
    <t>Jistič 40A, 3 pól, charakteristika C</t>
  </si>
  <si>
    <t>Pol46</t>
  </si>
  <si>
    <t>Výměna jističe</t>
  </si>
  <si>
    <t>Pol47</t>
  </si>
  <si>
    <t>Úprava vývodu</t>
  </si>
  <si>
    <t>D5</t>
  </si>
  <si>
    <t>Vizualizace</t>
  </si>
  <si>
    <t>Pol48</t>
  </si>
  <si>
    <t>Úprava stávající vizualizační aplikace pro nová zařízení dle standartu uživatele</t>
  </si>
  <si>
    <t>D6</t>
  </si>
  <si>
    <t>Pol49</t>
  </si>
  <si>
    <t>Demontáž nepotřebného rozvaděče MaR a elektroinstalace vč. kab. tras</t>
  </si>
  <si>
    <t>Pol50</t>
  </si>
  <si>
    <t>Likvidace elektroodpadu (předání oprávněné firmě)</t>
  </si>
  <si>
    <t>Pol51</t>
  </si>
  <si>
    <t>Doprava</t>
  </si>
  <si>
    <t>Pol52</t>
  </si>
  <si>
    <t>Koordinace s ostatními profesemi</t>
  </si>
  <si>
    <t>Pol53</t>
  </si>
  <si>
    <t>Výrobní (dílenská) dokumentace</t>
  </si>
  <si>
    <t>Pol54</t>
  </si>
  <si>
    <t>Odzkoušení systému v zimním a letním období</t>
  </si>
  <si>
    <t>Pol55</t>
  </si>
  <si>
    <t>Činnost SOD (instalace v zóně 2)</t>
  </si>
  <si>
    <t>Pol56</t>
  </si>
  <si>
    <t>Součinnost správce regulace vytápění v objektu radnice při přepojování a odzkoušení komunikace</t>
  </si>
  <si>
    <t>Pol57</t>
  </si>
  <si>
    <t>Projektová dokumentace skutečného stavu</t>
  </si>
  <si>
    <t>Pol58</t>
  </si>
  <si>
    <t>Revizní zpráva</t>
  </si>
  <si>
    <t>Pol59</t>
  </si>
  <si>
    <t>Zaškolení obsluhy</t>
  </si>
  <si>
    <t>Pol60</t>
  </si>
  <si>
    <t>Předávací dokumentace</t>
  </si>
  <si>
    <t>B - Bourání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</si>
  <si>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</si>
  <si>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</si>
  <si>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</si>
  <si>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</si>
  <si>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</si>
  <si>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766 - Konstrukce truhlářské</t>
  </si>
  <si>
    <t xml:space="preserve">    771 - Podlahy z dlaždic</t>
  </si>
  <si>
    <t xml:space="preserve">    783 - Dokončovací práce - nátěry</t>
  </si>
  <si>
    <t>HSV</t>
  </si>
  <si>
    <t>Práce a dodávky HSV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</si>
  <si>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</si>
  <si>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</si>
  <si>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</si>
  <si>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-1364647706</t>
  </si>
  <si>
    <t>4,1</t>
  </si>
  <si>
    <t>949101112</t>
  </si>
  <si>
    <t>Lešení pomocné pracovní pro objekty pozemních staveb pro zatížení do 150 kg/m2, o výšce lešeňové podlahy přes 1,9 do 3,5 m</t>
  </si>
  <si>
    <t>-1280461779</t>
  </si>
  <si>
    <t>" další místnosti" (4,7*3,15)+(4,8*3,4)+(3,4*4,8)+(4,8*3,3)</t>
  </si>
  <si>
    <t>" chodba" 82-(1,9*1+2,35*1)</t>
  </si>
  <si>
    <t>978013141</t>
  </si>
  <si>
    <t>Otlučení vápenných nebo vápenocementových omítek vnitřních ploch stěn s vyškrabáním spar, s očištěním zdiva, v rozsahu přes 10 do 30 %</t>
  </si>
  <si>
    <t>-1920206158</t>
  </si>
  <si>
    <t>" další místnosti" ((4,7+3,15)*2+(4,8+3,4)*2+(3,4+4,8)*2+(4,8+3,3)*2)*4</t>
  </si>
  <si>
    <t>978013161</t>
  </si>
  <si>
    <t>Otlučení vápenných nebo vápenocementových omítek vnitřních ploch stěn s vyškrabáním spar, s očištěním zdiva, v rozsahu přes 30 do 50 %</t>
  </si>
  <si>
    <t>892710558</t>
  </si>
  <si>
    <t>" hlavní chodba" 17,54*3,5+6,6*3+16,7*3</t>
  </si>
  <si>
    <t>6*3+6,8*3+30,8*3+((1,9+1)*2+(2,35+1)*2)*3</t>
  </si>
  <si>
    <t>978059541</t>
  </si>
  <si>
    <t>Odsekání obkladů stěn včetně otlučení podkladní omítky až na zdivo z obkládaček vnitřních, z jakýchkoliv materiálů, plochy přes 1 m2</t>
  </si>
  <si>
    <t>-1909206840</t>
  </si>
  <si>
    <t>" předsíňka" 2,3*1,5</t>
  </si>
  <si>
    <t>" záchod" 3,5*2,2</t>
  </si>
  <si>
    <t>997</t>
  </si>
  <si>
    <t>Přesun sutě</t>
  </si>
  <si>
    <t>997013211</t>
  </si>
  <si>
    <t>Vnitrostaveništní doprava suti a vybouraných hmot vodorovně do 50 m svisle ručně (nošením po schodech) pro budovy a haly výšky do 6 m</t>
  </si>
  <si>
    <t>1256812432</t>
  </si>
  <si>
    <t>997013501</t>
  </si>
  <si>
    <t>Odvoz suti a vybouraných hmot na skládku nebo meziskládku se složením, na vzdálenost do 1 km</t>
  </si>
  <si>
    <t>-1593772273</t>
  </si>
  <si>
    <t>997013509</t>
  </si>
  <si>
    <t>Odvoz suti a vybouraných hmot na skládku nebo meziskládku se složením, na vzdálenost Příplatek k ceně za každý další i započatý 1 km přes 1 km</t>
  </si>
  <si>
    <t>-2083599894</t>
  </si>
  <si>
    <t>9,838*10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</si>
  <si>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</si>
  <si>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</si>
  <si>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-1612830729</t>
  </si>
  <si>
    <t>997221131</t>
  </si>
  <si>
    <t>Vodorovná doprava vybouraných hmot nošením s naložením a se složením na vzdálenost do 50 m</t>
  </si>
  <si>
    <t>1829333543</t>
  </si>
  <si>
    <t>997221139</t>
  </si>
  <si>
    <t>Vodorovná doprava vybouraných hmot nošením s naložením a se složením na vzdálenost Příplatek k ceně za každých dalších i započatých 10 m přes 50 m</t>
  </si>
  <si>
    <t>626582139</t>
  </si>
  <si>
    <t>9,838*2 'Přepočtené koeficientem množství</t>
  </si>
  <si>
    <t>PSV</t>
  </si>
  <si>
    <t>Práce a dodávky PSV</t>
  </si>
  <si>
    <t>725</t>
  </si>
  <si>
    <t>Zdravotechnika - zařizovací předměty</t>
  </si>
  <si>
    <t>725110811</t>
  </si>
  <si>
    <t>Demontáž klozetů splachovacích s nádrží nebo tlakovým splachovačem</t>
  </si>
  <si>
    <t>1704024064</t>
  </si>
  <si>
    <t>725210821</t>
  </si>
  <si>
    <t>Demontáž umyvadel bez výtokových armatur umyvadel</t>
  </si>
  <si>
    <t>-1064318731</t>
  </si>
  <si>
    <t>725820801</t>
  </si>
  <si>
    <t>Demontáž baterií nástěnných do G 3/4</t>
  </si>
  <si>
    <t>1192068959</t>
  </si>
  <si>
    <t>766</t>
  </si>
  <si>
    <t>Konstrukce truhlářské</t>
  </si>
  <si>
    <t>766691914</t>
  </si>
  <si>
    <t>Ostatní práce vyvěšení nebo zavěšení křídel s případným uložením a opětovným zavěšením po provedení stavebních změn dřevěných dveřních, plochy do 2 m2</t>
  </si>
  <si>
    <t>-545958111</t>
  </si>
  <si>
    <t>771</t>
  </si>
  <si>
    <t>Podlahy z dlaždic</t>
  </si>
  <si>
    <t>771471810</t>
  </si>
  <si>
    <t>Demontáž soklíků z dlaždic keramických kladených do malty rovných</t>
  </si>
  <si>
    <t>1471745914</t>
  </si>
  <si>
    <t>"předsíňka" 4</t>
  </si>
  <si>
    <t>771571810</t>
  </si>
  <si>
    <t>Demontáž podlah z dlaždic keramických kladených do malty</t>
  </si>
  <si>
    <t>-2084728361</t>
  </si>
  <si>
    <t>" předsíňka" 3,1</t>
  </si>
  <si>
    <t>" záchod" 1</t>
  </si>
  <si>
    <t>Dokončovací práce - nátěry</t>
  </si>
  <si>
    <t>783101403</t>
  </si>
  <si>
    <t>Příprava podkladu truhlářských konstrukcí před provedením nátěru oprášení</t>
  </si>
  <si>
    <t>1847539410</t>
  </si>
  <si>
    <t>" oprášení dveří v místnostech"( 1,3*3+1,6*3*3)*2</t>
  </si>
  <si>
    <t>783306805</t>
  </si>
  <si>
    <t>Odstranění nátěrů ze zámečnických konstrukcí opálením s obroušením</t>
  </si>
  <si>
    <t>1994626564</t>
  </si>
  <si>
    <t>0,5*((0,85+2*2)*2+0,65+2*2)</t>
  </si>
  <si>
    <t>N - Nové úpravy soc. zařízení</t>
  </si>
  <si>
    <t xml:space="preserve">    6 - Úpravy povrchů, podlahy a osazování výplní</t>
  </si>
  <si>
    <t xml:space="preserve">    998 - Přesun hmot</t>
  </si>
  <si>
    <t xml:space="preserve">    781 - Dokončovací práce - obklady</t>
  </si>
  <si>
    <t xml:space="preserve">    784 - Dokončovací práce - malby a tapety</t>
  </si>
  <si>
    <t>Úpravy povrchů, podlahy a osazování výplní</t>
  </si>
  <si>
    <t>612311131</t>
  </si>
  <si>
    <t>Potažení vnitřních ploch štukem tloušťky do 3 mm svislých konstrukcí stěn</t>
  </si>
  <si>
    <t>-378259227</t>
  </si>
  <si>
    <t>" předsíňka obklad" -2,3*2,2</t>
  </si>
  <si>
    <t>" záchod obklad"- 3,5*2,2</t>
  </si>
  <si>
    <t>" předsíňka" (2,05+1,8)*2*3,2</t>
  </si>
  <si>
    <t>" záchod" 4*1,05*3,2</t>
  </si>
  <si>
    <t>9 1R</t>
  </si>
  <si>
    <t>Dodávka a montáž věšák pro svrchní oblečení</t>
  </si>
  <si>
    <t>1211865812</t>
  </si>
  <si>
    <t>-1426667680</t>
  </si>
  <si>
    <t>952901111</t>
  </si>
  <si>
    <t>Vyčištění budov nebo objektů před předáním do užívání budov bytové nebo občanské výstavby, světlé výšky podlaží do 4 m</t>
  </si>
  <si>
    <t>1700182774</t>
  </si>
  <si>
    <t>1259282054</t>
  </si>
  <si>
    <t>2071606610</t>
  </si>
  <si>
    <t>0,072*10 'Přepočtené koeficientem množství</t>
  </si>
  <si>
    <t>-1399493374</t>
  </si>
  <si>
    <t>998</t>
  </si>
  <si>
    <t>Přesun hmot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</si>
  <si>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</si>
  <si>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</si>
  <si>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615509667</t>
  </si>
  <si>
    <t>725112182</t>
  </si>
  <si>
    <t>Zařízení záchodů kombi klozety s úspornou armaturou odpad svislý</t>
  </si>
  <si>
    <t>1125990638</t>
  </si>
  <si>
    <t>725211615</t>
  </si>
  <si>
    <t>Umyvadla keramická bílá bez výtokových armatur připevněná na stěnu šrouby s krytem na sifon (polosloupem) 500 mm</t>
  </si>
  <si>
    <t>-134077773</t>
  </si>
  <si>
    <t>725821315</t>
  </si>
  <si>
    <t>Baterie dřezové nástěnné pákové s otáčivým plochým ústím a délkou ramínka 200 mm</t>
  </si>
  <si>
    <t>-1937564749</t>
  </si>
  <si>
    <t>998725101</t>
  </si>
  <si>
    <t>Přesun hmot pro zařizovací předměty stanovený z hmotnosti přesunovaného materiálu vodorovná dopravní vzdálenost do 50 m v objektech výšky do 6 m</t>
  </si>
  <si>
    <t>-738920210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</si>
  <si>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</si>
  <si>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</si>
  <si>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-673358011</t>
  </si>
  <si>
    <t>494916718</t>
  </si>
  <si>
    <t>61160325</t>
  </si>
  <si>
    <t>dveře dřevěné vnitřní hladké plné 1křídlé standard vč. mřížky Al 600-700x1970mm</t>
  </si>
  <si>
    <t>-353443076</t>
  </si>
  <si>
    <t>0,952380952380952*1,05 'Přepočtené koeficientem množství</t>
  </si>
  <si>
    <t>61160326</t>
  </si>
  <si>
    <t>dveře dřevěné vnitřní hladké plné 1křídlé standard vč. mřížky Al 800-900x1970mm</t>
  </si>
  <si>
    <t>662135706</t>
  </si>
  <si>
    <t>1,9047619047619*1,05 'Přepočtené koeficientem množství</t>
  </si>
  <si>
    <t>998766101</t>
  </si>
  <si>
    <t>Přesun hmot pro konstrukce truhlářské stanovený z hmotnosti přesunovaného materiálu vodorovná dopravní vzdálenost do 50 m v objektech výšky do 6 m</t>
  </si>
  <si>
    <t>-183338035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</si>
  <si>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</si>
  <si>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</si>
  <si>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-1178646223</t>
  </si>
  <si>
    <t>632452441</t>
  </si>
  <si>
    <t>Doplnění cementového potěru na mazaninách a betonových podkladech (s dodáním hmot), hlazeného dřevěným nebo ocelovým hladítkem, plochy jednotlivě přes 1 m2 do 4 m2 a tl. přes 30 do 40 mm</t>
  </si>
  <si>
    <t>-2024615848</t>
  </si>
  <si>
    <t>771121011</t>
  </si>
  <si>
    <t>Příprava podkladu před provedením dlažby nátěr penetrační na podlahu</t>
  </si>
  <si>
    <t>-173624350</t>
  </si>
  <si>
    <t>771474112</t>
  </si>
  <si>
    <t>Montáž soklů z dlaždic keramických lepených flexibilním lepidlem rovných, výšky přes 65 do 90 mm</t>
  </si>
  <si>
    <t>945548996</t>
  </si>
  <si>
    <t>" předsíňka+záchod" 4,1</t>
  </si>
  <si>
    <t>59761012</t>
  </si>
  <si>
    <t>dlažba keramická hutná reliéfní do interiéru přes 19 do 22ks/m2</t>
  </si>
  <si>
    <t>1149432494</t>
  </si>
  <si>
    <t>4,1+4*0,1</t>
  </si>
  <si>
    <t>4,5*1,1 'Přepočtené koeficientem množství</t>
  </si>
  <si>
    <t>771574225</t>
  </si>
  <si>
    <t>Montáž podlah z dlaždic keramických lepených flexibilním lepidlem maloformátových reliéfních nebo z dekorů přes 19 do 22 ks/m2</t>
  </si>
  <si>
    <t>1814035188</t>
  </si>
  <si>
    <t>771577111</t>
  </si>
  <si>
    <t>Montáž podlah z dlaždic keramických lepených flexibilním lepidlem Příplatek k cenám za plochu do 5 m2 jednotlivě</t>
  </si>
  <si>
    <t>618848645</t>
  </si>
  <si>
    <t>771577112</t>
  </si>
  <si>
    <t>Montáž podlah z dlaždic keramických lepených flexibilním lepidlem Příplatek k cenám za podlahy v omezeném prostoru</t>
  </si>
  <si>
    <t>-501912967</t>
  </si>
  <si>
    <t>783913151</t>
  </si>
  <si>
    <t>Penetrační nátěr betonových podlah hladkých (z pohledového nebo gletovaného betonu, stěrky apod.) syntetický</t>
  </si>
  <si>
    <t>-456215096</t>
  </si>
  <si>
    <t>998771101</t>
  </si>
  <si>
    <t>Přesun hmot pro podlahy z dlaždic stanovený z hmotnosti přesunovaného materiálu vodorovná dopravní vzdálenost do 50 m v objektech výšky do 6 m</t>
  </si>
  <si>
    <t>-1209913485</t>
  </si>
  <si>
    <t>998771181</t>
  </si>
  <si>
    <t>Přesun hmot pro podlahy z dlaždic stanovený z hmotnosti přesunovaného materiálu Příplatek k ceně za přesun prováděný bez použití mechanizace pro jakoukoliv výšku objektu</t>
  </si>
  <si>
    <t>-1564392811</t>
  </si>
  <si>
    <t>781</t>
  </si>
  <si>
    <t>Dokončovací práce - obklady</t>
  </si>
  <si>
    <t>612135001</t>
  </si>
  <si>
    <t>Vyrovnání nerovností podkladu vnitřních omítaných ploch maltou, tloušťky do 10 mm vápenocementovou stěn</t>
  </si>
  <si>
    <t>1510693739</t>
  </si>
  <si>
    <t>3,5*2,2+2,3*1,5</t>
  </si>
  <si>
    <t>781121011</t>
  </si>
  <si>
    <t>Příprava podkladu před provedením obkladu nátěr penetrační na stěnu</t>
  </si>
  <si>
    <t>-2036921498</t>
  </si>
  <si>
    <t>" předsíňka" 2,3*2,2</t>
  </si>
  <si>
    <t>781131112</t>
  </si>
  <si>
    <t>Izolace stěny pod obklad izolace nátěrem nebo stěrkou ve dvou vrstvách</t>
  </si>
  <si>
    <t>-198824929</t>
  </si>
  <si>
    <t>3,1*1,15 'Přepočtené koeficientem množství</t>
  </si>
  <si>
    <t>781474113</t>
  </si>
  <si>
    <t>Montáž obkladů vnitřních stěn z dlaždic keramických lepených flexibilním lepidlem maloformátových hladkých přes 12 do 19 ks/m2</t>
  </si>
  <si>
    <t>-627599831</t>
  </si>
  <si>
    <t>59761071</t>
  </si>
  <si>
    <t>obklad keramický hladký přes 12 do 19ks/m2</t>
  </si>
  <si>
    <t>-1960471348</t>
  </si>
  <si>
    <t>12,76*1,1 'Přepočtené koeficientem množství</t>
  </si>
  <si>
    <t>781477111</t>
  </si>
  <si>
    <t>Montáž obkladů vnitřních stěn z dlaždic keramických Příplatek k cenám za plochu do 10 m2 jednotlivě</t>
  </si>
  <si>
    <t>-1230286853</t>
  </si>
  <si>
    <t>781477112</t>
  </si>
  <si>
    <t>Montáž obkladů vnitřních stěn z dlaždic keramických Příplatek k cenám za obklady v omezeném prostoru</t>
  </si>
  <si>
    <t>456914166</t>
  </si>
  <si>
    <t>781491021</t>
  </si>
  <si>
    <t>Montáž zrcadel lepených silikonovým tmelem na keramický obklad, plochy do 1 m2</t>
  </si>
  <si>
    <t>-201131777</t>
  </si>
  <si>
    <t>781 01R</t>
  </si>
  <si>
    <t>Zrcadlo 600x600mm lepené na obklad</t>
  </si>
  <si>
    <t>-603522520</t>
  </si>
  <si>
    <t>781494511</t>
  </si>
  <si>
    <t>Obklad - dokončující práce profily ukončovací lepené flexibilním lepidlem ukončovací</t>
  </si>
  <si>
    <t>963348319</t>
  </si>
  <si>
    <t>3,5+2,3+1,7</t>
  </si>
  <si>
    <t>998781101</t>
  </si>
  <si>
    <t>Přesun hmot pro obklady keramické stanovený z hmotnosti přesunovaného materiálu vodorovná dopravní vzdálenost do 50 m v objektech výšky do 6 m</t>
  </si>
  <si>
    <t>1507489117</t>
  </si>
  <si>
    <t>998781181</t>
  </si>
  <si>
    <t>Přesun hmot pro obklady keramické stanovený z hmotnosti přesunovaného materiálu Příplatek k cenám za přesun prováděný bez použití mechanizace pro jakoukoliv výšku objektu</t>
  </si>
  <si>
    <t>-228841190</t>
  </si>
  <si>
    <t>783000121</t>
  </si>
  <si>
    <t>Zakrývání konstrukcí včetně pozdějšího odkrytí konstrukcí nebo prvků olepením páskou nebo fólií</t>
  </si>
  <si>
    <t>344117318</t>
  </si>
  <si>
    <t>(0,9+2,1*2)*2*2+(0,7+2,1*2)*2</t>
  </si>
  <si>
    <t>58124833</t>
  </si>
  <si>
    <t>páska pro malířské potřeby maskovací krepová 19mmx50m</t>
  </si>
  <si>
    <t>-964140959</t>
  </si>
  <si>
    <t>30,2*1,05 'Přepočtené koeficientem množství</t>
  </si>
  <si>
    <t>783301311</t>
  </si>
  <si>
    <t>Příprava podkladu zámečnických konstrukcí před provedením nátěru odmaštění odmašťovačem vodou ředitelným</t>
  </si>
  <si>
    <t>-712826148</t>
  </si>
  <si>
    <t>((0,9+2,1*2)*2+(0,7+2,1*2))*0,5</t>
  </si>
  <si>
    <t>783314203</t>
  </si>
  <si>
    <t>Základní antikorozní nátěr zámečnických konstrukcí jednonásobný syntetický samozákladující</t>
  </si>
  <si>
    <t>702069782</t>
  </si>
  <si>
    <t>783317105</t>
  </si>
  <si>
    <t>Krycí nátěr (email) zámečnických konstrukcí jednonásobný syntetický samozákladující</t>
  </si>
  <si>
    <t>281821352</t>
  </si>
  <si>
    <t>784</t>
  </si>
  <si>
    <t>Dokončovací práce - malby a tapety</t>
  </si>
  <si>
    <t>784111001</t>
  </si>
  <si>
    <t>Oprášení (ometení) podkladu v místnostech výšky do 3,80 m</t>
  </si>
  <si>
    <t>-2064224430</t>
  </si>
  <si>
    <t>784181121</t>
  </si>
  <si>
    <t>Penetrace podkladu jednonásobná hloubková v místnostech výšky do 3,80 m</t>
  </si>
  <si>
    <t>2085401199</t>
  </si>
  <si>
    <t>25,32</t>
  </si>
  <si>
    <t>784211101</t>
  </si>
  <si>
    <t>Malby vnitřní minerální paropropustné dvojnásobné, bílé v místnostech výšky do 3,80 m</t>
  </si>
  <si>
    <t>-648817872</t>
  </si>
  <si>
    <t>N1 - Nové úpravy společné prostory - chodby</t>
  </si>
  <si>
    <t xml:space="preserve">    3 - Svislé a kompletní konstrukce</t>
  </si>
  <si>
    <t>Svislé a kompletní konstrukce</t>
  </si>
  <si>
    <t>319202116</t>
  </si>
  <si>
    <t>Dodatečná izolace zdiva injektáží nízkotlakou metodou silikonovou mikroemulzí, tloušťka zdiva přes 900 do 1 200 mm vč. těsnící malty</t>
  </si>
  <si>
    <t>-284468747</t>
  </si>
  <si>
    <t>" stěna k sousednímu objektu" 19</t>
  </si>
  <si>
    <t>611311133</t>
  </si>
  <si>
    <t>Potažení vnitřních ploch štukem tloušťky do 3 mm vodorovných konstrukcí kleneb nebo skořepin</t>
  </si>
  <si>
    <t>1783037632</t>
  </si>
  <si>
    <t>"stropy chodba"(17,5+8+7)*(1,6+1)*1,25+16,7*(1,75+1)*1,25</t>
  </si>
  <si>
    <t>" další místnosti stropy" (4,7*(3,15+1))+(4,8*(3,4+1))+(3,4*(4,8+1))+(4,8*(3,3+1))*1,25</t>
  </si>
  <si>
    <t>-271894945</t>
  </si>
  <si>
    <t>462,621+344,945-227,435-249,176</t>
  </si>
  <si>
    <t>612821002</t>
  </si>
  <si>
    <t>Sanační omítka vnitřních ploch stěn pro vlhké zdivo, prováděná ručně štuková</t>
  </si>
  <si>
    <t>-1717225905</t>
  </si>
  <si>
    <t>299,59*0,5+258,8*0,3</t>
  </si>
  <si>
    <t>612821031</t>
  </si>
  <si>
    <t>Sanační omítka vnitřních ploch stěn vyrovnávací vrstva, prováděná v tl. do 20 mm ručně</t>
  </si>
  <si>
    <t>-609479607</t>
  </si>
  <si>
    <t>711112001</t>
  </si>
  <si>
    <t>Provedení izolace proti zemní vlhkosti natěradly a tmely za studena na ploše svislé S nátěrem penetračním</t>
  </si>
  <si>
    <t>-1755130080</t>
  </si>
  <si>
    <t>245512650</t>
  </si>
  <si>
    <t>roztok proti pronikání solí ze zdi</t>
  </si>
  <si>
    <t>kg</t>
  </si>
  <si>
    <t>-2134138967</t>
  </si>
  <si>
    <t>227,435*0,6 'Přepočtené koeficientem množství</t>
  </si>
  <si>
    <t>2061772401</t>
  </si>
  <si>
    <t>9 10R</t>
  </si>
  <si>
    <t>Náklady na plánované vyklizení objektu</t>
  </si>
  <si>
    <t>2007610738</t>
  </si>
  <si>
    <t>-2080851953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</si>
  <si>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</si>
  <si>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</si>
  <si>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-1779427852</t>
  </si>
  <si>
    <t>0,121*2 'Přepočtené koeficientem množství</t>
  </si>
  <si>
    <t>711361883</t>
  </si>
  <si>
    <t>-1685993139</t>
  </si>
  <si>
    <t>0,121*10 'Přepočtené koeficientem množství</t>
  </si>
  <si>
    <t>2088697070</t>
  </si>
  <si>
    <t>-894849875</t>
  </si>
  <si>
    <t>766 01R</t>
  </si>
  <si>
    <t>Úprava dveří - úprava velikosti větracích otvorů</t>
  </si>
  <si>
    <t>-937298974</t>
  </si>
  <si>
    <t>783101203</t>
  </si>
  <si>
    <t>Příprava podkladu truhlářských konstrukcí před provedením nátěru broušení smirkovým papírem nebo plátnem jemné</t>
  </si>
  <si>
    <t>1381572013</t>
  </si>
  <si>
    <t>783117101</t>
  </si>
  <si>
    <t>Krycí nátěr truhlářských konstrukcí jednonásobný syntetický</t>
  </si>
  <si>
    <t>-1902496530</t>
  </si>
  <si>
    <t>783118211</t>
  </si>
  <si>
    <t>Lakovací nátěr truhlářských konstrukcí dvojnásobný s mezibroušením syntetický</t>
  </si>
  <si>
    <t>525559475</t>
  </si>
  <si>
    <t>60589908</t>
  </si>
  <si>
    <t>784111003</t>
  </si>
  <si>
    <t>Oprášení (ometení) podkladu v místnostech výšky přes 3,80 do 5,00 m</t>
  </si>
  <si>
    <t>1224234698</t>
  </si>
  <si>
    <t>784111011</t>
  </si>
  <si>
    <t>Obroušení podkladu omítky v místnostech výšky do 3,80 m</t>
  </si>
  <si>
    <t>1158773963</t>
  </si>
  <si>
    <t>784111013</t>
  </si>
  <si>
    <t>Obroušení podkladu omítky v místnostech výšky přes 3,80 do 5,00 m</t>
  </si>
  <si>
    <t>-451154310</t>
  </si>
  <si>
    <t>784171101</t>
  </si>
  <si>
    <t>Zakrytí nemalovaných ploch (materiál ve specifikaci) včetně pozdějšího odkrytí podlah</t>
  </si>
  <si>
    <t>627868209</t>
  </si>
  <si>
    <t>141,035*1,1 'Přepočtené koeficientem množství</t>
  </si>
  <si>
    <t>58124844</t>
  </si>
  <si>
    <t>fólie pro malířské potřeby zakrývací tl 25µ 4x5m</t>
  </si>
  <si>
    <t>482106440</t>
  </si>
  <si>
    <t>141,035*1,05 'Přepočtené koeficientem množství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</si>
  <si>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</si>
  <si>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</si>
  <si>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-947395051</t>
  </si>
  <si>
    <t>2096981461</t>
  </si>
  <si>
    <t>405*1,05 'Přepočtené koeficientem množství</t>
  </si>
  <si>
    <t>-105421746</t>
  </si>
  <si>
    <t>784181123</t>
  </si>
  <si>
    <t>Penetrace podkladu jednonásobná hloubková v místnostech výšky přes 3,80 do 5,00 m</t>
  </si>
  <si>
    <t>1423469569</t>
  </si>
  <si>
    <t>784191007</t>
  </si>
  <si>
    <t>Čištění vnitřních ploch hrubý úklid po provedení malířských prací omytím podlah</t>
  </si>
  <si>
    <t>1075628220</t>
  </si>
  <si>
    <t>1583180539</t>
  </si>
  <si>
    <t>784211103</t>
  </si>
  <si>
    <t>Malby z malířských směsí otěruvzdorných za mokra dvojnásobné, bílé za mokra otěruvzdorné výborně v místnostech výšky přes 3,80 do 5,00 m</t>
  </si>
  <si>
    <t>779986039</t>
  </si>
  <si>
    <t>VRN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</si>
  <si>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</si>
  <si>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</si>
  <si>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</si>
  <si>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</si>
  <si>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</si>
  <si>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</si>
  <si>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</si>
  <si>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</si>
  <si>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</si>
  <si>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</si>
  <si>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</si>
  <si>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</si>
  <si>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-1446076223</t>
  </si>
  <si>
    <t>VRN3</t>
  </si>
  <si>
    <t>Zařízení staveniště</t>
  </si>
  <si>
    <t>030001000</t>
  </si>
  <si>
    <t>1528840765</t>
  </si>
  <si>
    <t>VRN4</t>
  </si>
  <si>
    <t>Inženýrská činnost</t>
  </si>
  <si>
    <t>045303000</t>
  </si>
  <si>
    <t>Koordinační činnost</t>
  </si>
  <si>
    <t>-1066043400</t>
  </si>
  <si>
    <t>VRN6</t>
  </si>
  <si>
    <t>Územní vlivy</t>
  </si>
  <si>
    <t>062002000</t>
  </si>
  <si>
    <t>Ztížené dopravní podmínky - zhoršený přístup k upravovaným prostorům - po strmém schodišti</t>
  </si>
  <si>
    <t>-1844336216</t>
  </si>
  <si>
    <t>063002000</t>
  </si>
  <si>
    <t>Práce na těžce přístupných - místech zhoršený přístup k upravovaným prostorům - výmalba za stávajícím potrubím a armaturami</t>
  </si>
  <si>
    <t>1757489769</t>
  </si>
  <si>
    <t>063503000</t>
  </si>
  <si>
    <t>Práce ve stísněném prostoru</t>
  </si>
  <si>
    <t>1197370010</t>
  </si>
  <si>
    <t>065002000</t>
  </si>
  <si>
    <t>Mimostaveništní doprava materiálů</t>
  </si>
  <si>
    <t>-1387596447</t>
  </si>
  <si>
    <t>VRN9</t>
  </si>
  <si>
    <t>Ostatní náklady</t>
  </si>
  <si>
    <t>090001000</t>
  </si>
  <si>
    <t xml:space="preserve">Ostatní náklady - mechanizace pro přemístění kotlů </t>
  </si>
  <si>
    <t>231360311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</si>
</sst>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top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7" fillId="4" borderId="7" xfId="0" applyFont="1" applyFill="1" applyBorder="1" applyAlignment="1" applyProtection="1">
      <alignment horizontal="center" vertical="center"/>
    </xf>
    <xf numFmtId="0" fontId="17" fillId="4" borderId="7" xfId="0" applyFont="1" applyFill="1" applyBorder="1" applyAlignment="1" applyProtection="1">
      <alignment horizontal="right" vertical="center"/>
    </xf>
    <xf numFmtId="0" fontId="17" fillId="4" borderId="8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4" fillId="0" borderId="19" xfId="0" applyNumberFormat="1" applyFont="1" applyBorder="1" applyAlignment="1" applyProtection="1">
      <alignment vertical="center"/>
    </xf>
    <xf numFmtId="4" fontId="24" fillId="0" borderId="20" xfId="0" applyNumberFormat="1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4" fontId="24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7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7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7" fillId="4" borderId="16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</xf>
    <xf numFmtId="0" fontId="17" fillId="4" borderId="17" xfId="0" applyFont="1" applyFill="1" applyBorder="1" applyAlignment="1" applyProtection="1">
      <alignment horizontal="center" vertical="center" wrapText="1"/>
      <protection locked="0"/>
    </xf>
    <xf numFmtId="0" fontId="17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9" fillId="0" borderId="0" xfId="0" applyNumberFormat="1" applyFont="1" applyAlignment="1" applyProtection="1"/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15" fillId="0" borderId="0" xfId="0" applyNumberFormat="1" applyFont="1" applyAlignment="1">
      <alignment vertical="center"/>
    </xf>
    <xf numFmtId="0" fontId="6" fillId="0" borderId="3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3" xfId="0" applyFont="1" applyBorder="1" applyAlignment="1"/>
    <xf numFmtId="0" fontId="6" fillId="0" borderId="14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5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7" fillId="0" borderId="22" xfId="0" applyFont="1" applyBorder="1" applyAlignment="1" applyProtection="1">
      <alignment horizontal="center" vertical="center"/>
    </xf>
    <xf numFmtId="49" fontId="27" fillId="0" borderId="22" xfId="0" applyNumberFormat="1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left" vertical="center" wrapText="1"/>
    </xf>
    <xf numFmtId="0" fontId="27" fillId="0" borderId="22" xfId="0" applyFont="1" applyBorder="1" applyAlignment="1" applyProtection="1">
      <alignment horizontal="center" vertical="center" wrapText="1"/>
    </xf>
    <xf numFmtId="167" fontId="27" fillId="0" borderId="22" xfId="0" applyNumberFormat="1" applyFont="1" applyBorder="1" applyAlignment="1" applyProtection="1">
      <alignment vertical="center"/>
    </xf>
    <xf numFmtId="4" fontId="27" fillId="2" borderId="22" xfId="0" applyNumberFormat="1" applyFont="1" applyFill="1" applyBorder="1" applyAlignment="1" applyProtection="1">
      <alignment vertical="center"/>
      <protection locked="0"/>
    </xf>
    <xf numFmtId="4" fontId="27" fillId="0" borderId="22" xfId="0" applyNumberFormat="1" applyFont="1" applyBorder="1" applyAlignment="1" applyProtection="1">
      <alignment vertical="center"/>
    </xf>
    <xf numFmtId="0" fontId="27" fillId="0" borderId="3" xfId="0" applyFont="1" applyBorder="1" applyAlignment="1">
      <alignment vertical="center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27" fillId="0" borderId="0" xfId="0" applyFont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19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20</v>
      </c>
      <c r="AL7" s="18"/>
      <c r="AM7" s="18"/>
      <c r="AN7" s="23" t="s">
        <v>21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22</v>
      </c>
      <c r="E8" s="18"/>
      <c r="F8" s="18"/>
      <c r="G8" s="18"/>
      <c r="H8" s="18"/>
      <c r="I8" s="18"/>
      <c r="J8" s="18"/>
      <c r="K8" s="23" t="s">
        <v>23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24</v>
      </c>
      <c r="AL8" s="18"/>
      <c r="AM8" s="18"/>
      <c r="AN8" s="29" t="s">
        <v>25</v>
      </c>
      <c r="AO8" s="18"/>
      <c r="AP8" s="18"/>
      <c r="AQ8" s="18"/>
      <c r="AR8" s="16"/>
      <c r="BE8" s="27"/>
      <c r="BS8" s="13" t="s">
        <v>6</v>
      </c>
    </row>
    <row r="9" ht="29.28" customHeight="1">
      <c r="B9" s="17"/>
      <c r="C9" s="18"/>
      <c r="D9" s="22" t="s">
        <v>26</v>
      </c>
      <c r="E9" s="18"/>
      <c r="F9" s="18"/>
      <c r="G9" s="18"/>
      <c r="H9" s="18"/>
      <c r="I9" s="18"/>
      <c r="J9" s="18"/>
      <c r="K9" s="30" t="s">
        <v>27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22" t="s">
        <v>28</v>
      </c>
      <c r="AL9" s="18"/>
      <c r="AM9" s="18"/>
      <c r="AN9" s="30" t="s">
        <v>29</v>
      </c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31</v>
      </c>
      <c r="AL10" s="18"/>
      <c r="AM10" s="18"/>
      <c r="AN10" s="23" t="s">
        <v>32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33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34</v>
      </c>
      <c r="AL11" s="18"/>
      <c r="AM11" s="18"/>
      <c r="AN11" s="23" t="s">
        <v>35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31</v>
      </c>
      <c r="AL13" s="18"/>
      <c r="AM13" s="18"/>
      <c r="AN13" s="31" t="s">
        <v>37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1" t="s">
        <v>37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8" t="s">
        <v>34</v>
      </c>
      <c r="AL14" s="18"/>
      <c r="AM14" s="18"/>
      <c r="AN14" s="31" t="s">
        <v>37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38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31</v>
      </c>
      <c r="AL16" s="18"/>
      <c r="AM16" s="18"/>
      <c r="AN16" s="23" t="s">
        <v>39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40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34</v>
      </c>
      <c r="AL17" s="18"/>
      <c r="AM17" s="18"/>
      <c r="AN17" s="23" t="s">
        <v>41</v>
      </c>
      <c r="AO17" s="18"/>
      <c r="AP17" s="18"/>
      <c r="AQ17" s="18"/>
      <c r="AR17" s="16"/>
      <c r="BE17" s="27"/>
      <c r="BS17" s="13" t="s">
        <v>42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43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31</v>
      </c>
      <c r="AL19" s="18"/>
      <c r="AM19" s="18"/>
      <c r="AN19" s="23" t="s">
        <v>35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44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34</v>
      </c>
      <c r="AL20" s="18"/>
      <c r="AM20" s="18"/>
      <c r="AN20" s="23" t="s">
        <v>35</v>
      </c>
      <c r="AO20" s="18"/>
      <c r="AP20" s="18"/>
      <c r="AQ20" s="18"/>
      <c r="AR20" s="16"/>
      <c r="BE20" s="27"/>
      <c r="BS20" s="13" t="s">
        <v>4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45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45" customHeight="1">
      <c r="B23" s="17"/>
      <c r="C23" s="18"/>
      <c r="D23" s="18"/>
      <c r="E23" s="33" t="s">
        <v>46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8"/>
      <c r="AQ25" s="18"/>
      <c r="AR25" s="16"/>
      <c r="BE25" s="27"/>
    </row>
    <row r="26" s="1" customFormat="1" ht="25.92" customHeight="1">
      <c r="B26" s="35"/>
      <c r="C26" s="36"/>
      <c r="D26" s="37" t="s">
        <v>47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ROUND(AG54,2)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50</v>
      </c>
      <c r="AL28" s="41"/>
      <c r="AM28" s="41"/>
      <c r="AN28" s="41"/>
      <c r="AO28" s="41"/>
      <c r="AP28" s="36"/>
      <c r="AQ28" s="36"/>
      <c r="AR28" s="40"/>
      <c r="BE28" s="27"/>
    </row>
    <row r="29" s="2" customFormat="1" ht="14.4" customHeight="1">
      <c r="B29" s="42"/>
      <c r="C29" s="43"/>
      <c r="D29" s="28" t="s">
        <v>51</v>
      </c>
      <c r="E29" s="43"/>
      <c r="F29" s="28" t="s">
        <v>52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ROUND(AZ54,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ROUND(AV54, 2)</f>
        <v>0</v>
      </c>
      <c r="AL29" s="43"/>
      <c r="AM29" s="43"/>
      <c r="AN29" s="43"/>
      <c r="AO29" s="43"/>
      <c r="AP29" s="43"/>
      <c r="AQ29" s="43"/>
      <c r="AR29" s="46"/>
      <c r="BE29" s="27"/>
    </row>
    <row r="30" s="2" customFormat="1" ht="14.4" customHeight="1">
      <c r="B30" s="42"/>
      <c r="C30" s="43"/>
      <c r="D30" s="43"/>
      <c r="E30" s="43"/>
      <c r="F30" s="28" t="s">
        <v>53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ROUND(BA54,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ROUND(AW54, 2)</f>
        <v>0</v>
      </c>
      <c r="AL30" s="43"/>
      <c r="AM30" s="43"/>
      <c r="AN30" s="43"/>
      <c r="AO30" s="43"/>
      <c r="AP30" s="43"/>
      <c r="AQ30" s="43"/>
      <c r="AR30" s="46"/>
      <c r="BE30" s="27"/>
    </row>
    <row r="31" hidden="1" s="2" customFormat="1" ht="14.4" customHeight="1">
      <c r="B31" s="42"/>
      <c r="C31" s="43"/>
      <c r="D31" s="43"/>
      <c r="E31" s="43"/>
      <c r="F31" s="28" t="s">
        <v>54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ROUND(BB54,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27"/>
    </row>
    <row r="32" hidden="1" s="2" customFormat="1" ht="14.4" customHeight="1">
      <c r="B32" s="42"/>
      <c r="C32" s="43"/>
      <c r="D32" s="43"/>
      <c r="E32" s="43"/>
      <c r="F32" s="28" t="s">
        <v>55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ROUND(BC54,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27"/>
    </row>
    <row r="33" hidden="1" s="2" customFormat="1" ht="14.4" customHeight="1">
      <c r="B33" s="42"/>
      <c r="C33" s="43"/>
      <c r="D33" s="43"/>
      <c r="E33" s="43"/>
      <c r="F33" s="28" t="s">
        <v>56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ROUND(BD54,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</row>
    <row r="35" s="1" customFormat="1" ht="25.92" customHeight="1">
      <c r="B35" s="35"/>
      <c r="C35" s="47"/>
      <c r="D35" s="48" t="s">
        <v>57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58</v>
      </c>
      <c r="U35" s="49"/>
      <c r="V35" s="49"/>
      <c r="W35" s="49"/>
      <c r="X35" s="51" t="s">
        <v>59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6.96" customHeight="1"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40"/>
    </row>
    <row r="41" s="1" customFormat="1" ht="6.96" customHeight="1"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40"/>
    </row>
    <row r="42" s="1" customFormat="1" ht="24.96" customHeight="1">
      <c r="B42" s="35"/>
      <c r="C42" s="19" t="s">
        <v>60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40"/>
    </row>
    <row r="43" s="1" customFormat="1" ht="6.9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40"/>
    </row>
    <row r="44" s="1" customFormat="1" ht="12" customHeight="1">
      <c r="B44" s="35"/>
      <c r="C44" s="28" t="s">
        <v>13</v>
      </c>
      <c r="D44" s="36"/>
      <c r="E44" s="36"/>
      <c r="F44" s="36"/>
      <c r="G44" s="36"/>
      <c r="H44" s="36"/>
      <c r="I44" s="36"/>
      <c r="J44" s="36"/>
      <c r="K44" s="36"/>
      <c r="L44" s="36" t="str">
        <f>K5</f>
        <v>19-002</v>
      </c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40"/>
    </row>
    <row r="45" s="3" customFormat="1" ht="36.96" customHeight="1">
      <c r="B45" s="58"/>
      <c r="C45" s="59" t="s">
        <v>16</v>
      </c>
      <c r="D45" s="60"/>
      <c r="E45" s="60"/>
      <c r="F45" s="60"/>
      <c r="G45" s="60"/>
      <c r="H45" s="60"/>
      <c r="I45" s="60"/>
      <c r="J45" s="60"/>
      <c r="K45" s="60"/>
      <c r="L45" s="61" t="str">
        <f>K6</f>
        <v>Výměna plynových kotlů ve stávající plynové kotelně</v>
      </c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2"/>
    </row>
    <row r="46" s="1" customFormat="1" ht="6.96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40"/>
    </row>
    <row r="47" s="1" customFormat="1" ht="12" customHeight="1">
      <c r="B47" s="35"/>
      <c r="C47" s="28" t="s">
        <v>22</v>
      </c>
      <c r="D47" s="36"/>
      <c r="E47" s="36"/>
      <c r="F47" s="36"/>
      <c r="G47" s="36"/>
      <c r="H47" s="36"/>
      <c r="I47" s="36"/>
      <c r="J47" s="36"/>
      <c r="K47" s="36"/>
      <c r="L47" s="63" t="str">
        <f>IF(K8="","",K8)</f>
        <v>KLATOVY, náměstí Míru 63/I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8" t="s">
        <v>24</v>
      </c>
      <c r="AJ47" s="36"/>
      <c r="AK47" s="36"/>
      <c r="AL47" s="36"/>
      <c r="AM47" s="64" t="str">
        <f>IF(AN8= "","",AN8)</f>
        <v>20. 2. 2019</v>
      </c>
      <c r="AN47" s="64"/>
      <c r="AO47" s="36"/>
      <c r="AP47" s="36"/>
      <c r="AQ47" s="36"/>
      <c r="AR47" s="40"/>
    </row>
    <row r="48" s="1" customFormat="1" ht="6.96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40"/>
    </row>
    <row r="49" s="1" customFormat="1" ht="13.65" customHeight="1">
      <c r="B49" s="35"/>
      <c r="C49" s="28" t="s">
        <v>30</v>
      </c>
      <c r="D49" s="36"/>
      <c r="E49" s="36"/>
      <c r="F49" s="36"/>
      <c r="G49" s="36"/>
      <c r="H49" s="36"/>
      <c r="I49" s="36"/>
      <c r="J49" s="36"/>
      <c r="K49" s="36"/>
      <c r="L49" s="36" t="str">
        <f>IF(E11= "","",E11)</f>
        <v>Město Klatovy, nám. Míru č.p.62/1, 339 01 Klatovy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8" t="s">
        <v>38</v>
      </c>
      <c r="AJ49" s="36"/>
      <c r="AK49" s="36"/>
      <c r="AL49" s="36"/>
      <c r="AM49" s="65" t="str">
        <f>IF(E17="","",E17)</f>
        <v>AREA group s.r.o.</v>
      </c>
      <c r="AN49" s="36"/>
      <c r="AO49" s="36"/>
      <c r="AP49" s="36"/>
      <c r="AQ49" s="36"/>
      <c r="AR49" s="40"/>
      <c r="AS49" s="66" t="s">
        <v>61</v>
      </c>
      <c r="AT49" s="67"/>
      <c r="AU49" s="68"/>
      <c r="AV49" s="68"/>
      <c r="AW49" s="68"/>
      <c r="AX49" s="68"/>
      <c r="AY49" s="68"/>
      <c r="AZ49" s="68"/>
      <c r="BA49" s="68"/>
      <c r="BB49" s="68"/>
      <c r="BC49" s="68"/>
      <c r="BD49" s="69"/>
    </row>
    <row r="50" s="1" customFormat="1" ht="13.65" customHeight="1">
      <c r="B50" s="35"/>
      <c r="C50" s="28" t="s">
        <v>36</v>
      </c>
      <c r="D50" s="36"/>
      <c r="E50" s="36"/>
      <c r="F50" s="36"/>
      <c r="G50" s="36"/>
      <c r="H50" s="36"/>
      <c r="I50" s="36"/>
      <c r="J50" s="36"/>
      <c r="K50" s="36"/>
      <c r="L50" s="36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8" t="s">
        <v>43</v>
      </c>
      <c r="AJ50" s="36"/>
      <c r="AK50" s="36"/>
      <c r="AL50" s="36"/>
      <c r="AM50" s="65" t="str">
        <f>IF(E20="","",E20)</f>
        <v>Ing. Lada Franková</v>
      </c>
      <c r="AN50" s="36"/>
      <c r="AO50" s="36"/>
      <c r="AP50" s="36"/>
      <c r="AQ50" s="36"/>
      <c r="AR50" s="40"/>
      <c r="AS50" s="70"/>
      <c r="AT50" s="71"/>
      <c r="AU50" s="72"/>
      <c r="AV50" s="72"/>
      <c r="AW50" s="72"/>
      <c r="AX50" s="72"/>
      <c r="AY50" s="72"/>
      <c r="AZ50" s="72"/>
      <c r="BA50" s="72"/>
      <c r="BB50" s="72"/>
      <c r="BC50" s="72"/>
      <c r="BD50" s="73"/>
    </row>
    <row r="51" s="1" customFormat="1" ht="10.8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40"/>
      <c r="AS51" s="74"/>
      <c r="AT51" s="75"/>
      <c r="AU51" s="76"/>
      <c r="AV51" s="76"/>
      <c r="AW51" s="76"/>
      <c r="AX51" s="76"/>
      <c r="AY51" s="76"/>
      <c r="AZ51" s="76"/>
      <c r="BA51" s="76"/>
      <c r="BB51" s="76"/>
      <c r="BC51" s="76"/>
      <c r="BD51" s="77"/>
    </row>
    <row r="52" s="1" customFormat="1" ht="29.28" customHeight="1">
      <c r="B52" s="35"/>
      <c r="C52" s="78" t="s">
        <v>62</v>
      </c>
      <c r="D52" s="79"/>
      <c r="E52" s="79"/>
      <c r="F52" s="79"/>
      <c r="G52" s="79"/>
      <c r="H52" s="80"/>
      <c r="I52" s="81" t="s">
        <v>63</v>
      </c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82" t="s">
        <v>64</v>
      </c>
      <c r="AH52" s="79"/>
      <c r="AI52" s="79"/>
      <c r="AJ52" s="79"/>
      <c r="AK52" s="79"/>
      <c r="AL52" s="79"/>
      <c r="AM52" s="79"/>
      <c r="AN52" s="81" t="s">
        <v>65</v>
      </c>
      <c r="AO52" s="79"/>
      <c r="AP52" s="79"/>
      <c r="AQ52" s="83" t="s">
        <v>66</v>
      </c>
      <c r="AR52" s="40"/>
      <c r="AS52" s="84" t="s">
        <v>67</v>
      </c>
      <c r="AT52" s="85" t="s">
        <v>68</v>
      </c>
      <c r="AU52" s="85" t="s">
        <v>69</v>
      </c>
      <c r="AV52" s="85" t="s">
        <v>70</v>
      </c>
      <c r="AW52" s="85" t="s">
        <v>71</v>
      </c>
      <c r="AX52" s="85" t="s">
        <v>72</v>
      </c>
      <c r="AY52" s="85" t="s">
        <v>73</v>
      </c>
      <c r="AZ52" s="85" t="s">
        <v>74</v>
      </c>
      <c r="BA52" s="85" t="s">
        <v>75</v>
      </c>
      <c r="BB52" s="85" t="s">
        <v>76</v>
      </c>
      <c r="BC52" s="85" t="s">
        <v>77</v>
      </c>
      <c r="BD52" s="86" t="s">
        <v>78</v>
      </c>
    </row>
    <row r="53" s="1" customFormat="1" ht="10.8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40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9"/>
    </row>
    <row r="54" s="4" customFormat="1" ht="32.4" customHeight="1">
      <c r="B54" s="90"/>
      <c r="C54" s="91" t="s">
        <v>79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3">
        <f>ROUND(SUM(AG55:AG61),2)</f>
        <v>0</v>
      </c>
      <c r="AH54" s="93"/>
      <c r="AI54" s="93"/>
      <c r="AJ54" s="93"/>
      <c r="AK54" s="93"/>
      <c r="AL54" s="93"/>
      <c r="AM54" s="93"/>
      <c r="AN54" s="94">
        <f>SUM(AG54,AT54)</f>
        <v>0</v>
      </c>
      <c r="AO54" s="94"/>
      <c r="AP54" s="94"/>
      <c r="AQ54" s="95" t="s">
        <v>35</v>
      </c>
      <c r="AR54" s="96"/>
      <c r="AS54" s="97">
        <f>ROUND(SUM(AS55:AS61),2)</f>
        <v>0</v>
      </c>
      <c r="AT54" s="98">
        <f>ROUND(SUM(AV54:AW54),2)</f>
        <v>0</v>
      </c>
      <c r="AU54" s="99">
        <f>ROUND(SUM(AU55:AU61),5)</f>
        <v>0</v>
      </c>
      <c r="AV54" s="98">
        <f>ROUND(AZ54*L29,2)</f>
        <v>0</v>
      </c>
      <c r="AW54" s="98">
        <f>ROUND(BA54*L30,2)</f>
        <v>0</v>
      </c>
      <c r="AX54" s="98">
        <f>ROUND(BB54*L29,2)</f>
        <v>0</v>
      </c>
      <c r="AY54" s="98">
        <f>ROUND(BC54*L30,2)</f>
        <v>0</v>
      </c>
      <c r="AZ54" s="98">
        <f>ROUND(SUM(AZ55:AZ61),2)</f>
        <v>0</v>
      </c>
      <c r="BA54" s="98">
        <f>ROUND(SUM(BA55:BA61),2)</f>
        <v>0</v>
      </c>
      <c r="BB54" s="98">
        <f>ROUND(SUM(BB55:BB61),2)</f>
        <v>0</v>
      </c>
      <c r="BC54" s="98">
        <f>ROUND(SUM(BC55:BC61),2)</f>
        <v>0</v>
      </c>
      <c r="BD54" s="100">
        <f>ROUND(SUM(BD55:BD61),2)</f>
        <v>0</v>
      </c>
      <c r="BS54" s="101" t="s">
        <v>80</v>
      </c>
      <c r="BT54" s="101" t="s">
        <v>81</v>
      </c>
      <c r="BU54" s="102" t="s">
        <v>82</v>
      </c>
      <c r="BV54" s="101" t="s">
        <v>83</v>
      </c>
      <c r="BW54" s="101" t="s">
        <v>5</v>
      </c>
      <c r="BX54" s="101" t="s">
        <v>84</v>
      </c>
      <c r="CL54" s="101" t="s">
        <v>19</v>
      </c>
    </row>
    <row r="55" s="5" customFormat="1" ht="16.5" customHeight="1">
      <c r="A55" s="103" t="s">
        <v>85</v>
      </c>
      <c r="B55" s="104"/>
      <c r="C55" s="105"/>
      <c r="D55" s="106" t="s">
        <v>86</v>
      </c>
      <c r="E55" s="106"/>
      <c r="F55" s="106"/>
      <c r="G55" s="106"/>
      <c r="H55" s="106"/>
      <c r="I55" s="107"/>
      <c r="J55" s="106" t="s">
        <v>87</v>
      </c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8">
        <f>'P - Plyn'!J30</f>
        <v>0</v>
      </c>
      <c r="AH55" s="107"/>
      <c r="AI55" s="107"/>
      <c r="AJ55" s="107"/>
      <c r="AK55" s="107"/>
      <c r="AL55" s="107"/>
      <c r="AM55" s="107"/>
      <c r="AN55" s="108">
        <f>SUM(AG55,AT55)</f>
        <v>0</v>
      </c>
      <c r="AO55" s="107"/>
      <c r="AP55" s="107"/>
      <c r="AQ55" s="109" t="s">
        <v>88</v>
      </c>
      <c r="AR55" s="110"/>
      <c r="AS55" s="111">
        <v>0</v>
      </c>
      <c r="AT55" s="112">
        <f>ROUND(SUM(AV55:AW55),2)</f>
        <v>0</v>
      </c>
      <c r="AU55" s="113">
        <f>'P - Plyn'!P82</f>
        <v>0</v>
      </c>
      <c r="AV55" s="112">
        <f>'P - Plyn'!J33</f>
        <v>0</v>
      </c>
      <c r="AW55" s="112">
        <f>'P - Plyn'!J34</f>
        <v>0</v>
      </c>
      <c r="AX55" s="112">
        <f>'P - Plyn'!J35</f>
        <v>0</v>
      </c>
      <c r="AY55" s="112">
        <f>'P - Plyn'!J36</f>
        <v>0</v>
      </c>
      <c r="AZ55" s="112">
        <f>'P - Plyn'!F33</f>
        <v>0</v>
      </c>
      <c r="BA55" s="112">
        <f>'P - Plyn'!F34</f>
        <v>0</v>
      </c>
      <c r="BB55" s="112">
        <f>'P - Plyn'!F35</f>
        <v>0</v>
      </c>
      <c r="BC55" s="112">
        <f>'P - Plyn'!F36</f>
        <v>0</v>
      </c>
      <c r="BD55" s="114">
        <f>'P - Plyn'!F37</f>
        <v>0</v>
      </c>
      <c r="BT55" s="115" t="s">
        <v>89</v>
      </c>
      <c r="BV55" s="115" t="s">
        <v>83</v>
      </c>
      <c r="BW55" s="115" t="s">
        <v>90</v>
      </c>
      <c r="BX55" s="115" t="s">
        <v>5</v>
      </c>
      <c r="CL55" s="115" t="s">
        <v>35</v>
      </c>
      <c r="CM55" s="115" t="s">
        <v>91</v>
      </c>
    </row>
    <row r="56" s="5" customFormat="1" ht="16.5" customHeight="1">
      <c r="A56" s="103" t="s">
        <v>85</v>
      </c>
      <c r="B56" s="104"/>
      <c r="C56" s="105"/>
      <c r="D56" s="106" t="s">
        <v>92</v>
      </c>
      <c r="E56" s="106"/>
      <c r="F56" s="106"/>
      <c r="G56" s="106"/>
      <c r="H56" s="106"/>
      <c r="I56" s="107"/>
      <c r="J56" s="106" t="s">
        <v>93</v>
      </c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8">
        <f>'V - Vytápění'!J30</f>
        <v>0</v>
      </c>
      <c r="AH56" s="107"/>
      <c r="AI56" s="107"/>
      <c r="AJ56" s="107"/>
      <c r="AK56" s="107"/>
      <c r="AL56" s="107"/>
      <c r="AM56" s="107"/>
      <c r="AN56" s="108">
        <f>SUM(AG56,AT56)</f>
        <v>0</v>
      </c>
      <c r="AO56" s="107"/>
      <c r="AP56" s="107"/>
      <c r="AQ56" s="109" t="s">
        <v>88</v>
      </c>
      <c r="AR56" s="110"/>
      <c r="AS56" s="111">
        <v>0</v>
      </c>
      <c r="AT56" s="112">
        <f>ROUND(SUM(AV56:AW56),2)</f>
        <v>0</v>
      </c>
      <c r="AU56" s="113">
        <f>'V - Vytápění'!P88</f>
        <v>0</v>
      </c>
      <c r="AV56" s="112">
        <f>'V - Vytápění'!J33</f>
        <v>0</v>
      </c>
      <c r="AW56" s="112">
        <f>'V - Vytápění'!J34</f>
        <v>0</v>
      </c>
      <c r="AX56" s="112">
        <f>'V - Vytápění'!J35</f>
        <v>0</v>
      </c>
      <c r="AY56" s="112">
        <f>'V - Vytápění'!J36</f>
        <v>0</v>
      </c>
      <c r="AZ56" s="112">
        <f>'V - Vytápění'!F33</f>
        <v>0</v>
      </c>
      <c r="BA56" s="112">
        <f>'V - Vytápění'!F34</f>
        <v>0</v>
      </c>
      <c r="BB56" s="112">
        <f>'V - Vytápění'!F35</f>
        <v>0</v>
      </c>
      <c r="BC56" s="112">
        <f>'V - Vytápění'!F36</f>
        <v>0</v>
      </c>
      <c r="BD56" s="114">
        <f>'V - Vytápění'!F37</f>
        <v>0</v>
      </c>
      <c r="BT56" s="115" t="s">
        <v>89</v>
      </c>
      <c r="BV56" s="115" t="s">
        <v>83</v>
      </c>
      <c r="BW56" s="115" t="s">
        <v>94</v>
      </c>
      <c r="BX56" s="115" t="s">
        <v>5</v>
      </c>
      <c r="CL56" s="115" t="s">
        <v>35</v>
      </c>
      <c r="CM56" s="115" t="s">
        <v>91</v>
      </c>
    </row>
    <row r="57" s="5" customFormat="1" ht="16.5" customHeight="1">
      <c r="A57" s="103" t="s">
        <v>85</v>
      </c>
      <c r="B57" s="104"/>
      <c r="C57" s="105"/>
      <c r="D57" s="106" t="s">
        <v>95</v>
      </c>
      <c r="E57" s="106"/>
      <c r="F57" s="106"/>
      <c r="G57" s="106"/>
      <c r="H57" s="106"/>
      <c r="I57" s="107"/>
      <c r="J57" s="106" t="s">
        <v>96</v>
      </c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8">
        <f>'M - Měření a regulace'!J30</f>
        <v>0</v>
      </c>
      <c r="AH57" s="107"/>
      <c r="AI57" s="107"/>
      <c r="AJ57" s="107"/>
      <c r="AK57" s="107"/>
      <c r="AL57" s="107"/>
      <c r="AM57" s="107"/>
      <c r="AN57" s="108">
        <f>SUM(AG57,AT57)</f>
        <v>0</v>
      </c>
      <c r="AO57" s="107"/>
      <c r="AP57" s="107"/>
      <c r="AQ57" s="109" t="s">
        <v>88</v>
      </c>
      <c r="AR57" s="110"/>
      <c r="AS57" s="111">
        <v>0</v>
      </c>
      <c r="AT57" s="112">
        <f>ROUND(SUM(AV57:AW57),2)</f>
        <v>0</v>
      </c>
      <c r="AU57" s="113">
        <f>'M - Měření a regulace'!P88</f>
        <v>0</v>
      </c>
      <c r="AV57" s="112">
        <f>'M - Měření a regulace'!J33</f>
        <v>0</v>
      </c>
      <c r="AW57" s="112">
        <f>'M - Měření a regulace'!J34</f>
        <v>0</v>
      </c>
      <c r="AX57" s="112">
        <f>'M - Měření a regulace'!J35</f>
        <v>0</v>
      </c>
      <c r="AY57" s="112">
        <f>'M - Měření a regulace'!J36</f>
        <v>0</v>
      </c>
      <c r="AZ57" s="112">
        <f>'M - Měření a regulace'!F33</f>
        <v>0</v>
      </c>
      <c r="BA57" s="112">
        <f>'M - Měření a regulace'!F34</f>
        <v>0</v>
      </c>
      <c r="BB57" s="112">
        <f>'M - Měření a regulace'!F35</f>
        <v>0</v>
      </c>
      <c r="BC57" s="112">
        <f>'M - Měření a regulace'!F36</f>
        <v>0</v>
      </c>
      <c r="BD57" s="114">
        <f>'M - Měření a regulace'!F37</f>
        <v>0</v>
      </c>
      <c r="BT57" s="115" t="s">
        <v>89</v>
      </c>
      <c r="BV57" s="115" t="s">
        <v>83</v>
      </c>
      <c r="BW57" s="115" t="s">
        <v>97</v>
      </c>
      <c r="BX57" s="115" t="s">
        <v>5</v>
      </c>
      <c r="CL57" s="115" t="s">
        <v>35</v>
      </c>
      <c r="CM57" s="115" t="s">
        <v>91</v>
      </c>
    </row>
    <row r="58" s="5" customFormat="1" ht="16.5" customHeight="1">
      <c r="A58" s="103" t="s">
        <v>85</v>
      </c>
      <c r="B58" s="104"/>
      <c r="C58" s="105"/>
      <c r="D58" s="106" t="s">
        <v>98</v>
      </c>
      <c r="E58" s="106"/>
      <c r="F58" s="106"/>
      <c r="G58" s="106"/>
      <c r="H58" s="106"/>
      <c r="I58" s="107"/>
      <c r="J58" s="106" t="s">
        <v>99</v>
      </c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8">
        <f>'B - Bourání'!J30</f>
        <v>0</v>
      </c>
      <c r="AH58" s="107"/>
      <c r="AI58" s="107"/>
      <c r="AJ58" s="107"/>
      <c r="AK58" s="107"/>
      <c r="AL58" s="107"/>
      <c r="AM58" s="107"/>
      <c r="AN58" s="108">
        <f>SUM(AG58,AT58)</f>
        <v>0</v>
      </c>
      <c r="AO58" s="107"/>
      <c r="AP58" s="107"/>
      <c r="AQ58" s="109" t="s">
        <v>88</v>
      </c>
      <c r="AR58" s="110"/>
      <c r="AS58" s="111">
        <v>0</v>
      </c>
      <c r="AT58" s="112">
        <f>ROUND(SUM(AV58:AW58),2)</f>
        <v>0</v>
      </c>
      <c r="AU58" s="113">
        <f>'B - Bourání'!P87</f>
        <v>0</v>
      </c>
      <c r="AV58" s="112">
        <f>'B - Bourání'!J33</f>
        <v>0</v>
      </c>
      <c r="AW58" s="112">
        <f>'B - Bourání'!J34</f>
        <v>0</v>
      </c>
      <c r="AX58" s="112">
        <f>'B - Bourání'!J35</f>
        <v>0</v>
      </c>
      <c r="AY58" s="112">
        <f>'B - Bourání'!J36</f>
        <v>0</v>
      </c>
      <c r="AZ58" s="112">
        <f>'B - Bourání'!F33</f>
        <v>0</v>
      </c>
      <c r="BA58" s="112">
        <f>'B - Bourání'!F34</f>
        <v>0</v>
      </c>
      <c r="BB58" s="112">
        <f>'B - Bourání'!F35</f>
        <v>0</v>
      </c>
      <c r="BC58" s="112">
        <f>'B - Bourání'!F36</f>
        <v>0</v>
      </c>
      <c r="BD58" s="114">
        <f>'B - Bourání'!F37</f>
        <v>0</v>
      </c>
      <c r="BT58" s="115" t="s">
        <v>89</v>
      </c>
      <c r="BV58" s="115" t="s">
        <v>83</v>
      </c>
      <c r="BW58" s="115" t="s">
        <v>100</v>
      </c>
      <c r="BX58" s="115" t="s">
        <v>5</v>
      </c>
      <c r="CL58" s="115" t="s">
        <v>35</v>
      </c>
      <c r="CM58" s="115" t="s">
        <v>91</v>
      </c>
    </row>
    <row r="59" s="5" customFormat="1" ht="16.5" customHeight="1">
      <c r="A59" s="103" t="s">
        <v>85</v>
      </c>
      <c r="B59" s="104"/>
      <c r="C59" s="105"/>
      <c r="D59" s="106" t="s">
        <v>101</v>
      </c>
      <c r="E59" s="106"/>
      <c r="F59" s="106"/>
      <c r="G59" s="106"/>
      <c r="H59" s="106"/>
      <c r="I59" s="107"/>
      <c r="J59" s="106" t="s">
        <v>102</v>
      </c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8">
        <f>'N - Nové úpravy soc. zaří...'!J30</f>
        <v>0</v>
      </c>
      <c r="AH59" s="107"/>
      <c r="AI59" s="107"/>
      <c r="AJ59" s="107"/>
      <c r="AK59" s="107"/>
      <c r="AL59" s="107"/>
      <c r="AM59" s="107"/>
      <c r="AN59" s="108">
        <f>SUM(AG59,AT59)</f>
        <v>0</v>
      </c>
      <c r="AO59" s="107"/>
      <c r="AP59" s="107"/>
      <c r="AQ59" s="109" t="s">
        <v>88</v>
      </c>
      <c r="AR59" s="110"/>
      <c r="AS59" s="111">
        <v>0</v>
      </c>
      <c r="AT59" s="112">
        <f>ROUND(SUM(AV59:AW59),2)</f>
        <v>0</v>
      </c>
      <c r="AU59" s="113">
        <f>'N - Nové úpravy soc. zaří...'!P91</f>
        <v>0</v>
      </c>
      <c r="AV59" s="112">
        <f>'N - Nové úpravy soc. zaří...'!J33</f>
        <v>0</v>
      </c>
      <c r="AW59" s="112">
        <f>'N - Nové úpravy soc. zaří...'!J34</f>
        <v>0</v>
      </c>
      <c r="AX59" s="112">
        <f>'N - Nové úpravy soc. zaří...'!J35</f>
        <v>0</v>
      </c>
      <c r="AY59" s="112">
        <f>'N - Nové úpravy soc. zaří...'!J36</f>
        <v>0</v>
      </c>
      <c r="AZ59" s="112">
        <f>'N - Nové úpravy soc. zaří...'!F33</f>
        <v>0</v>
      </c>
      <c r="BA59" s="112">
        <f>'N - Nové úpravy soc. zaří...'!F34</f>
        <v>0</v>
      </c>
      <c r="BB59" s="112">
        <f>'N - Nové úpravy soc. zaří...'!F35</f>
        <v>0</v>
      </c>
      <c r="BC59" s="112">
        <f>'N - Nové úpravy soc. zaří...'!F36</f>
        <v>0</v>
      </c>
      <c r="BD59" s="114">
        <f>'N - Nové úpravy soc. zaří...'!F37</f>
        <v>0</v>
      </c>
      <c r="BT59" s="115" t="s">
        <v>89</v>
      </c>
      <c r="BV59" s="115" t="s">
        <v>83</v>
      </c>
      <c r="BW59" s="115" t="s">
        <v>103</v>
      </c>
      <c r="BX59" s="115" t="s">
        <v>5</v>
      </c>
      <c r="CL59" s="115" t="s">
        <v>35</v>
      </c>
      <c r="CM59" s="115" t="s">
        <v>91</v>
      </c>
    </row>
    <row r="60" s="5" customFormat="1" ht="27" customHeight="1">
      <c r="A60" s="103" t="s">
        <v>85</v>
      </c>
      <c r="B60" s="104"/>
      <c r="C60" s="105"/>
      <c r="D60" s="106" t="s">
        <v>104</v>
      </c>
      <c r="E60" s="106"/>
      <c r="F60" s="106"/>
      <c r="G60" s="106"/>
      <c r="H60" s="106"/>
      <c r="I60" s="107"/>
      <c r="J60" s="106" t="s">
        <v>105</v>
      </c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8">
        <f>'N1 - Nové úpravy společné...'!J30</f>
        <v>0</v>
      </c>
      <c r="AH60" s="107"/>
      <c r="AI60" s="107"/>
      <c r="AJ60" s="107"/>
      <c r="AK60" s="107"/>
      <c r="AL60" s="107"/>
      <c r="AM60" s="107"/>
      <c r="AN60" s="108">
        <f>SUM(AG60,AT60)</f>
        <v>0</v>
      </c>
      <c r="AO60" s="107"/>
      <c r="AP60" s="107"/>
      <c r="AQ60" s="109" t="s">
        <v>88</v>
      </c>
      <c r="AR60" s="110"/>
      <c r="AS60" s="111">
        <v>0</v>
      </c>
      <c r="AT60" s="112">
        <f>ROUND(SUM(AV60:AW60),2)</f>
        <v>0</v>
      </c>
      <c r="AU60" s="113">
        <f>'N1 - Nové úpravy společné...'!P89</f>
        <v>0</v>
      </c>
      <c r="AV60" s="112">
        <f>'N1 - Nové úpravy společné...'!J33</f>
        <v>0</v>
      </c>
      <c r="AW60" s="112">
        <f>'N1 - Nové úpravy společné...'!J34</f>
        <v>0</v>
      </c>
      <c r="AX60" s="112">
        <f>'N1 - Nové úpravy společné...'!J35</f>
        <v>0</v>
      </c>
      <c r="AY60" s="112">
        <f>'N1 - Nové úpravy společné...'!J36</f>
        <v>0</v>
      </c>
      <c r="AZ60" s="112">
        <f>'N1 - Nové úpravy společné...'!F33</f>
        <v>0</v>
      </c>
      <c r="BA60" s="112">
        <f>'N1 - Nové úpravy společné...'!F34</f>
        <v>0</v>
      </c>
      <c r="BB60" s="112">
        <f>'N1 - Nové úpravy společné...'!F35</f>
        <v>0</v>
      </c>
      <c r="BC60" s="112">
        <f>'N1 - Nové úpravy společné...'!F36</f>
        <v>0</v>
      </c>
      <c r="BD60" s="114">
        <f>'N1 - Nové úpravy společné...'!F37</f>
        <v>0</v>
      </c>
      <c r="BT60" s="115" t="s">
        <v>89</v>
      </c>
      <c r="BV60" s="115" t="s">
        <v>83</v>
      </c>
      <c r="BW60" s="115" t="s">
        <v>106</v>
      </c>
      <c r="BX60" s="115" t="s">
        <v>5</v>
      </c>
      <c r="CL60" s="115" t="s">
        <v>35</v>
      </c>
      <c r="CM60" s="115" t="s">
        <v>91</v>
      </c>
    </row>
    <row r="61" s="5" customFormat="1" ht="16.5" customHeight="1">
      <c r="A61" s="103" t="s">
        <v>85</v>
      </c>
      <c r="B61" s="104"/>
      <c r="C61" s="105"/>
      <c r="D61" s="106" t="s">
        <v>107</v>
      </c>
      <c r="E61" s="106"/>
      <c r="F61" s="106"/>
      <c r="G61" s="106"/>
      <c r="H61" s="106"/>
      <c r="I61" s="107"/>
      <c r="J61" s="106" t="s">
        <v>107</v>
      </c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8">
        <f>'VRN - VRN'!J30</f>
        <v>0</v>
      </c>
      <c r="AH61" s="107"/>
      <c r="AI61" s="107"/>
      <c r="AJ61" s="107"/>
      <c r="AK61" s="107"/>
      <c r="AL61" s="107"/>
      <c r="AM61" s="107"/>
      <c r="AN61" s="108">
        <f>SUM(AG61,AT61)</f>
        <v>0</v>
      </c>
      <c r="AO61" s="107"/>
      <c r="AP61" s="107"/>
      <c r="AQ61" s="109" t="s">
        <v>88</v>
      </c>
      <c r="AR61" s="110"/>
      <c r="AS61" s="116">
        <v>0</v>
      </c>
      <c r="AT61" s="117">
        <f>ROUND(SUM(AV61:AW61),2)</f>
        <v>0</v>
      </c>
      <c r="AU61" s="118">
        <f>'VRN - VRN'!P85</f>
        <v>0</v>
      </c>
      <c r="AV61" s="117">
        <f>'VRN - VRN'!J33</f>
        <v>0</v>
      </c>
      <c r="AW61" s="117">
        <f>'VRN - VRN'!J34</f>
        <v>0</v>
      </c>
      <c r="AX61" s="117">
        <f>'VRN - VRN'!J35</f>
        <v>0</v>
      </c>
      <c r="AY61" s="117">
        <f>'VRN - VRN'!J36</f>
        <v>0</v>
      </c>
      <c r="AZ61" s="117">
        <f>'VRN - VRN'!F33</f>
        <v>0</v>
      </c>
      <c r="BA61" s="117">
        <f>'VRN - VRN'!F34</f>
        <v>0</v>
      </c>
      <c r="BB61" s="117">
        <f>'VRN - VRN'!F35</f>
        <v>0</v>
      </c>
      <c r="BC61" s="117">
        <f>'VRN - VRN'!F36</f>
        <v>0</v>
      </c>
      <c r="BD61" s="119">
        <f>'VRN - VRN'!F37</f>
        <v>0</v>
      </c>
      <c r="BT61" s="115" t="s">
        <v>89</v>
      </c>
      <c r="BV61" s="115" t="s">
        <v>83</v>
      </c>
      <c r="BW61" s="115" t="s">
        <v>108</v>
      </c>
      <c r="BX61" s="115" t="s">
        <v>5</v>
      </c>
      <c r="CL61" s="115" t="s">
        <v>35</v>
      </c>
      <c r="CM61" s="115" t="s">
        <v>91</v>
      </c>
    </row>
    <row r="62" s="1" customFormat="1" ht="30" customHeight="1"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40"/>
    </row>
    <row r="63" s="1" customFormat="1" ht="6.96" customHeight="1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40"/>
    </row>
  </sheetData>
  <sheetProtection sheet="1" formatColumns="0" formatRows="0" objects="1" scenarios="1" spinCount="100000" saltValue="SpMDSjcJEfFKyOpjbrZex6vmV65nYzxL7nEP50N3paMDY9iLYJl4Hz2cYGC2oMBTFMyeD9fhwh8f6EgmRHGY7g==" hashValue="DkN117p7RIHMGr/UsdfYPU3u52P/nGGHmo/xFAcme1ztEokZ1w9aZ7K+6LdEIAGk4qU7gNT8JQ0jEdGpWn7e0g==" algorithmName="SHA-512" password="CC35"/>
  <mergeCells count="6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  <mergeCell ref="D60:H60"/>
    <mergeCell ref="J60:AF60"/>
    <mergeCell ref="D61:H61"/>
    <mergeCell ref="J61:AF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54:AM54"/>
    <mergeCell ref="AN54:AP54"/>
  </mergeCells>
  <hyperlinks>
    <hyperlink ref="A55" location="'P - Plyn'!C2" display="/"/>
    <hyperlink ref="A56" location="'V - Vytápění'!C2" display="/"/>
    <hyperlink ref="A57" location="'M - Měření a regulace'!C2" display="/"/>
    <hyperlink ref="A58" location="'B - Bourání'!C2" display="/"/>
    <hyperlink ref="A59" location="'N - Nové úpravy soc. zaří...'!C2" display="/"/>
    <hyperlink ref="A60" location="'N1 - Nové úpravy společné...'!C2" display="/"/>
    <hyperlink ref="A61" location="'VRN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90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111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ROUND(J82,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ROUND((SUM(BE82:BE140)),  2)</f>
        <v>0</v>
      </c>
      <c r="I33" s="140">
        <v>0.20999999999999999</v>
      </c>
      <c r="J33" s="139">
        <f>ROUND(((SUM(BE82:BE140))*I33),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ROUND((SUM(BF82:BF140)),  2)</f>
        <v>0</v>
      </c>
      <c r="I34" s="140">
        <v>0.14999999999999999</v>
      </c>
      <c r="J34" s="139">
        <f>ROUND(((SUM(BF82:BF140))*I34),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ROUND((SUM(BG82:BG140)),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ROUND((SUM(BH82:BH140)),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ROUND((SUM(BI82:BI140)),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P - Plyn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J82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116</v>
      </c>
      <c r="E60" s="164"/>
      <c r="F60" s="164"/>
      <c r="G60" s="164"/>
      <c r="H60" s="164"/>
      <c r="I60" s="165"/>
      <c r="J60" s="166">
        <f>J83</f>
        <v>0</v>
      </c>
      <c r="K60" s="162"/>
      <c r="L60" s="167"/>
    </row>
    <row r="61" hidden="1" s="7" customFormat="1" ht="24.96" customHeight="1">
      <c r="B61" s="161"/>
      <c r="C61" s="162"/>
      <c r="D61" s="163" t="s">
        <v>117</v>
      </c>
      <c r="E61" s="164"/>
      <c r="F61" s="164"/>
      <c r="G61" s="164"/>
      <c r="H61" s="164"/>
      <c r="I61" s="165"/>
      <c r="J61" s="166">
        <f>J110</f>
        <v>0</v>
      </c>
      <c r="K61" s="162"/>
      <c r="L61" s="167"/>
    </row>
    <row r="62" hidden="1" s="7" customFormat="1" ht="24.96" customHeight="1">
      <c r="B62" s="161"/>
      <c r="C62" s="162"/>
      <c r="D62" s="163" t="s">
        <v>118</v>
      </c>
      <c r="E62" s="164"/>
      <c r="F62" s="164"/>
      <c r="G62" s="164"/>
      <c r="H62" s="164"/>
      <c r="I62" s="165"/>
      <c r="J62" s="166">
        <f>J138</f>
        <v>0</v>
      </c>
      <c r="K62" s="162"/>
      <c r="L62" s="167"/>
    </row>
    <row r="63" hidden="1" s="1" customFormat="1" ht="21.84" customHeight="1">
      <c r="B63" s="35"/>
      <c r="C63" s="36"/>
      <c r="D63" s="36"/>
      <c r="E63" s="36"/>
      <c r="F63" s="36"/>
      <c r="G63" s="36"/>
      <c r="H63" s="36"/>
      <c r="I63" s="127"/>
      <c r="J63" s="36"/>
      <c r="K63" s="36"/>
      <c r="L63" s="40"/>
    </row>
    <row r="64" hidden="1" s="1" customFormat="1" ht="6.96" customHeight="1">
      <c r="B64" s="54"/>
      <c r="C64" s="55"/>
      <c r="D64" s="55"/>
      <c r="E64" s="55"/>
      <c r="F64" s="55"/>
      <c r="G64" s="55"/>
      <c r="H64" s="55"/>
      <c r="I64" s="151"/>
      <c r="J64" s="55"/>
      <c r="K64" s="55"/>
      <c r="L64" s="40"/>
    </row>
    <row r="65" hidden="1"/>
    <row r="66" hidden="1"/>
    <row r="67" hidden="1"/>
    <row r="68" s="1" customFormat="1" ht="6.96" customHeight="1">
      <c r="B68" s="56"/>
      <c r="C68" s="57"/>
      <c r="D68" s="57"/>
      <c r="E68" s="57"/>
      <c r="F68" s="57"/>
      <c r="G68" s="57"/>
      <c r="H68" s="57"/>
      <c r="I68" s="154"/>
      <c r="J68" s="57"/>
      <c r="K68" s="57"/>
      <c r="L68" s="40"/>
    </row>
    <row r="69" s="1" customFormat="1" ht="24.96" customHeight="1">
      <c r="B69" s="35"/>
      <c r="C69" s="19" t="s">
        <v>119</v>
      </c>
      <c r="D69" s="36"/>
      <c r="E69" s="36"/>
      <c r="F69" s="36"/>
      <c r="G69" s="36"/>
      <c r="H69" s="36"/>
      <c r="I69" s="127"/>
      <c r="J69" s="36"/>
      <c r="K69" s="36"/>
      <c r="L69" s="40"/>
    </row>
    <row r="70" s="1" customFormat="1" ht="6.96" customHeight="1">
      <c r="B70" s="35"/>
      <c r="C70" s="36"/>
      <c r="D70" s="36"/>
      <c r="E70" s="36"/>
      <c r="F70" s="36"/>
      <c r="G70" s="36"/>
      <c r="H70" s="36"/>
      <c r="I70" s="127"/>
      <c r="J70" s="36"/>
      <c r="K70" s="36"/>
      <c r="L70" s="40"/>
    </row>
    <row r="71" s="1" customFormat="1" ht="12" customHeight="1">
      <c r="B71" s="35"/>
      <c r="C71" s="28" t="s">
        <v>16</v>
      </c>
      <c r="D71" s="36"/>
      <c r="E71" s="36"/>
      <c r="F71" s="36"/>
      <c r="G71" s="36"/>
      <c r="H71" s="36"/>
      <c r="I71" s="127"/>
      <c r="J71" s="36"/>
      <c r="K71" s="36"/>
      <c r="L71" s="40"/>
    </row>
    <row r="72" s="1" customFormat="1" ht="16.5" customHeight="1">
      <c r="B72" s="35"/>
      <c r="C72" s="36"/>
      <c r="D72" s="36"/>
      <c r="E72" s="155" t="str">
        <f>E7</f>
        <v>Výměna plynových kotlů ve stávající plynové kotelně</v>
      </c>
      <c r="F72" s="28"/>
      <c r="G72" s="28"/>
      <c r="H72" s="28"/>
      <c r="I72" s="127"/>
      <c r="J72" s="36"/>
      <c r="K72" s="36"/>
      <c r="L72" s="40"/>
    </row>
    <row r="73" s="1" customFormat="1" ht="12" customHeight="1">
      <c r="B73" s="35"/>
      <c r="C73" s="28" t="s">
        <v>110</v>
      </c>
      <c r="D73" s="36"/>
      <c r="E73" s="36"/>
      <c r="F73" s="36"/>
      <c r="G73" s="36"/>
      <c r="H73" s="36"/>
      <c r="I73" s="127"/>
      <c r="J73" s="36"/>
      <c r="K73" s="36"/>
      <c r="L73" s="40"/>
    </row>
    <row r="74" s="1" customFormat="1" ht="16.5" customHeight="1">
      <c r="B74" s="35"/>
      <c r="C74" s="36"/>
      <c r="D74" s="36"/>
      <c r="E74" s="61" t="str">
        <f>E9</f>
        <v>P - Plyn</v>
      </c>
      <c r="F74" s="36"/>
      <c r="G74" s="36"/>
      <c r="H74" s="36"/>
      <c r="I74" s="127"/>
      <c r="J74" s="36"/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12" customHeight="1">
      <c r="B76" s="35"/>
      <c r="C76" s="28" t="s">
        <v>22</v>
      </c>
      <c r="D76" s="36"/>
      <c r="E76" s="36"/>
      <c r="F76" s="23" t="str">
        <f>F12</f>
        <v>KLATOVY, náměstí Míru 63/I</v>
      </c>
      <c r="G76" s="36"/>
      <c r="H76" s="36"/>
      <c r="I76" s="129" t="s">
        <v>24</v>
      </c>
      <c r="J76" s="64" t="str">
        <f>IF(J12="","",J12)</f>
        <v>20. 2. 2019</v>
      </c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3.65" customHeight="1">
      <c r="B78" s="35"/>
      <c r="C78" s="28" t="s">
        <v>30</v>
      </c>
      <c r="D78" s="36"/>
      <c r="E78" s="36"/>
      <c r="F78" s="23" t="str">
        <f>E15</f>
        <v>Město Klatovy, nám. Míru č.p.62/1, 339 01 Klatovy</v>
      </c>
      <c r="G78" s="36"/>
      <c r="H78" s="36"/>
      <c r="I78" s="129" t="s">
        <v>38</v>
      </c>
      <c r="J78" s="33" t="str">
        <f>E21</f>
        <v>AREA group s.r.o.</v>
      </c>
      <c r="K78" s="36"/>
      <c r="L78" s="40"/>
    </row>
    <row r="79" s="1" customFormat="1" ht="13.65" customHeight="1">
      <c r="B79" s="35"/>
      <c r="C79" s="28" t="s">
        <v>36</v>
      </c>
      <c r="D79" s="36"/>
      <c r="E79" s="36"/>
      <c r="F79" s="23" t="str">
        <f>IF(E18="","",E18)</f>
        <v>Vyplň údaj</v>
      </c>
      <c r="G79" s="36"/>
      <c r="H79" s="36"/>
      <c r="I79" s="129" t="s">
        <v>43</v>
      </c>
      <c r="J79" s="33" t="str">
        <f>E24</f>
        <v>Ing. Lada Franková</v>
      </c>
      <c r="K79" s="36"/>
      <c r="L79" s="40"/>
    </row>
    <row r="80" s="1" customFormat="1" ht="10.32" customHeight="1">
      <c r="B80" s="35"/>
      <c r="C80" s="36"/>
      <c r="D80" s="36"/>
      <c r="E80" s="36"/>
      <c r="F80" s="36"/>
      <c r="G80" s="36"/>
      <c r="H80" s="36"/>
      <c r="I80" s="127"/>
      <c r="J80" s="36"/>
      <c r="K80" s="36"/>
      <c r="L80" s="40"/>
    </row>
    <row r="81" s="8" customFormat="1" ht="29.28" customHeight="1">
      <c r="B81" s="168"/>
      <c r="C81" s="169" t="s">
        <v>120</v>
      </c>
      <c r="D81" s="170" t="s">
        <v>66</v>
      </c>
      <c r="E81" s="170" t="s">
        <v>62</v>
      </c>
      <c r="F81" s="170" t="s">
        <v>63</v>
      </c>
      <c r="G81" s="170" t="s">
        <v>121</v>
      </c>
      <c r="H81" s="170" t="s">
        <v>122</v>
      </c>
      <c r="I81" s="171" t="s">
        <v>123</v>
      </c>
      <c r="J81" s="170" t="s">
        <v>114</v>
      </c>
      <c r="K81" s="172" t="s">
        <v>124</v>
      </c>
      <c r="L81" s="173"/>
      <c r="M81" s="84" t="s">
        <v>35</v>
      </c>
      <c r="N81" s="85" t="s">
        <v>51</v>
      </c>
      <c r="O81" s="85" t="s">
        <v>125</v>
      </c>
      <c r="P81" s="85" t="s">
        <v>126</v>
      </c>
      <c r="Q81" s="85" t="s">
        <v>127</v>
      </c>
      <c r="R81" s="85" t="s">
        <v>128</v>
      </c>
      <c r="S81" s="85" t="s">
        <v>129</v>
      </c>
      <c r="T81" s="86" t="s">
        <v>130</v>
      </c>
    </row>
    <row r="82" s="1" customFormat="1" ht="22.8" customHeight="1">
      <c r="B82" s="35"/>
      <c r="C82" s="91" t="s">
        <v>131</v>
      </c>
      <c r="D82" s="36"/>
      <c r="E82" s="36"/>
      <c r="F82" s="36"/>
      <c r="G82" s="36"/>
      <c r="H82" s="36"/>
      <c r="I82" s="127"/>
      <c r="J82" s="174">
        <f>BK82</f>
        <v>0</v>
      </c>
      <c r="K82" s="36"/>
      <c r="L82" s="40"/>
      <c r="M82" s="87"/>
      <c r="N82" s="88"/>
      <c r="O82" s="88"/>
      <c r="P82" s="175">
        <f>P83+P110+P138</f>
        <v>0</v>
      </c>
      <c r="Q82" s="88"/>
      <c r="R82" s="175">
        <f>R83+R110+R138</f>
        <v>0</v>
      </c>
      <c r="S82" s="88"/>
      <c r="T82" s="176">
        <f>T83+T110+T138</f>
        <v>0</v>
      </c>
      <c r="AT82" s="13" t="s">
        <v>80</v>
      </c>
      <c r="AU82" s="13" t="s">
        <v>115</v>
      </c>
      <c r="BK82" s="177">
        <f>BK83+BK110+BK138</f>
        <v>0</v>
      </c>
    </row>
    <row r="83" s="9" customFormat="1" ht="25.92" customHeight="1">
      <c r="B83" s="178"/>
      <c r="C83" s="179"/>
      <c r="D83" s="180" t="s">
        <v>80</v>
      </c>
      <c r="E83" s="181" t="s">
        <v>132</v>
      </c>
      <c r="F83" s="181" t="s">
        <v>133</v>
      </c>
      <c r="G83" s="179"/>
      <c r="H83" s="179"/>
      <c r="I83" s="182"/>
      <c r="J83" s="183">
        <f>BK83</f>
        <v>0</v>
      </c>
      <c r="K83" s="179"/>
      <c r="L83" s="184"/>
      <c r="M83" s="185"/>
      <c r="N83" s="186"/>
      <c r="O83" s="186"/>
      <c r="P83" s="187">
        <f>SUM(P84:P109)</f>
        <v>0</v>
      </c>
      <c r="Q83" s="186"/>
      <c r="R83" s="187">
        <f>SUM(R84:R109)</f>
        <v>0</v>
      </c>
      <c r="S83" s="186"/>
      <c r="T83" s="188">
        <f>SUM(T84:T109)</f>
        <v>0</v>
      </c>
      <c r="AR83" s="189" t="s">
        <v>91</v>
      </c>
      <c r="AT83" s="190" t="s">
        <v>80</v>
      </c>
      <c r="AU83" s="190" t="s">
        <v>81</v>
      </c>
      <c r="AY83" s="189" t="s">
        <v>134</v>
      </c>
      <c r="BK83" s="191">
        <f>SUM(BK84:BK109)</f>
        <v>0</v>
      </c>
    </row>
    <row r="84" s="1" customFormat="1" ht="16.5" customHeight="1">
      <c r="B84" s="35"/>
      <c r="C84" s="192" t="s">
        <v>89</v>
      </c>
      <c r="D84" s="192" t="s">
        <v>135</v>
      </c>
      <c r="E84" s="193" t="s">
        <v>136</v>
      </c>
      <c r="F84" s="194" t="s">
        <v>137</v>
      </c>
      <c r="G84" s="195" t="s">
        <v>138</v>
      </c>
      <c r="H84" s="196">
        <v>12</v>
      </c>
      <c r="I84" s="197"/>
      <c r="J84" s="198">
        <f>ROUND(I84*H84,2)</f>
        <v>0</v>
      </c>
      <c r="K84" s="194" t="s">
        <v>35</v>
      </c>
      <c r="L84" s="40"/>
      <c r="M84" s="199" t="s">
        <v>35</v>
      </c>
      <c r="N84" s="200" t="s">
        <v>52</v>
      </c>
      <c r="O84" s="76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13" t="s">
        <v>139</v>
      </c>
      <c r="AT84" s="13" t="s">
        <v>135</v>
      </c>
      <c r="AU84" s="13" t="s">
        <v>89</v>
      </c>
      <c r="AY84" s="13" t="s">
        <v>134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13" t="s">
        <v>89</v>
      </c>
      <c r="BK84" s="203">
        <f>ROUND(I84*H84,2)</f>
        <v>0</v>
      </c>
      <c r="BL84" s="13" t="s">
        <v>139</v>
      </c>
      <c r="BM84" s="13" t="s">
        <v>91</v>
      </c>
    </row>
    <row r="85" s="1" customFormat="1" ht="16.5" customHeight="1">
      <c r="B85" s="35"/>
      <c r="C85" s="192" t="s">
        <v>91</v>
      </c>
      <c r="D85" s="192" t="s">
        <v>135</v>
      </c>
      <c r="E85" s="193" t="s">
        <v>140</v>
      </c>
      <c r="F85" s="194" t="s">
        <v>141</v>
      </c>
      <c r="G85" s="195" t="s">
        <v>138</v>
      </c>
      <c r="H85" s="196">
        <v>38</v>
      </c>
      <c r="I85" s="197"/>
      <c r="J85" s="198">
        <f>ROUND(I85*H85,2)</f>
        <v>0</v>
      </c>
      <c r="K85" s="194" t="s">
        <v>35</v>
      </c>
      <c r="L85" s="40"/>
      <c r="M85" s="199" t="s">
        <v>35</v>
      </c>
      <c r="N85" s="200" t="s">
        <v>52</v>
      </c>
      <c r="O85" s="76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13" t="s">
        <v>139</v>
      </c>
      <c r="AT85" s="13" t="s">
        <v>135</v>
      </c>
      <c r="AU85" s="13" t="s">
        <v>89</v>
      </c>
      <c r="AY85" s="13" t="s">
        <v>134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13" t="s">
        <v>89</v>
      </c>
      <c r="BK85" s="203">
        <f>ROUND(I85*H85,2)</f>
        <v>0</v>
      </c>
      <c r="BL85" s="13" t="s">
        <v>139</v>
      </c>
      <c r="BM85" s="13" t="s">
        <v>142</v>
      </c>
    </row>
    <row r="86" s="1" customFormat="1" ht="16.5" customHeight="1">
      <c r="B86" s="35"/>
      <c r="C86" s="192" t="s">
        <v>143</v>
      </c>
      <c r="D86" s="192" t="s">
        <v>135</v>
      </c>
      <c r="E86" s="193" t="s">
        <v>144</v>
      </c>
      <c r="F86" s="194" t="s">
        <v>145</v>
      </c>
      <c r="G86" s="195" t="s">
        <v>138</v>
      </c>
      <c r="H86" s="196">
        <v>8</v>
      </c>
      <c r="I86" s="197"/>
      <c r="J86" s="198">
        <f>ROUND(I86*H86,2)</f>
        <v>0</v>
      </c>
      <c r="K86" s="194" t="s">
        <v>35</v>
      </c>
      <c r="L86" s="40"/>
      <c r="M86" s="199" t="s">
        <v>35</v>
      </c>
      <c r="N86" s="200" t="s">
        <v>52</v>
      </c>
      <c r="O86" s="76"/>
      <c r="P86" s="201">
        <f>O86*H86</f>
        <v>0</v>
      </c>
      <c r="Q86" s="201">
        <v>0</v>
      </c>
      <c r="R86" s="201">
        <f>Q86*H86</f>
        <v>0</v>
      </c>
      <c r="S86" s="201">
        <v>0</v>
      </c>
      <c r="T86" s="202">
        <f>S86*H86</f>
        <v>0</v>
      </c>
      <c r="AR86" s="13" t="s">
        <v>139</v>
      </c>
      <c r="AT86" s="13" t="s">
        <v>135</v>
      </c>
      <c r="AU86" s="13" t="s">
        <v>89</v>
      </c>
      <c r="AY86" s="13" t="s">
        <v>134</v>
      </c>
      <c r="BE86" s="203">
        <f>IF(N86="základní",J86,0)</f>
        <v>0</v>
      </c>
      <c r="BF86" s="203">
        <f>IF(N86="snížená",J86,0)</f>
        <v>0</v>
      </c>
      <c r="BG86" s="203">
        <f>IF(N86="zákl. přenesená",J86,0)</f>
        <v>0</v>
      </c>
      <c r="BH86" s="203">
        <f>IF(N86="sníž. přenesená",J86,0)</f>
        <v>0</v>
      </c>
      <c r="BI86" s="203">
        <f>IF(N86="nulová",J86,0)</f>
        <v>0</v>
      </c>
      <c r="BJ86" s="13" t="s">
        <v>89</v>
      </c>
      <c r="BK86" s="203">
        <f>ROUND(I86*H86,2)</f>
        <v>0</v>
      </c>
      <c r="BL86" s="13" t="s">
        <v>139</v>
      </c>
      <c r="BM86" s="13" t="s">
        <v>146</v>
      </c>
    </row>
    <row r="87" s="1" customFormat="1" ht="16.5" customHeight="1">
      <c r="B87" s="35"/>
      <c r="C87" s="192" t="s">
        <v>142</v>
      </c>
      <c r="D87" s="192" t="s">
        <v>135</v>
      </c>
      <c r="E87" s="193" t="s">
        <v>147</v>
      </c>
      <c r="F87" s="194" t="s">
        <v>148</v>
      </c>
      <c r="G87" s="195" t="s">
        <v>138</v>
      </c>
      <c r="H87" s="196">
        <v>7</v>
      </c>
      <c r="I87" s="197"/>
      <c r="J87" s="198">
        <f>ROUND(I87*H87,2)</f>
        <v>0</v>
      </c>
      <c r="K87" s="194" t="s">
        <v>35</v>
      </c>
      <c r="L87" s="40"/>
      <c r="M87" s="199" t="s">
        <v>35</v>
      </c>
      <c r="N87" s="200" t="s">
        <v>52</v>
      </c>
      <c r="O87" s="76"/>
      <c r="P87" s="201">
        <f>O87*H87</f>
        <v>0</v>
      </c>
      <c r="Q87" s="201">
        <v>0</v>
      </c>
      <c r="R87" s="201">
        <f>Q87*H87</f>
        <v>0</v>
      </c>
      <c r="S87" s="201">
        <v>0</v>
      </c>
      <c r="T87" s="202">
        <f>S87*H87</f>
        <v>0</v>
      </c>
      <c r="AR87" s="13" t="s">
        <v>139</v>
      </c>
      <c r="AT87" s="13" t="s">
        <v>135</v>
      </c>
      <c r="AU87" s="13" t="s">
        <v>89</v>
      </c>
      <c r="AY87" s="13" t="s">
        <v>134</v>
      </c>
      <c r="BE87" s="203">
        <f>IF(N87="základní",J87,0)</f>
        <v>0</v>
      </c>
      <c r="BF87" s="203">
        <f>IF(N87="snížená",J87,0)</f>
        <v>0</v>
      </c>
      <c r="BG87" s="203">
        <f>IF(N87="zákl. přenesená",J87,0)</f>
        <v>0</v>
      </c>
      <c r="BH87" s="203">
        <f>IF(N87="sníž. přenesená",J87,0)</f>
        <v>0</v>
      </c>
      <c r="BI87" s="203">
        <f>IF(N87="nulová",J87,0)</f>
        <v>0</v>
      </c>
      <c r="BJ87" s="13" t="s">
        <v>89</v>
      </c>
      <c r="BK87" s="203">
        <f>ROUND(I87*H87,2)</f>
        <v>0</v>
      </c>
      <c r="BL87" s="13" t="s">
        <v>139</v>
      </c>
      <c r="BM87" s="13" t="s">
        <v>149</v>
      </c>
    </row>
    <row r="88" s="1" customFormat="1" ht="16.5" customHeight="1">
      <c r="B88" s="35"/>
      <c r="C88" s="192" t="s">
        <v>150</v>
      </c>
      <c r="D88" s="192" t="s">
        <v>135</v>
      </c>
      <c r="E88" s="193" t="s">
        <v>151</v>
      </c>
      <c r="F88" s="194" t="s">
        <v>152</v>
      </c>
      <c r="G88" s="195" t="s">
        <v>153</v>
      </c>
      <c r="H88" s="196">
        <v>1</v>
      </c>
      <c r="I88" s="197"/>
      <c r="J88" s="198">
        <f>ROUND(I88*H88,2)</f>
        <v>0</v>
      </c>
      <c r="K88" s="194" t="s">
        <v>35</v>
      </c>
      <c r="L88" s="40"/>
      <c r="M88" s="199" t="s">
        <v>35</v>
      </c>
      <c r="N88" s="200" t="s">
        <v>52</v>
      </c>
      <c r="O88" s="76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3" t="s">
        <v>139</v>
      </c>
      <c r="AT88" s="13" t="s">
        <v>135</v>
      </c>
      <c r="AU88" s="13" t="s">
        <v>89</v>
      </c>
      <c r="AY88" s="13" t="s">
        <v>134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3" t="s">
        <v>89</v>
      </c>
      <c r="BK88" s="203">
        <f>ROUND(I88*H88,2)</f>
        <v>0</v>
      </c>
      <c r="BL88" s="13" t="s">
        <v>139</v>
      </c>
      <c r="BM88" s="13" t="s">
        <v>154</v>
      </c>
    </row>
    <row r="89" s="1" customFormat="1" ht="16.5" customHeight="1">
      <c r="B89" s="35"/>
      <c r="C89" s="192" t="s">
        <v>146</v>
      </c>
      <c r="D89" s="192" t="s">
        <v>135</v>
      </c>
      <c r="E89" s="193" t="s">
        <v>155</v>
      </c>
      <c r="F89" s="194" t="s">
        <v>156</v>
      </c>
      <c r="G89" s="195" t="s">
        <v>153</v>
      </c>
      <c r="H89" s="196">
        <v>1</v>
      </c>
      <c r="I89" s="197"/>
      <c r="J89" s="198">
        <f>ROUND(I89*H89,2)</f>
        <v>0</v>
      </c>
      <c r="K89" s="194" t="s">
        <v>35</v>
      </c>
      <c r="L89" s="40"/>
      <c r="M89" s="199" t="s">
        <v>35</v>
      </c>
      <c r="N89" s="200" t="s">
        <v>52</v>
      </c>
      <c r="O89" s="76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13" t="s">
        <v>139</v>
      </c>
      <c r="AT89" s="13" t="s">
        <v>135</v>
      </c>
      <c r="AU89" s="13" t="s">
        <v>89</v>
      </c>
      <c r="AY89" s="13" t="s">
        <v>134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13" t="s">
        <v>89</v>
      </c>
      <c r="BK89" s="203">
        <f>ROUND(I89*H89,2)</f>
        <v>0</v>
      </c>
      <c r="BL89" s="13" t="s">
        <v>139</v>
      </c>
      <c r="BM89" s="13" t="s">
        <v>157</v>
      </c>
    </row>
    <row r="90" s="1" customFormat="1" ht="16.5" customHeight="1">
      <c r="B90" s="35"/>
      <c r="C90" s="204" t="s">
        <v>158</v>
      </c>
      <c r="D90" s="204" t="s">
        <v>95</v>
      </c>
      <c r="E90" s="205" t="s">
        <v>159</v>
      </c>
      <c r="F90" s="206" t="s">
        <v>160</v>
      </c>
      <c r="G90" s="207" t="s">
        <v>153</v>
      </c>
      <c r="H90" s="208">
        <v>1</v>
      </c>
      <c r="I90" s="209"/>
      <c r="J90" s="210">
        <f>ROUND(I90*H90,2)</f>
        <v>0</v>
      </c>
      <c r="K90" s="206" t="s">
        <v>35</v>
      </c>
      <c r="L90" s="211"/>
      <c r="M90" s="212" t="s">
        <v>35</v>
      </c>
      <c r="N90" s="213" t="s">
        <v>52</v>
      </c>
      <c r="O90" s="7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161</v>
      </c>
      <c r="AT90" s="13" t="s">
        <v>95</v>
      </c>
      <c r="AU90" s="13" t="s">
        <v>89</v>
      </c>
      <c r="AY90" s="13" t="s">
        <v>134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89</v>
      </c>
      <c r="BK90" s="203">
        <f>ROUND(I90*H90,2)</f>
        <v>0</v>
      </c>
      <c r="BL90" s="13" t="s">
        <v>139</v>
      </c>
      <c r="BM90" s="13" t="s">
        <v>162</v>
      </c>
    </row>
    <row r="91" s="1" customFormat="1" ht="16.5" customHeight="1">
      <c r="B91" s="35"/>
      <c r="C91" s="192" t="s">
        <v>149</v>
      </c>
      <c r="D91" s="192" t="s">
        <v>135</v>
      </c>
      <c r="E91" s="193" t="s">
        <v>146</v>
      </c>
      <c r="F91" s="194" t="s">
        <v>163</v>
      </c>
      <c r="G91" s="195" t="s">
        <v>153</v>
      </c>
      <c r="H91" s="196">
        <v>1</v>
      </c>
      <c r="I91" s="197"/>
      <c r="J91" s="198">
        <f>ROUND(I91*H91,2)</f>
        <v>0</v>
      </c>
      <c r="K91" s="194" t="s">
        <v>35</v>
      </c>
      <c r="L91" s="40"/>
      <c r="M91" s="199" t="s">
        <v>35</v>
      </c>
      <c r="N91" s="200" t="s">
        <v>52</v>
      </c>
      <c r="O91" s="76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3" t="s">
        <v>139</v>
      </c>
      <c r="AT91" s="13" t="s">
        <v>135</v>
      </c>
      <c r="AU91" s="13" t="s">
        <v>89</v>
      </c>
      <c r="AY91" s="13" t="s">
        <v>134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3" t="s">
        <v>89</v>
      </c>
      <c r="BK91" s="203">
        <f>ROUND(I91*H91,2)</f>
        <v>0</v>
      </c>
      <c r="BL91" s="13" t="s">
        <v>139</v>
      </c>
      <c r="BM91" s="13" t="s">
        <v>139</v>
      </c>
    </row>
    <row r="92" s="1" customFormat="1" ht="16.5" customHeight="1">
      <c r="B92" s="35"/>
      <c r="C92" s="204" t="s">
        <v>164</v>
      </c>
      <c r="D92" s="204" t="s">
        <v>95</v>
      </c>
      <c r="E92" s="205" t="s">
        <v>165</v>
      </c>
      <c r="F92" s="206" t="s">
        <v>166</v>
      </c>
      <c r="G92" s="207" t="s">
        <v>153</v>
      </c>
      <c r="H92" s="208">
        <v>1</v>
      </c>
      <c r="I92" s="209"/>
      <c r="J92" s="210">
        <f>ROUND(I92*H92,2)</f>
        <v>0</v>
      </c>
      <c r="K92" s="206" t="s">
        <v>35</v>
      </c>
      <c r="L92" s="211"/>
      <c r="M92" s="212" t="s">
        <v>35</v>
      </c>
      <c r="N92" s="213" t="s">
        <v>52</v>
      </c>
      <c r="O92" s="7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3" t="s">
        <v>161</v>
      </c>
      <c r="AT92" s="13" t="s">
        <v>95</v>
      </c>
      <c r="AU92" s="13" t="s">
        <v>89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139</v>
      </c>
      <c r="BM92" s="13" t="s">
        <v>167</v>
      </c>
    </row>
    <row r="93" s="1" customFormat="1" ht="16.5" customHeight="1">
      <c r="B93" s="35"/>
      <c r="C93" s="192" t="s">
        <v>154</v>
      </c>
      <c r="D93" s="192" t="s">
        <v>135</v>
      </c>
      <c r="E93" s="193" t="s">
        <v>89</v>
      </c>
      <c r="F93" s="194" t="s">
        <v>168</v>
      </c>
      <c r="G93" s="195" t="s">
        <v>153</v>
      </c>
      <c r="H93" s="196">
        <v>1</v>
      </c>
      <c r="I93" s="197"/>
      <c r="J93" s="198">
        <f>ROUND(I93*H93,2)</f>
        <v>0</v>
      </c>
      <c r="K93" s="194" t="s">
        <v>35</v>
      </c>
      <c r="L93" s="40"/>
      <c r="M93" s="199" t="s">
        <v>35</v>
      </c>
      <c r="N93" s="200" t="s">
        <v>52</v>
      </c>
      <c r="O93" s="76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3" t="s">
        <v>139</v>
      </c>
      <c r="AT93" s="13" t="s">
        <v>135</v>
      </c>
      <c r="AU93" s="13" t="s">
        <v>89</v>
      </c>
      <c r="AY93" s="13" t="s">
        <v>134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3" t="s">
        <v>89</v>
      </c>
      <c r="BK93" s="203">
        <f>ROUND(I93*H93,2)</f>
        <v>0</v>
      </c>
      <c r="BL93" s="13" t="s">
        <v>139</v>
      </c>
      <c r="BM93" s="13" t="s">
        <v>169</v>
      </c>
    </row>
    <row r="94" s="1" customFormat="1" ht="16.5" customHeight="1">
      <c r="B94" s="35"/>
      <c r="C94" s="192" t="s">
        <v>170</v>
      </c>
      <c r="D94" s="192" t="s">
        <v>135</v>
      </c>
      <c r="E94" s="193" t="s">
        <v>142</v>
      </c>
      <c r="F94" s="194" t="s">
        <v>171</v>
      </c>
      <c r="G94" s="195" t="s">
        <v>153</v>
      </c>
      <c r="H94" s="196">
        <v>1</v>
      </c>
      <c r="I94" s="197"/>
      <c r="J94" s="198">
        <f>ROUND(I94*H94,2)</f>
        <v>0</v>
      </c>
      <c r="K94" s="194" t="s">
        <v>35</v>
      </c>
      <c r="L94" s="40"/>
      <c r="M94" s="199" t="s">
        <v>35</v>
      </c>
      <c r="N94" s="200" t="s">
        <v>52</v>
      </c>
      <c r="O94" s="7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3" t="s">
        <v>139</v>
      </c>
      <c r="AT94" s="13" t="s">
        <v>135</v>
      </c>
      <c r="AU94" s="13" t="s">
        <v>89</v>
      </c>
      <c r="AY94" s="13" t="s">
        <v>134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89</v>
      </c>
      <c r="BK94" s="203">
        <f>ROUND(I94*H94,2)</f>
        <v>0</v>
      </c>
      <c r="BL94" s="13" t="s">
        <v>139</v>
      </c>
      <c r="BM94" s="13" t="s">
        <v>172</v>
      </c>
    </row>
    <row r="95" s="1" customFormat="1" ht="16.5" customHeight="1">
      <c r="B95" s="35"/>
      <c r="C95" s="192" t="s">
        <v>21</v>
      </c>
      <c r="D95" s="192" t="s">
        <v>135</v>
      </c>
      <c r="E95" s="193" t="s">
        <v>173</v>
      </c>
      <c r="F95" s="194" t="s">
        <v>174</v>
      </c>
      <c r="G95" s="195" t="s">
        <v>138</v>
      </c>
      <c r="H95" s="196">
        <v>15</v>
      </c>
      <c r="I95" s="197"/>
      <c r="J95" s="198">
        <f>ROUND(I95*H95,2)</f>
        <v>0</v>
      </c>
      <c r="K95" s="194" t="s">
        <v>35</v>
      </c>
      <c r="L95" s="40"/>
      <c r="M95" s="199" t="s">
        <v>35</v>
      </c>
      <c r="N95" s="200" t="s">
        <v>52</v>
      </c>
      <c r="O95" s="7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3" t="s">
        <v>139</v>
      </c>
      <c r="AT95" s="13" t="s">
        <v>135</v>
      </c>
      <c r="AU95" s="13" t="s">
        <v>89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139</v>
      </c>
      <c r="BM95" s="13" t="s">
        <v>175</v>
      </c>
    </row>
    <row r="96" s="1" customFormat="1" ht="16.5" customHeight="1">
      <c r="B96" s="35"/>
      <c r="C96" s="192" t="s">
        <v>176</v>
      </c>
      <c r="D96" s="192" t="s">
        <v>135</v>
      </c>
      <c r="E96" s="193" t="s">
        <v>177</v>
      </c>
      <c r="F96" s="194" t="s">
        <v>178</v>
      </c>
      <c r="G96" s="195" t="s">
        <v>179</v>
      </c>
      <c r="H96" s="196">
        <v>1</v>
      </c>
      <c r="I96" s="197"/>
      <c r="J96" s="198">
        <f>ROUND(I96*H96,2)</f>
        <v>0</v>
      </c>
      <c r="K96" s="194" t="s">
        <v>35</v>
      </c>
      <c r="L96" s="40"/>
      <c r="M96" s="199" t="s">
        <v>35</v>
      </c>
      <c r="N96" s="200" t="s">
        <v>52</v>
      </c>
      <c r="O96" s="7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3" t="s">
        <v>139</v>
      </c>
      <c r="AT96" s="13" t="s">
        <v>135</v>
      </c>
      <c r="AU96" s="13" t="s">
        <v>89</v>
      </c>
      <c r="AY96" s="13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89</v>
      </c>
      <c r="BK96" s="203">
        <f>ROUND(I96*H96,2)</f>
        <v>0</v>
      </c>
      <c r="BL96" s="13" t="s">
        <v>139</v>
      </c>
      <c r="BM96" s="13" t="s">
        <v>180</v>
      </c>
    </row>
    <row r="97" s="1" customFormat="1" ht="16.5" customHeight="1">
      <c r="B97" s="35"/>
      <c r="C97" s="192" t="s">
        <v>157</v>
      </c>
      <c r="D97" s="192" t="s">
        <v>135</v>
      </c>
      <c r="E97" s="193" t="s">
        <v>181</v>
      </c>
      <c r="F97" s="194" t="s">
        <v>182</v>
      </c>
      <c r="G97" s="195" t="s">
        <v>153</v>
      </c>
      <c r="H97" s="196">
        <v>1</v>
      </c>
      <c r="I97" s="197"/>
      <c r="J97" s="198">
        <f>ROUND(I97*H97,2)</f>
        <v>0</v>
      </c>
      <c r="K97" s="194" t="s">
        <v>35</v>
      </c>
      <c r="L97" s="40"/>
      <c r="M97" s="199" t="s">
        <v>35</v>
      </c>
      <c r="N97" s="200" t="s">
        <v>52</v>
      </c>
      <c r="O97" s="7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3" t="s">
        <v>139</v>
      </c>
      <c r="AT97" s="13" t="s">
        <v>135</v>
      </c>
      <c r="AU97" s="13" t="s">
        <v>89</v>
      </c>
      <c r="AY97" s="13" t="s">
        <v>134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89</v>
      </c>
      <c r="BK97" s="203">
        <f>ROUND(I97*H97,2)</f>
        <v>0</v>
      </c>
      <c r="BL97" s="13" t="s">
        <v>139</v>
      </c>
      <c r="BM97" s="13" t="s">
        <v>183</v>
      </c>
    </row>
    <row r="98" s="1" customFormat="1" ht="16.5" customHeight="1">
      <c r="B98" s="35"/>
      <c r="C98" s="192" t="s">
        <v>8</v>
      </c>
      <c r="D98" s="192" t="s">
        <v>135</v>
      </c>
      <c r="E98" s="193" t="s">
        <v>184</v>
      </c>
      <c r="F98" s="194" t="s">
        <v>185</v>
      </c>
      <c r="G98" s="195" t="s">
        <v>179</v>
      </c>
      <c r="H98" s="196">
        <v>1</v>
      </c>
      <c r="I98" s="197"/>
      <c r="J98" s="198">
        <f>ROUND(I98*H98,2)</f>
        <v>0</v>
      </c>
      <c r="K98" s="194" t="s">
        <v>35</v>
      </c>
      <c r="L98" s="40"/>
      <c r="M98" s="199" t="s">
        <v>35</v>
      </c>
      <c r="N98" s="200" t="s">
        <v>52</v>
      </c>
      <c r="O98" s="7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3" t="s">
        <v>139</v>
      </c>
      <c r="AT98" s="13" t="s">
        <v>135</v>
      </c>
      <c r="AU98" s="13" t="s">
        <v>89</v>
      </c>
      <c r="AY98" s="13" t="s">
        <v>134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89</v>
      </c>
      <c r="BK98" s="203">
        <f>ROUND(I98*H98,2)</f>
        <v>0</v>
      </c>
      <c r="BL98" s="13" t="s">
        <v>139</v>
      </c>
      <c r="BM98" s="13" t="s">
        <v>186</v>
      </c>
    </row>
    <row r="99" s="1" customFormat="1" ht="16.5" customHeight="1">
      <c r="B99" s="35"/>
      <c r="C99" s="192" t="s">
        <v>139</v>
      </c>
      <c r="D99" s="192" t="s">
        <v>135</v>
      </c>
      <c r="E99" s="193" t="s">
        <v>187</v>
      </c>
      <c r="F99" s="194" t="s">
        <v>188</v>
      </c>
      <c r="G99" s="195" t="s">
        <v>179</v>
      </c>
      <c r="H99" s="196">
        <v>1</v>
      </c>
      <c r="I99" s="197"/>
      <c r="J99" s="198">
        <f>ROUND(I99*H99,2)</f>
        <v>0</v>
      </c>
      <c r="K99" s="194" t="s">
        <v>35</v>
      </c>
      <c r="L99" s="40"/>
      <c r="M99" s="199" t="s">
        <v>35</v>
      </c>
      <c r="N99" s="200" t="s">
        <v>52</v>
      </c>
      <c r="O99" s="7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3" t="s">
        <v>139</v>
      </c>
      <c r="AT99" s="13" t="s">
        <v>135</v>
      </c>
      <c r="AU99" s="13" t="s">
        <v>89</v>
      </c>
      <c r="AY99" s="13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89</v>
      </c>
      <c r="BK99" s="203">
        <f>ROUND(I99*H99,2)</f>
        <v>0</v>
      </c>
      <c r="BL99" s="13" t="s">
        <v>139</v>
      </c>
      <c r="BM99" s="13" t="s">
        <v>161</v>
      </c>
    </row>
    <row r="100" s="1" customFormat="1" ht="16.5" customHeight="1">
      <c r="B100" s="35"/>
      <c r="C100" s="192" t="s">
        <v>189</v>
      </c>
      <c r="D100" s="192" t="s">
        <v>135</v>
      </c>
      <c r="E100" s="193" t="s">
        <v>190</v>
      </c>
      <c r="F100" s="194" t="s">
        <v>191</v>
      </c>
      <c r="G100" s="195" t="s">
        <v>179</v>
      </c>
      <c r="H100" s="196">
        <v>1</v>
      </c>
      <c r="I100" s="197"/>
      <c r="J100" s="198">
        <f>ROUND(I100*H100,2)</f>
        <v>0</v>
      </c>
      <c r="K100" s="194" t="s">
        <v>35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3" t="s">
        <v>139</v>
      </c>
      <c r="AT100" s="13" t="s">
        <v>135</v>
      </c>
      <c r="AU100" s="13" t="s">
        <v>89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139</v>
      </c>
      <c r="BM100" s="13" t="s">
        <v>192</v>
      </c>
    </row>
    <row r="101" s="1" customFormat="1" ht="16.5" customHeight="1">
      <c r="B101" s="35"/>
      <c r="C101" s="192" t="s">
        <v>193</v>
      </c>
      <c r="D101" s="192" t="s">
        <v>135</v>
      </c>
      <c r="E101" s="193" t="s">
        <v>194</v>
      </c>
      <c r="F101" s="194" t="s">
        <v>195</v>
      </c>
      <c r="G101" s="195" t="s">
        <v>179</v>
      </c>
      <c r="H101" s="196">
        <v>1</v>
      </c>
      <c r="I101" s="197"/>
      <c r="J101" s="198">
        <f>ROUND(I101*H101,2)</f>
        <v>0</v>
      </c>
      <c r="K101" s="194" t="s">
        <v>35</v>
      </c>
      <c r="L101" s="40"/>
      <c r="M101" s="199" t="s">
        <v>35</v>
      </c>
      <c r="N101" s="200" t="s">
        <v>52</v>
      </c>
      <c r="O101" s="7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3" t="s">
        <v>139</v>
      </c>
      <c r="AT101" s="13" t="s">
        <v>135</v>
      </c>
      <c r="AU101" s="13" t="s">
        <v>89</v>
      </c>
      <c r="AY101" s="13" t="s">
        <v>134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89</v>
      </c>
      <c r="BK101" s="203">
        <f>ROUND(I101*H101,2)</f>
        <v>0</v>
      </c>
      <c r="BL101" s="13" t="s">
        <v>139</v>
      </c>
      <c r="BM101" s="13" t="s">
        <v>196</v>
      </c>
    </row>
    <row r="102" s="1" customFormat="1" ht="16.5" customHeight="1">
      <c r="B102" s="35"/>
      <c r="C102" s="192" t="s">
        <v>197</v>
      </c>
      <c r="D102" s="192" t="s">
        <v>135</v>
      </c>
      <c r="E102" s="193" t="s">
        <v>198</v>
      </c>
      <c r="F102" s="194" t="s">
        <v>199</v>
      </c>
      <c r="G102" s="195" t="s">
        <v>200</v>
      </c>
      <c r="H102" s="196">
        <v>0.5</v>
      </c>
      <c r="I102" s="197"/>
      <c r="J102" s="198">
        <f>ROUND(I102*H102,2)</f>
        <v>0</v>
      </c>
      <c r="K102" s="194" t="s">
        <v>35</v>
      </c>
      <c r="L102" s="40"/>
      <c r="M102" s="199" t="s">
        <v>35</v>
      </c>
      <c r="N102" s="200" t="s">
        <v>52</v>
      </c>
      <c r="O102" s="76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13" t="s">
        <v>139</v>
      </c>
      <c r="AT102" s="13" t="s">
        <v>135</v>
      </c>
      <c r="AU102" s="13" t="s">
        <v>89</v>
      </c>
      <c r="AY102" s="13" t="s">
        <v>134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3" t="s">
        <v>89</v>
      </c>
      <c r="BK102" s="203">
        <f>ROUND(I102*H102,2)</f>
        <v>0</v>
      </c>
      <c r="BL102" s="13" t="s">
        <v>139</v>
      </c>
      <c r="BM102" s="13" t="s">
        <v>201</v>
      </c>
    </row>
    <row r="103" s="1" customFormat="1" ht="16.5" customHeight="1">
      <c r="B103" s="35"/>
      <c r="C103" s="192" t="s">
        <v>169</v>
      </c>
      <c r="D103" s="192" t="s">
        <v>135</v>
      </c>
      <c r="E103" s="193" t="s">
        <v>202</v>
      </c>
      <c r="F103" s="194" t="s">
        <v>203</v>
      </c>
      <c r="G103" s="195" t="s">
        <v>138</v>
      </c>
      <c r="H103" s="196">
        <v>17</v>
      </c>
      <c r="I103" s="197"/>
      <c r="J103" s="198">
        <f>ROUND(I103*H103,2)</f>
        <v>0</v>
      </c>
      <c r="K103" s="194" t="s">
        <v>35</v>
      </c>
      <c r="L103" s="40"/>
      <c r="M103" s="199" t="s">
        <v>35</v>
      </c>
      <c r="N103" s="200" t="s">
        <v>52</v>
      </c>
      <c r="O103" s="76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3" t="s">
        <v>139</v>
      </c>
      <c r="AT103" s="13" t="s">
        <v>135</v>
      </c>
      <c r="AU103" s="13" t="s">
        <v>89</v>
      </c>
      <c r="AY103" s="13" t="s">
        <v>134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3" t="s">
        <v>89</v>
      </c>
      <c r="BK103" s="203">
        <f>ROUND(I103*H103,2)</f>
        <v>0</v>
      </c>
      <c r="BL103" s="13" t="s">
        <v>139</v>
      </c>
      <c r="BM103" s="13" t="s">
        <v>204</v>
      </c>
    </row>
    <row r="104" s="1" customFormat="1" ht="16.5" customHeight="1">
      <c r="B104" s="35"/>
      <c r="C104" s="192" t="s">
        <v>7</v>
      </c>
      <c r="D104" s="192" t="s">
        <v>135</v>
      </c>
      <c r="E104" s="193" t="s">
        <v>205</v>
      </c>
      <c r="F104" s="194" t="s">
        <v>206</v>
      </c>
      <c r="G104" s="195" t="s">
        <v>138</v>
      </c>
      <c r="H104" s="196">
        <v>6</v>
      </c>
      <c r="I104" s="197"/>
      <c r="J104" s="198">
        <f>ROUND(I104*H104,2)</f>
        <v>0</v>
      </c>
      <c r="K104" s="194" t="s">
        <v>35</v>
      </c>
      <c r="L104" s="40"/>
      <c r="M104" s="199" t="s">
        <v>35</v>
      </c>
      <c r="N104" s="200" t="s">
        <v>52</v>
      </c>
      <c r="O104" s="7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139</v>
      </c>
      <c r="AT104" s="13" t="s">
        <v>135</v>
      </c>
      <c r="AU104" s="13" t="s">
        <v>89</v>
      </c>
      <c r="AY104" s="13" t="s">
        <v>134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89</v>
      </c>
      <c r="BK104" s="203">
        <f>ROUND(I104*H104,2)</f>
        <v>0</v>
      </c>
      <c r="BL104" s="13" t="s">
        <v>139</v>
      </c>
      <c r="BM104" s="13" t="s">
        <v>207</v>
      </c>
    </row>
    <row r="105" s="1" customFormat="1" ht="16.5" customHeight="1">
      <c r="B105" s="35"/>
      <c r="C105" s="192" t="s">
        <v>172</v>
      </c>
      <c r="D105" s="192" t="s">
        <v>135</v>
      </c>
      <c r="E105" s="193" t="s">
        <v>208</v>
      </c>
      <c r="F105" s="194" t="s">
        <v>209</v>
      </c>
      <c r="G105" s="195" t="s">
        <v>138</v>
      </c>
      <c r="H105" s="196">
        <v>4</v>
      </c>
      <c r="I105" s="197"/>
      <c r="J105" s="198">
        <f>ROUND(I105*H105,2)</f>
        <v>0</v>
      </c>
      <c r="K105" s="194" t="s">
        <v>35</v>
      </c>
      <c r="L105" s="40"/>
      <c r="M105" s="199" t="s">
        <v>35</v>
      </c>
      <c r="N105" s="200" t="s">
        <v>52</v>
      </c>
      <c r="O105" s="7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139</v>
      </c>
      <c r="AT105" s="13" t="s">
        <v>135</v>
      </c>
      <c r="AU105" s="13" t="s">
        <v>89</v>
      </c>
      <c r="AY105" s="13" t="s">
        <v>134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89</v>
      </c>
      <c r="BK105" s="203">
        <f>ROUND(I105*H105,2)</f>
        <v>0</v>
      </c>
      <c r="BL105" s="13" t="s">
        <v>139</v>
      </c>
      <c r="BM105" s="13" t="s">
        <v>210</v>
      </c>
    </row>
    <row r="106" s="1" customFormat="1" ht="16.5" customHeight="1">
      <c r="B106" s="35"/>
      <c r="C106" s="192" t="s">
        <v>211</v>
      </c>
      <c r="D106" s="192" t="s">
        <v>135</v>
      </c>
      <c r="E106" s="193" t="s">
        <v>212</v>
      </c>
      <c r="F106" s="194" t="s">
        <v>213</v>
      </c>
      <c r="G106" s="195" t="s">
        <v>138</v>
      </c>
      <c r="H106" s="196">
        <v>6</v>
      </c>
      <c r="I106" s="197"/>
      <c r="J106" s="198">
        <f>ROUND(I106*H106,2)</f>
        <v>0</v>
      </c>
      <c r="K106" s="194" t="s">
        <v>35</v>
      </c>
      <c r="L106" s="40"/>
      <c r="M106" s="199" t="s">
        <v>35</v>
      </c>
      <c r="N106" s="200" t="s">
        <v>52</v>
      </c>
      <c r="O106" s="7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139</v>
      </c>
      <c r="AT106" s="13" t="s">
        <v>135</v>
      </c>
      <c r="AU106" s="13" t="s">
        <v>89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139</v>
      </c>
      <c r="BM106" s="13" t="s">
        <v>214</v>
      </c>
    </row>
    <row r="107" s="1" customFormat="1" ht="16.5" customHeight="1">
      <c r="B107" s="35"/>
      <c r="C107" s="192" t="s">
        <v>175</v>
      </c>
      <c r="D107" s="192" t="s">
        <v>135</v>
      </c>
      <c r="E107" s="193" t="s">
        <v>215</v>
      </c>
      <c r="F107" s="194" t="s">
        <v>216</v>
      </c>
      <c r="G107" s="195" t="s">
        <v>138</v>
      </c>
      <c r="H107" s="196">
        <v>7</v>
      </c>
      <c r="I107" s="197"/>
      <c r="J107" s="198">
        <f>ROUND(I107*H107,2)</f>
        <v>0</v>
      </c>
      <c r="K107" s="194" t="s">
        <v>35</v>
      </c>
      <c r="L107" s="40"/>
      <c r="M107" s="199" t="s">
        <v>35</v>
      </c>
      <c r="N107" s="200" t="s">
        <v>52</v>
      </c>
      <c r="O107" s="7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3" t="s">
        <v>139</v>
      </c>
      <c r="AT107" s="13" t="s">
        <v>135</v>
      </c>
      <c r="AU107" s="13" t="s">
        <v>89</v>
      </c>
      <c r="AY107" s="13" t="s">
        <v>134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89</v>
      </c>
      <c r="BK107" s="203">
        <f>ROUND(I107*H107,2)</f>
        <v>0</v>
      </c>
      <c r="BL107" s="13" t="s">
        <v>139</v>
      </c>
      <c r="BM107" s="13" t="s">
        <v>217</v>
      </c>
    </row>
    <row r="108" s="1" customFormat="1" ht="16.5" customHeight="1">
      <c r="B108" s="35"/>
      <c r="C108" s="192" t="s">
        <v>218</v>
      </c>
      <c r="D108" s="192" t="s">
        <v>135</v>
      </c>
      <c r="E108" s="193" t="s">
        <v>91</v>
      </c>
      <c r="F108" s="194" t="s">
        <v>219</v>
      </c>
      <c r="G108" s="195" t="s">
        <v>153</v>
      </c>
      <c r="H108" s="196">
        <v>1</v>
      </c>
      <c r="I108" s="197"/>
      <c r="J108" s="198">
        <f>ROUND(I108*H108,2)</f>
        <v>0</v>
      </c>
      <c r="K108" s="194" t="s">
        <v>35</v>
      </c>
      <c r="L108" s="40"/>
      <c r="M108" s="199" t="s">
        <v>35</v>
      </c>
      <c r="N108" s="200" t="s">
        <v>52</v>
      </c>
      <c r="O108" s="7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139</v>
      </c>
      <c r="AT108" s="13" t="s">
        <v>135</v>
      </c>
      <c r="AU108" s="13" t="s">
        <v>89</v>
      </c>
      <c r="AY108" s="13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89</v>
      </c>
      <c r="BK108" s="203">
        <f>ROUND(I108*H108,2)</f>
        <v>0</v>
      </c>
      <c r="BL108" s="13" t="s">
        <v>139</v>
      </c>
      <c r="BM108" s="13" t="s">
        <v>220</v>
      </c>
    </row>
    <row r="109" s="1" customFormat="1" ht="16.5" customHeight="1">
      <c r="B109" s="35"/>
      <c r="C109" s="192" t="s">
        <v>180</v>
      </c>
      <c r="D109" s="192" t="s">
        <v>135</v>
      </c>
      <c r="E109" s="193" t="s">
        <v>221</v>
      </c>
      <c r="F109" s="194" t="s">
        <v>222</v>
      </c>
      <c r="G109" s="195" t="s">
        <v>200</v>
      </c>
      <c r="H109" s="196">
        <v>0.40000000000000002</v>
      </c>
      <c r="I109" s="197"/>
      <c r="J109" s="198">
        <f>ROUND(I109*H109,2)</f>
        <v>0</v>
      </c>
      <c r="K109" s="194" t="s">
        <v>35</v>
      </c>
      <c r="L109" s="40"/>
      <c r="M109" s="199" t="s">
        <v>35</v>
      </c>
      <c r="N109" s="200" t="s">
        <v>52</v>
      </c>
      <c r="O109" s="7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3" t="s">
        <v>139</v>
      </c>
      <c r="AT109" s="13" t="s">
        <v>135</v>
      </c>
      <c r="AU109" s="13" t="s">
        <v>89</v>
      </c>
      <c r="AY109" s="13" t="s">
        <v>134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89</v>
      </c>
      <c r="BK109" s="203">
        <f>ROUND(I109*H109,2)</f>
        <v>0</v>
      </c>
      <c r="BL109" s="13" t="s">
        <v>139</v>
      </c>
      <c r="BM109" s="13" t="s">
        <v>223</v>
      </c>
    </row>
    <row r="110" s="9" customFormat="1" ht="25.92" customHeight="1">
      <c r="B110" s="178"/>
      <c r="C110" s="179"/>
      <c r="D110" s="180" t="s">
        <v>80</v>
      </c>
      <c r="E110" s="181" t="s">
        <v>224</v>
      </c>
      <c r="F110" s="181" t="s">
        <v>225</v>
      </c>
      <c r="G110" s="179"/>
      <c r="H110" s="179"/>
      <c r="I110" s="182"/>
      <c r="J110" s="183">
        <f>BK110</f>
        <v>0</v>
      </c>
      <c r="K110" s="179"/>
      <c r="L110" s="184"/>
      <c r="M110" s="185"/>
      <c r="N110" s="186"/>
      <c r="O110" s="186"/>
      <c r="P110" s="187">
        <f>SUM(P111:P137)</f>
        <v>0</v>
      </c>
      <c r="Q110" s="186"/>
      <c r="R110" s="187">
        <f>SUM(R111:R137)</f>
        <v>0</v>
      </c>
      <c r="S110" s="186"/>
      <c r="T110" s="188">
        <f>SUM(T111:T137)</f>
        <v>0</v>
      </c>
      <c r="AR110" s="189" t="s">
        <v>91</v>
      </c>
      <c r="AT110" s="190" t="s">
        <v>80</v>
      </c>
      <c r="AU110" s="190" t="s">
        <v>81</v>
      </c>
      <c r="AY110" s="189" t="s">
        <v>134</v>
      </c>
      <c r="BK110" s="191">
        <f>SUM(BK111:BK137)</f>
        <v>0</v>
      </c>
    </row>
    <row r="111" s="1" customFormat="1" ht="16.5" customHeight="1">
      <c r="B111" s="35"/>
      <c r="C111" s="192" t="s">
        <v>226</v>
      </c>
      <c r="D111" s="192" t="s">
        <v>135</v>
      </c>
      <c r="E111" s="193" t="s">
        <v>227</v>
      </c>
      <c r="F111" s="194" t="s">
        <v>228</v>
      </c>
      <c r="G111" s="195" t="s">
        <v>179</v>
      </c>
      <c r="H111" s="196">
        <v>4</v>
      </c>
      <c r="I111" s="197"/>
      <c r="J111" s="198">
        <f>ROUND(I111*H111,2)</f>
        <v>0</v>
      </c>
      <c r="K111" s="194" t="s">
        <v>35</v>
      </c>
      <c r="L111" s="40"/>
      <c r="M111" s="199" t="s">
        <v>35</v>
      </c>
      <c r="N111" s="200" t="s">
        <v>52</v>
      </c>
      <c r="O111" s="76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3" t="s">
        <v>139</v>
      </c>
      <c r="AT111" s="13" t="s">
        <v>135</v>
      </c>
      <c r="AU111" s="13" t="s">
        <v>89</v>
      </c>
      <c r="AY111" s="13" t="s">
        <v>134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3" t="s">
        <v>89</v>
      </c>
      <c r="BK111" s="203">
        <f>ROUND(I111*H111,2)</f>
        <v>0</v>
      </c>
      <c r="BL111" s="13" t="s">
        <v>139</v>
      </c>
      <c r="BM111" s="13" t="s">
        <v>229</v>
      </c>
    </row>
    <row r="112" s="1" customFormat="1" ht="16.5" customHeight="1">
      <c r="B112" s="35"/>
      <c r="C112" s="192" t="s">
        <v>183</v>
      </c>
      <c r="D112" s="192" t="s">
        <v>135</v>
      </c>
      <c r="E112" s="193" t="s">
        <v>230</v>
      </c>
      <c r="F112" s="194" t="s">
        <v>231</v>
      </c>
      <c r="G112" s="195" t="s">
        <v>179</v>
      </c>
      <c r="H112" s="196">
        <v>7</v>
      </c>
      <c r="I112" s="197"/>
      <c r="J112" s="198">
        <f>ROUND(I112*H112,2)</f>
        <v>0</v>
      </c>
      <c r="K112" s="194" t="s">
        <v>35</v>
      </c>
      <c r="L112" s="40"/>
      <c r="M112" s="199" t="s">
        <v>35</v>
      </c>
      <c r="N112" s="200" t="s">
        <v>52</v>
      </c>
      <c r="O112" s="76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3" t="s">
        <v>139</v>
      </c>
      <c r="AT112" s="13" t="s">
        <v>135</v>
      </c>
      <c r="AU112" s="13" t="s">
        <v>89</v>
      </c>
      <c r="AY112" s="13" t="s">
        <v>134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3" t="s">
        <v>89</v>
      </c>
      <c r="BK112" s="203">
        <f>ROUND(I112*H112,2)</f>
        <v>0</v>
      </c>
      <c r="BL112" s="13" t="s">
        <v>139</v>
      </c>
      <c r="BM112" s="13" t="s">
        <v>232</v>
      </c>
    </row>
    <row r="113" s="1" customFormat="1" ht="16.5" customHeight="1">
      <c r="B113" s="35"/>
      <c r="C113" s="192" t="s">
        <v>233</v>
      </c>
      <c r="D113" s="192" t="s">
        <v>135</v>
      </c>
      <c r="E113" s="193" t="s">
        <v>234</v>
      </c>
      <c r="F113" s="194" t="s">
        <v>235</v>
      </c>
      <c r="G113" s="195" t="s">
        <v>179</v>
      </c>
      <c r="H113" s="196">
        <v>4</v>
      </c>
      <c r="I113" s="197"/>
      <c r="J113" s="198">
        <f>ROUND(I113*H113,2)</f>
        <v>0</v>
      </c>
      <c r="K113" s="194" t="s">
        <v>35</v>
      </c>
      <c r="L113" s="40"/>
      <c r="M113" s="199" t="s">
        <v>35</v>
      </c>
      <c r="N113" s="200" t="s">
        <v>52</v>
      </c>
      <c r="O113" s="7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139</v>
      </c>
      <c r="AT113" s="13" t="s">
        <v>135</v>
      </c>
      <c r="AU113" s="13" t="s">
        <v>89</v>
      </c>
      <c r="AY113" s="13" t="s">
        <v>134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89</v>
      </c>
      <c r="BK113" s="203">
        <f>ROUND(I113*H113,2)</f>
        <v>0</v>
      </c>
      <c r="BL113" s="13" t="s">
        <v>139</v>
      </c>
      <c r="BM113" s="13" t="s">
        <v>236</v>
      </c>
    </row>
    <row r="114" s="1" customFormat="1" ht="16.5" customHeight="1">
      <c r="B114" s="35"/>
      <c r="C114" s="192" t="s">
        <v>186</v>
      </c>
      <c r="D114" s="192" t="s">
        <v>135</v>
      </c>
      <c r="E114" s="193" t="s">
        <v>237</v>
      </c>
      <c r="F114" s="194" t="s">
        <v>238</v>
      </c>
      <c r="G114" s="195" t="s">
        <v>153</v>
      </c>
      <c r="H114" s="196">
        <v>7</v>
      </c>
      <c r="I114" s="197"/>
      <c r="J114" s="198">
        <f>ROUND(I114*H114,2)</f>
        <v>0</v>
      </c>
      <c r="K114" s="194" t="s">
        <v>35</v>
      </c>
      <c r="L114" s="40"/>
      <c r="M114" s="199" t="s">
        <v>35</v>
      </c>
      <c r="N114" s="200" t="s">
        <v>52</v>
      </c>
      <c r="O114" s="76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3" t="s">
        <v>139</v>
      </c>
      <c r="AT114" s="13" t="s">
        <v>135</v>
      </c>
      <c r="AU114" s="13" t="s">
        <v>89</v>
      </c>
      <c r="AY114" s="13" t="s">
        <v>134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89</v>
      </c>
      <c r="BK114" s="203">
        <f>ROUND(I114*H114,2)</f>
        <v>0</v>
      </c>
      <c r="BL114" s="13" t="s">
        <v>139</v>
      </c>
      <c r="BM114" s="13" t="s">
        <v>239</v>
      </c>
    </row>
    <row r="115" s="1" customFormat="1" ht="16.5" customHeight="1">
      <c r="B115" s="35"/>
      <c r="C115" s="192" t="s">
        <v>240</v>
      </c>
      <c r="D115" s="192" t="s">
        <v>135</v>
      </c>
      <c r="E115" s="193" t="s">
        <v>241</v>
      </c>
      <c r="F115" s="194" t="s">
        <v>242</v>
      </c>
      <c r="G115" s="195" t="s">
        <v>153</v>
      </c>
      <c r="H115" s="196">
        <v>1</v>
      </c>
      <c r="I115" s="197"/>
      <c r="J115" s="198">
        <f>ROUND(I115*H115,2)</f>
        <v>0</v>
      </c>
      <c r="K115" s="194" t="s">
        <v>35</v>
      </c>
      <c r="L115" s="40"/>
      <c r="M115" s="199" t="s">
        <v>35</v>
      </c>
      <c r="N115" s="200" t="s">
        <v>52</v>
      </c>
      <c r="O115" s="7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3" t="s">
        <v>139</v>
      </c>
      <c r="AT115" s="13" t="s">
        <v>135</v>
      </c>
      <c r="AU115" s="13" t="s">
        <v>89</v>
      </c>
      <c r="AY115" s="13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89</v>
      </c>
      <c r="BK115" s="203">
        <f>ROUND(I115*H115,2)</f>
        <v>0</v>
      </c>
      <c r="BL115" s="13" t="s">
        <v>139</v>
      </c>
      <c r="BM115" s="13" t="s">
        <v>243</v>
      </c>
    </row>
    <row r="116" s="1" customFormat="1" ht="16.5" customHeight="1">
      <c r="B116" s="35"/>
      <c r="C116" s="204" t="s">
        <v>161</v>
      </c>
      <c r="D116" s="204" t="s">
        <v>95</v>
      </c>
      <c r="E116" s="205" t="s">
        <v>244</v>
      </c>
      <c r="F116" s="206" t="s">
        <v>245</v>
      </c>
      <c r="G116" s="207" t="s">
        <v>153</v>
      </c>
      <c r="H116" s="208">
        <v>3</v>
      </c>
      <c r="I116" s="209"/>
      <c r="J116" s="210">
        <f>ROUND(I116*H116,2)</f>
        <v>0</v>
      </c>
      <c r="K116" s="206" t="s">
        <v>35</v>
      </c>
      <c r="L116" s="211"/>
      <c r="M116" s="212" t="s">
        <v>35</v>
      </c>
      <c r="N116" s="213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161</v>
      </c>
      <c r="AT116" s="13" t="s">
        <v>95</v>
      </c>
      <c r="AU116" s="13" t="s">
        <v>89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139</v>
      </c>
      <c r="BM116" s="13" t="s">
        <v>246</v>
      </c>
    </row>
    <row r="117" s="1" customFormat="1" ht="16.5" customHeight="1">
      <c r="B117" s="35"/>
      <c r="C117" s="204" t="s">
        <v>247</v>
      </c>
      <c r="D117" s="204" t="s">
        <v>95</v>
      </c>
      <c r="E117" s="205" t="s">
        <v>248</v>
      </c>
      <c r="F117" s="206" t="s">
        <v>249</v>
      </c>
      <c r="G117" s="207" t="s">
        <v>153</v>
      </c>
      <c r="H117" s="208">
        <v>4</v>
      </c>
      <c r="I117" s="209"/>
      <c r="J117" s="210">
        <f>ROUND(I117*H117,2)</f>
        <v>0</v>
      </c>
      <c r="K117" s="206" t="s">
        <v>35</v>
      </c>
      <c r="L117" s="211"/>
      <c r="M117" s="212" t="s">
        <v>35</v>
      </c>
      <c r="N117" s="213" t="s">
        <v>52</v>
      </c>
      <c r="O117" s="76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3" t="s">
        <v>161</v>
      </c>
      <c r="AT117" s="13" t="s">
        <v>95</v>
      </c>
      <c r="AU117" s="13" t="s">
        <v>89</v>
      </c>
      <c r="AY117" s="13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3" t="s">
        <v>89</v>
      </c>
      <c r="BK117" s="203">
        <f>ROUND(I117*H117,2)</f>
        <v>0</v>
      </c>
      <c r="BL117" s="13" t="s">
        <v>139</v>
      </c>
      <c r="BM117" s="13" t="s">
        <v>250</v>
      </c>
    </row>
    <row r="118" s="1" customFormat="1" ht="16.5" customHeight="1">
      <c r="B118" s="35"/>
      <c r="C118" s="204" t="s">
        <v>192</v>
      </c>
      <c r="D118" s="204" t="s">
        <v>95</v>
      </c>
      <c r="E118" s="205" t="s">
        <v>251</v>
      </c>
      <c r="F118" s="206" t="s">
        <v>252</v>
      </c>
      <c r="G118" s="207" t="s">
        <v>153</v>
      </c>
      <c r="H118" s="208">
        <v>6</v>
      </c>
      <c r="I118" s="209"/>
      <c r="J118" s="210">
        <f>ROUND(I118*H118,2)</f>
        <v>0</v>
      </c>
      <c r="K118" s="206" t="s">
        <v>35</v>
      </c>
      <c r="L118" s="211"/>
      <c r="M118" s="212" t="s">
        <v>35</v>
      </c>
      <c r="N118" s="213" t="s">
        <v>52</v>
      </c>
      <c r="O118" s="7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161</v>
      </c>
      <c r="AT118" s="13" t="s">
        <v>95</v>
      </c>
      <c r="AU118" s="13" t="s">
        <v>89</v>
      </c>
      <c r="AY118" s="13" t="s">
        <v>134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89</v>
      </c>
      <c r="BK118" s="203">
        <f>ROUND(I118*H118,2)</f>
        <v>0</v>
      </c>
      <c r="BL118" s="13" t="s">
        <v>139</v>
      </c>
      <c r="BM118" s="13" t="s">
        <v>253</v>
      </c>
    </row>
    <row r="119" s="1" customFormat="1" ht="16.5" customHeight="1">
      <c r="B119" s="35"/>
      <c r="C119" s="204" t="s">
        <v>254</v>
      </c>
      <c r="D119" s="204" t="s">
        <v>95</v>
      </c>
      <c r="E119" s="205" t="s">
        <v>255</v>
      </c>
      <c r="F119" s="206" t="s">
        <v>256</v>
      </c>
      <c r="G119" s="207" t="s">
        <v>153</v>
      </c>
      <c r="H119" s="208">
        <v>1</v>
      </c>
      <c r="I119" s="209"/>
      <c r="J119" s="210">
        <f>ROUND(I119*H119,2)</f>
        <v>0</v>
      </c>
      <c r="K119" s="206" t="s">
        <v>35</v>
      </c>
      <c r="L119" s="211"/>
      <c r="M119" s="212" t="s">
        <v>35</v>
      </c>
      <c r="N119" s="213" t="s">
        <v>52</v>
      </c>
      <c r="O119" s="76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3" t="s">
        <v>161</v>
      </c>
      <c r="AT119" s="13" t="s">
        <v>95</v>
      </c>
      <c r="AU119" s="13" t="s">
        <v>89</v>
      </c>
      <c r="AY119" s="13" t="s">
        <v>134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89</v>
      </c>
      <c r="BK119" s="203">
        <f>ROUND(I119*H119,2)</f>
        <v>0</v>
      </c>
      <c r="BL119" s="13" t="s">
        <v>139</v>
      </c>
      <c r="BM119" s="13" t="s">
        <v>257</v>
      </c>
    </row>
    <row r="120" s="1" customFormat="1" ht="16.5" customHeight="1">
      <c r="B120" s="35"/>
      <c r="C120" s="192" t="s">
        <v>196</v>
      </c>
      <c r="D120" s="192" t="s">
        <v>135</v>
      </c>
      <c r="E120" s="193" t="s">
        <v>258</v>
      </c>
      <c r="F120" s="194" t="s">
        <v>259</v>
      </c>
      <c r="G120" s="195" t="s">
        <v>153</v>
      </c>
      <c r="H120" s="196">
        <v>8</v>
      </c>
      <c r="I120" s="197"/>
      <c r="J120" s="198">
        <f>ROUND(I120*H120,2)</f>
        <v>0</v>
      </c>
      <c r="K120" s="194" t="s">
        <v>35</v>
      </c>
      <c r="L120" s="40"/>
      <c r="M120" s="199" t="s">
        <v>35</v>
      </c>
      <c r="N120" s="200" t="s">
        <v>52</v>
      </c>
      <c r="O120" s="7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139</v>
      </c>
      <c r="AT120" s="13" t="s">
        <v>135</v>
      </c>
      <c r="AU120" s="13" t="s">
        <v>89</v>
      </c>
      <c r="AY120" s="13" t="s">
        <v>134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89</v>
      </c>
      <c r="BK120" s="203">
        <f>ROUND(I120*H120,2)</f>
        <v>0</v>
      </c>
      <c r="BL120" s="13" t="s">
        <v>139</v>
      </c>
      <c r="BM120" s="13" t="s">
        <v>260</v>
      </c>
    </row>
    <row r="121" s="1" customFormat="1" ht="16.5" customHeight="1">
      <c r="B121" s="35"/>
      <c r="C121" s="192" t="s">
        <v>261</v>
      </c>
      <c r="D121" s="192" t="s">
        <v>135</v>
      </c>
      <c r="E121" s="193" t="s">
        <v>262</v>
      </c>
      <c r="F121" s="194" t="s">
        <v>263</v>
      </c>
      <c r="G121" s="195" t="s">
        <v>153</v>
      </c>
      <c r="H121" s="196">
        <v>1</v>
      </c>
      <c r="I121" s="197"/>
      <c r="J121" s="198">
        <f>ROUND(I121*H121,2)</f>
        <v>0</v>
      </c>
      <c r="K121" s="194" t="s">
        <v>35</v>
      </c>
      <c r="L121" s="40"/>
      <c r="M121" s="199" t="s">
        <v>35</v>
      </c>
      <c r="N121" s="200" t="s">
        <v>52</v>
      </c>
      <c r="O121" s="76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13" t="s">
        <v>139</v>
      </c>
      <c r="AT121" s="13" t="s">
        <v>135</v>
      </c>
      <c r="AU121" s="13" t="s">
        <v>89</v>
      </c>
      <c r="AY121" s="13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89</v>
      </c>
      <c r="BK121" s="203">
        <f>ROUND(I121*H121,2)</f>
        <v>0</v>
      </c>
      <c r="BL121" s="13" t="s">
        <v>139</v>
      </c>
      <c r="BM121" s="13" t="s">
        <v>264</v>
      </c>
    </row>
    <row r="122" s="1" customFormat="1" ht="16.5" customHeight="1">
      <c r="B122" s="35"/>
      <c r="C122" s="192" t="s">
        <v>201</v>
      </c>
      <c r="D122" s="192" t="s">
        <v>135</v>
      </c>
      <c r="E122" s="193" t="s">
        <v>265</v>
      </c>
      <c r="F122" s="194" t="s">
        <v>266</v>
      </c>
      <c r="G122" s="195" t="s">
        <v>153</v>
      </c>
      <c r="H122" s="196">
        <v>1</v>
      </c>
      <c r="I122" s="197"/>
      <c r="J122" s="198">
        <f>ROUND(I122*H122,2)</f>
        <v>0</v>
      </c>
      <c r="K122" s="194" t="s">
        <v>35</v>
      </c>
      <c r="L122" s="40"/>
      <c r="M122" s="199" t="s">
        <v>35</v>
      </c>
      <c r="N122" s="200" t="s">
        <v>52</v>
      </c>
      <c r="O122" s="7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3" t="s">
        <v>139</v>
      </c>
      <c r="AT122" s="13" t="s">
        <v>135</v>
      </c>
      <c r="AU122" s="13" t="s">
        <v>89</v>
      </c>
      <c r="AY122" s="13" t="s">
        <v>134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89</v>
      </c>
      <c r="BK122" s="203">
        <f>ROUND(I122*H122,2)</f>
        <v>0</v>
      </c>
      <c r="BL122" s="13" t="s">
        <v>139</v>
      </c>
      <c r="BM122" s="13" t="s">
        <v>267</v>
      </c>
    </row>
    <row r="123" s="1" customFormat="1" ht="16.5" customHeight="1">
      <c r="B123" s="35"/>
      <c r="C123" s="204" t="s">
        <v>268</v>
      </c>
      <c r="D123" s="204" t="s">
        <v>95</v>
      </c>
      <c r="E123" s="205" t="s">
        <v>269</v>
      </c>
      <c r="F123" s="206" t="s">
        <v>270</v>
      </c>
      <c r="G123" s="207" t="s">
        <v>153</v>
      </c>
      <c r="H123" s="208">
        <v>2</v>
      </c>
      <c r="I123" s="209"/>
      <c r="J123" s="210">
        <f>ROUND(I123*H123,2)</f>
        <v>0</v>
      </c>
      <c r="K123" s="206" t="s">
        <v>35</v>
      </c>
      <c r="L123" s="211"/>
      <c r="M123" s="212" t="s">
        <v>35</v>
      </c>
      <c r="N123" s="213" t="s">
        <v>52</v>
      </c>
      <c r="O123" s="76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161</v>
      </c>
      <c r="AT123" s="13" t="s">
        <v>95</v>
      </c>
      <c r="AU123" s="13" t="s">
        <v>89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139</v>
      </c>
      <c r="BM123" s="13" t="s">
        <v>271</v>
      </c>
    </row>
    <row r="124" s="1" customFormat="1" ht="16.5" customHeight="1">
      <c r="B124" s="35"/>
      <c r="C124" s="204" t="s">
        <v>204</v>
      </c>
      <c r="D124" s="204" t="s">
        <v>95</v>
      </c>
      <c r="E124" s="205" t="s">
        <v>272</v>
      </c>
      <c r="F124" s="206" t="s">
        <v>273</v>
      </c>
      <c r="G124" s="207" t="s">
        <v>153</v>
      </c>
      <c r="H124" s="208">
        <v>1</v>
      </c>
      <c r="I124" s="209"/>
      <c r="J124" s="210">
        <f>ROUND(I124*H124,2)</f>
        <v>0</v>
      </c>
      <c r="K124" s="206" t="s">
        <v>35</v>
      </c>
      <c r="L124" s="211"/>
      <c r="M124" s="212" t="s">
        <v>35</v>
      </c>
      <c r="N124" s="213" t="s">
        <v>52</v>
      </c>
      <c r="O124" s="7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3" t="s">
        <v>161</v>
      </c>
      <c r="AT124" s="13" t="s">
        <v>95</v>
      </c>
      <c r="AU124" s="13" t="s">
        <v>89</v>
      </c>
      <c r="AY124" s="13" t="s">
        <v>134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89</v>
      </c>
      <c r="BK124" s="203">
        <f>ROUND(I124*H124,2)</f>
        <v>0</v>
      </c>
      <c r="BL124" s="13" t="s">
        <v>139</v>
      </c>
      <c r="BM124" s="13" t="s">
        <v>274</v>
      </c>
    </row>
    <row r="125" s="1" customFormat="1" ht="16.5" customHeight="1">
      <c r="B125" s="35"/>
      <c r="C125" s="204" t="s">
        <v>275</v>
      </c>
      <c r="D125" s="204" t="s">
        <v>95</v>
      </c>
      <c r="E125" s="205" t="s">
        <v>276</v>
      </c>
      <c r="F125" s="206" t="s">
        <v>277</v>
      </c>
      <c r="G125" s="207" t="s">
        <v>153</v>
      </c>
      <c r="H125" s="208">
        <v>1</v>
      </c>
      <c r="I125" s="209"/>
      <c r="J125" s="210">
        <f>ROUND(I125*H125,2)</f>
        <v>0</v>
      </c>
      <c r="K125" s="206" t="s">
        <v>35</v>
      </c>
      <c r="L125" s="211"/>
      <c r="M125" s="212" t="s">
        <v>35</v>
      </c>
      <c r="N125" s="213" t="s">
        <v>52</v>
      </c>
      <c r="O125" s="76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3" t="s">
        <v>161</v>
      </c>
      <c r="AT125" s="13" t="s">
        <v>95</v>
      </c>
      <c r="AU125" s="13" t="s">
        <v>89</v>
      </c>
      <c r="AY125" s="13" t="s">
        <v>134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89</v>
      </c>
      <c r="BK125" s="203">
        <f>ROUND(I125*H125,2)</f>
        <v>0</v>
      </c>
      <c r="BL125" s="13" t="s">
        <v>139</v>
      </c>
      <c r="BM125" s="13" t="s">
        <v>278</v>
      </c>
    </row>
    <row r="126" s="1" customFormat="1" ht="16.5" customHeight="1">
      <c r="B126" s="35"/>
      <c r="C126" s="204" t="s">
        <v>207</v>
      </c>
      <c r="D126" s="204" t="s">
        <v>95</v>
      </c>
      <c r="E126" s="205" t="s">
        <v>279</v>
      </c>
      <c r="F126" s="206" t="s">
        <v>280</v>
      </c>
      <c r="G126" s="207" t="s">
        <v>153</v>
      </c>
      <c r="H126" s="208">
        <v>4</v>
      </c>
      <c r="I126" s="209"/>
      <c r="J126" s="210">
        <f>ROUND(I126*H126,2)</f>
        <v>0</v>
      </c>
      <c r="K126" s="206" t="s">
        <v>35</v>
      </c>
      <c r="L126" s="211"/>
      <c r="M126" s="212" t="s">
        <v>35</v>
      </c>
      <c r="N126" s="213" t="s">
        <v>52</v>
      </c>
      <c r="O126" s="7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161</v>
      </c>
      <c r="AT126" s="13" t="s">
        <v>95</v>
      </c>
      <c r="AU126" s="13" t="s">
        <v>89</v>
      </c>
      <c r="AY126" s="13" t="s">
        <v>134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89</v>
      </c>
      <c r="BK126" s="203">
        <f>ROUND(I126*H126,2)</f>
        <v>0</v>
      </c>
      <c r="BL126" s="13" t="s">
        <v>139</v>
      </c>
      <c r="BM126" s="13" t="s">
        <v>281</v>
      </c>
    </row>
    <row r="127" s="1" customFormat="1" ht="16.5" customHeight="1">
      <c r="B127" s="35"/>
      <c r="C127" s="204" t="s">
        <v>282</v>
      </c>
      <c r="D127" s="204" t="s">
        <v>95</v>
      </c>
      <c r="E127" s="205" t="s">
        <v>283</v>
      </c>
      <c r="F127" s="206" t="s">
        <v>284</v>
      </c>
      <c r="G127" s="207" t="s">
        <v>153</v>
      </c>
      <c r="H127" s="208">
        <v>1</v>
      </c>
      <c r="I127" s="209"/>
      <c r="J127" s="210">
        <f>ROUND(I127*H127,2)</f>
        <v>0</v>
      </c>
      <c r="K127" s="206" t="s">
        <v>35</v>
      </c>
      <c r="L127" s="211"/>
      <c r="M127" s="212" t="s">
        <v>35</v>
      </c>
      <c r="N127" s="213" t="s">
        <v>52</v>
      </c>
      <c r="O127" s="7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3" t="s">
        <v>161</v>
      </c>
      <c r="AT127" s="13" t="s">
        <v>95</v>
      </c>
      <c r="AU127" s="13" t="s">
        <v>89</v>
      </c>
      <c r="AY127" s="13" t="s">
        <v>134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89</v>
      </c>
      <c r="BK127" s="203">
        <f>ROUND(I127*H127,2)</f>
        <v>0</v>
      </c>
      <c r="BL127" s="13" t="s">
        <v>139</v>
      </c>
      <c r="BM127" s="13" t="s">
        <v>285</v>
      </c>
    </row>
    <row r="128" s="1" customFormat="1" ht="16.5" customHeight="1">
      <c r="B128" s="35"/>
      <c r="C128" s="192" t="s">
        <v>210</v>
      </c>
      <c r="D128" s="192" t="s">
        <v>135</v>
      </c>
      <c r="E128" s="193" t="s">
        <v>150</v>
      </c>
      <c r="F128" s="194" t="s">
        <v>286</v>
      </c>
      <c r="G128" s="195" t="s">
        <v>153</v>
      </c>
      <c r="H128" s="196">
        <v>1</v>
      </c>
      <c r="I128" s="197"/>
      <c r="J128" s="198">
        <f>ROUND(I128*H128,2)</f>
        <v>0</v>
      </c>
      <c r="K128" s="194" t="s">
        <v>35</v>
      </c>
      <c r="L128" s="40"/>
      <c r="M128" s="199" t="s">
        <v>35</v>
      </c>
      <c r="N128" s="200" t="s">
        <v>52</v>
      </c>
      <c r="O128" s="76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3" t="s">
        <v>139</v>
      </c>
      <c r="AT128" s="13" t="s">
        <v>135</v>
      </c>
      <c r="AU128" s="13" t="s">
        <v>89</v>
      </c>
      <c r="AY128" s="13" t="s">
        <v>134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89</v>
      </c>
      <c r="BK128" s="203">
        <f>ROUND(I128*H128,2)</f>
        <v>0</v>
      </c>
      <c r="BL128" s="13" t="s">
        <v>139</v>
      </c>
      <c r="BM128" s="13" t="s">
        <v>287</v>
      </c>
    </row>
    <row r="129" s="1" customFormat="1" ht="16.5" customHeight="1">
      <c r="B129" s="35"/>
      <c r="C129" s="192" t="s">
        <v>288</v>
      </c>
      <c r="D129" s="192" t="s">
        <v>135</v>
      </c>
      <c r="E129" s="193" t="s">
        <v>289</v>
      </c>
      <c r="F129" s="194" t="s">
        <v>290</v>
      </c>
      <c r="G129" s="195" t="s">
        <v>179</v>
      </c>
      <c r="H129" s="196">
        <v>1</v>
      </c>
      <c r="I129" s="197"/>
      <c r="J129" s="198">
        <f>ROUND(I129*H129,2)</f>
        <v>0</v>
      </c>
      <c r="K129" s="194" t="s">
        <v>35</v>
      </c>
      <c r="L129" s="40"/>
      <c r="M129" s="199" t="s">
        <v>35</v>
      </c>
      <c r="N129" s="200" t="s">
        <v>52</v>
      </c>
      <c r="O129" s="76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3" t="s">
        <v>139</v>
      </c>
      <c r="AT129" s="13" t="s">
        <v>135</v>
      </c>
      <c r="AU129" s="13" t="s">
        <v>89</v>
      </c>
      <c r="AY129" s="13" t="s">
        <v>134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89</v>
      </c>
      <c r="BK129" s="203">
        <f>ROUND(I129*H129,2)</f>
        <v>0</v>
      </c>
      <c r="BL129" s="13" t="s">
        <v>139</v>
      </c>
      <c r="BM129" s="13" t="s">
        <v>291</v>
      </c>
    </row>
    <row r="130" s="1" customFormat="1" ht="16.5" customHeight="1">
      <c r="B130" s="35"/>
      <c r="C130" s="192" t="s">
        <v>214</v>
      </c>
      <c r="D130" s="192" t="s">
        <v>135</v>
      </c>
      <c r="E130" s="193" t="s">
        <v>292</v>
      </c>
      <c r="F130" s="194" t="s">
        <v>293</v>
      </c>
      <c r="G130" s="195" t="s">
        <v>200</v>
      </c>
      <c r="H130" s="196">
        <v>0.29999999999999999</v>
      </c>
      <c r="I130" s="197"/>
      <c r="J130" s="198">
        <f>ROUND(I130*H130,2)</f>
        <v>0</v>
      </c>
      <c r="K130" s="194" t="s">
        <v>35</v>
      </c>
      <c r="L130" s="40"/>
      <c r="M130" s="199" t="s">
        <v>35</v>
      </c>
      <c r="N130" s="200" t="s">
        <v>52</v>
      </c>
      <c r="O130" s="76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3" t="s">
        <v>139</v>
      </c>
      <c r="AT130" s="13" t="s">
        <v>135</v>
      </c>
      <c r="AU130" s="13" t="s">
        <v>89</v>
      </c>
      <c r="AY130" s="13" t="s">
        <v>134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89</v>
      </c>
      <c r="BK130" s="203">
        <f>ROUND(I130*H130,2)</f>
        <v>0</v>
      </c>
      <c r="BL130" s="13" t="s">
        <v>139</v>
      </c>
      <c r="BM130" s="13" t="s">
        <v>294</v>
      </c>
    </row>
    <row r="131" s="1" customFormat="1" ht="16.5" customHeight="1">
      <c r="B131" s="35"/>
      <c r="C131" s="192" t="s">
        <v>295</v>
      </c>
      <c r="D131" s="192" t="s">
        <v>135</v>
      </c>
      <c r="E131" s="193" t="s">
        <v>296</v>
      </c>
      <c r="F131" s="194" t="s">
        <v>297</v>
      </c>
      <c r="G131" s="195" t="s">
        <v>179</v>
      </c>
      <c r="H131" s="196">
        <v>4</v>
      </c>
      <c r="I131" s="197"/>
      <c r="J131" s="198">
        <f>ROUND(I131*H131,2)</f>
        <v>0</v>
      </c>
      <c r="K131" s="194" t="s">
        <v>35</v>
      </c>
      <c r="L131" s="40"/>
      <c r="M131" s="199" t="s">
        <v>35</v>
      </c>
      <c r="N131" s="200" t="s">
        <v>52</v>
      </c>
      <c r="O131" s="76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3" t="s">
        <v>139</v>
      </c>
      <c r="AT131" s="13" t="s">
        <v>135</v>
      </c>
      <c r="AU131" s="13" t="s">
        <v>89</v>
      </c>
      <c r="AY131" s="13" t="s">
        <v>134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89</v>
      </c>
      <c r="BK131" s="203">
        <f>ROUND(I131*H131,2)</f>
        <v>0</v>
      </c>
      <c r="BL131" s="13" t="s">
        <v>139</v>
      </c>
      <c r="BM131" s="13" t="s">
        <v>298</v>
      </c>
    </row>
    <row r="132" s="1" customFormat="1" ht="16.5" customHeight="1">
      <c r="B132" s="35"/>
      <c r="C132" s="192" t="s">
        <v>217</v>
      </c>
      <c r="D132" s="192" t="s">
        <v>135</v>
      </c>
      <c r="E132" s="193" t="s">
        <v>299</v>
      </c>
      <c r="F132" s="194" t="s">
        <v>300</v>
      </c>
      <c r="G132" s="195" t="s">
        <v>179</v>
      </c>
      <c r="H132" s="196">
        <v>3</v>
      </c>
      <c r="I132" s="197"/>
      <c r="J132" s="198">
        <f>ROUND(I132*H132,2)</f>
        <v>0</v>
      </c>
      <c r="K132" s="194" t="s">
        <v>35</v>
      </c>
      <c r="L132" s="40"/>
      <c r="M132" s="199" t="s">
        <v>35</v>
      </c>
      <c r="N132" s="200" t="s">
        <v>52</v>
      </c>
      <c r="O132" s="76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3" t="s">
        <v>139</v>
      </c>
      <c r="AT132" s="13" t="s">
        <v>135</v>
      </c>
      <c r="AU132" s="13" t="s">
        <v>89</v>
      </c>
      <c r="AY132" s="13" t="s">
        <v>134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89</v>
      </c>
      <c r="BK132" s="203">
        <f>ROUND(I132*H132,2)</f>
        <v>0</v>
      </c>
      <c r="BL132" s="13" t="s">
        <v>139</v>
      </c>
      <c r="BM132" s="13" t="s">
        <v>301</v>
      </c>
    </row>
    <row r="133" s="1" customFormat="1" ht="16.5" customHeight="1">
      <c r="B133" s="35"/>
      <c r="C133" s="192" t="s">
        <v>302</v>
      </c>
      <c r="D133" s="192" t="s">
        <v>135</v>
      </c>
      <c r="E133" s="193" t="s">
        <v>303</v>
      </c>
      <c r="F133" s="194" t="s">
        <v>304</v>
      </c>
      <c r="G133" s="195" t="s">
        <v>179</v>
      </c>
      <c r="H133" s="196">
        <v>5</v>
      </c>
      <c r="I133" s="197"/>
      <c r="J133" s="198">
        <f>ROUND(I133*H133,2)</f>
        <v>0</v>
      </c>
      <c r="K133" s="194" t="s">
        <v>35</v>
      </c>
      <c r="L133" s="40"/>
      <c r="M133" s="199" t="s">
        <v>35</v>
      </c>
      <c r="N133" s="200" t="s">
        <v>52</v>
      </c>
      <c r="O133" s="7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3" t="s">
        <v>139</v>
      </c>
      <c r="AT133" s="13" t="s">
        <v>135</v>
      </c>
      <c r="AU133" s="13" t="s">
        <v>89</v>
      </c>
      <c r="AY133" s="13" t="s">
        <v>134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3" t="s">
        <v>89</v>
      </c>
      <c r="BK133" s="203">
        <f>ROUND(I133*H133,2)</f>
        <v>0</v>
      </c>
      <c r="BL133" s="13" t="s">
        <v>139</v>
      </c>
      <c r="BM133" s="13" t="s">
        <v>305</v>
      </c>
    </row>
    <row r="134" s="1" customFormat="1" ht="16.5" customHeight="1">
      <c r="B134" s="35"/>
      <c r="C134" s="192" t="s">
        <v>220</v>
      </c>
      <c r="D134" s="192" t="s">
        <v>135</v>
      </c>
      <c r="E134" s="193" t="s">
        <v>306</v>
      </c>
      <c r="F134" s="194" t="s">
        <v>307</v>
      </c>
      <c r="G134" s="195" t="s">
        <v>179</v>
      </c>
      <c r="H134" s="196">
        <v>17</v>
      </c>
      <c r="I134" s="197"/>
      <c r="J134" s="198">
        <f>ROUND(I134*H134,2)</f>
        <v>0</v>
      </c>
      <c r="K134" s="194" t="s">
        <v>35</v>
      </c>
      <c r="L134" s="40"/>
      <c r="M134" s="199" t="s">
        <v>35</v>
      </c>
      <c r="N134" s="200" t="s">
        <v>52</v>
      </c>
      <c r="O134" s="7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3" t="s">
        <v>139</v>
      </c>
      <c r="AT134" s="13" t="s">
        <v>135</v>
      </c>
      <c r="AU134" s="13" t="s">
        <v>89</v>
      </c>
      <c r="AY134" s="13" t="s">
        <v>134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89</v>
      </c>
      <c r="BK134" s="203">
        <f>ROUND(I134*H134,2)</f>
        <v>0</v>
      </c>
      <c r="BL134" s="13" t="s">
        <v>139</v>
      </c>
      <c r="BM134" s="13" t="s">
        <v>308</v>
      </c>
    </row>
    <row r="135" s="1" customFormat="1" ht="16.5" customHeight="1">
      <c r="B135" s="35"/>
      <c r="C135" s="192" t="s">
        <v>309</v>
      </c>
      <c r="D135" s="192" t="s">
        <v>135</v>
      </c>
      <c r="E135" s="193" t="s">
        <v>310</v>
      </c>
      <c r="F135" s="194" t="s">
        <v>311</v>
      </c>
      <c r="G135" s="195" t="s">
        <v>179</v>
      </c>
      <c r="H135" s="196">
        <v>1</v>
      </c>
      <c r="I135" s="197"/>
      <c r="J135" s="198">
        <f>ROUND(I135*H135,2)</f>
        <v>0</v>
      </c>
      <c r="K135" s="194" t="s">
        <v>35</v>
      </c>
      <c r="L135" s="40"/>
      <c r="M135" s="199" t="s">
        <v>35</v>
      </c>
      <c r="N135" s="200" t="s">
        <v>52</v>
      </c>
      <c r="O135" s="7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3" t="s">
        <v>139</v>
      </c>
      <c r="AT135" s="13" t="s">
        <v>135</v>
      </c>
      <c r="AU135" s="13" t="s">
        <v>89</v>
      </c>
      <c r="AY135" s="13" t="s">
        <v>134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89</v>
      </c>
      <c r="BK135" s="203">
        <f>ROUND(I135*H135,2)</f>
        <v>0</v>
      </c>
      <c r="BL135" s="13" t="s">
        <v>139</v>
      </c>
      <c r="BM135" s="13" t="s">
        <v>312</v>
      </c>
    </row>
    <row r="136" s="1" customFormat="1" ht="16.5" customHeight="1">
      <c r="B136" s="35"/>
      <c r="C136" s="192" t="s">
        <v>223</v>
      </c>
      <c r="D136" s="192" t="s">
        <v>135</v>
      </c>
      <c r="E136" s="193" t="s">
        <v>313</v>
      </c>
      <c r="F136" s="194" t="s">
        <v>314</v>
      </c>
      <c r="G136" s="195" t="s">
        <v>179</v>
      </c>
      <c r="H136" s="196">
        <v>8</v>
      </c>
      <c r="I136" s="197"/>
      <c r="J136" s="198">
        <f>ROUND(I136*H136,2)</f>
        <v>0</v>
      </c>
      <c r="K136" s="194" t="s">
        <v>35</v>
      </c>
      <c r="L136" s="40"/>
      <c r="M136" s="199" t="s">
        <v>35</v>
      </c>
      <c r="N136" s="200" t="s">
        <v>52</v>
      </c>
      <c r="O136" s="7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3" t="s">
        <v>139</v>
      </c>
      <c r="AT136" s="13" t="s">
        <v>135</v>
      </c>
      <c r="AU136" s="13" t="s">
        <v>89</v>
      </c>
      <c r="AY136" s="13" t="s">
        <v>134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3" t="s">
        <v>89</v>
      </c>
      <c r="BK136" s="203">
        <f>ROUND(I136*H136,2)</f>
        <v>0</v>
      </c>
      <c r="BL136" s="13" t="s">
        <v>139</v>
      </c>
      <c r="BM136" s="13" t="s">
        <v>315</v>
      </c>
    </row>
    <row r="137" s="1" customFormat="1" ht="16.5" customHeight="1">
      <c r="B137" s="35"/>
      <c r="C137" s="192" t="s">
        <v>316</v>
      </c>
      <c r="D137" s="192" t="s">
        <v>135</v>
      </c>
      <c r="E137" s="193" t="s">
        <v>317</v>
      </c>
      <c r="F137" s="194" t="s">
        <v>318</v>
      </c>
      <c r="G137" s="195" t="s">
        <v>200</v>
      </c>
      <c r="H137" s="196">
        <v>0.29999999999999999</v>
      </c>
      <c r="I137" s="197"/>
      <c r="J137" s="198">
        <f>ROUND(I137*H137,2)</f>
        <v>0</v>
      </c>
      <c r="K137" s="194" t="s">
        <v>35</v>
      </c>
      <c r="L137" s="40"/>
      <c r="M137" s="199" t="s">
        <v>35</v>
      </c>
      <c r="N137" s="200" t="s">
        <v>52</v>
      </c>
      <c r="O137" s="7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3" t="s">
        <v>139</v>
      </c>
      <c r="AT137" s="13" t="s">
        <v>135</v>
      </c>
      <c r="AU137" s="13" t="s">
        <v>89</v>
      </c>
      <c r="AY137" s="13" t="s">
        <v>134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89</v>
      </c>
      <c r="BK137" s="203">
        <f>ROUND(I137*H137,2)</f>
        <v>0</v>
      </c>
      <c r="BL137" s="13" t="s">
        <v>139</v>
      </c>
      <c r="BM137" s="13" t="s">
        <v>319</v>
      </c>
    </row>
    <row r="138" s="9" customFormat="1" ht="25.92" customHeight="1">
      <c r="B138" s="178"/>
      <c r="C138" s="179"/>
      <c r="D138" s="180" t="s">
        <v>80</v>
      </c>
      <c r="E138" s="181" t="s">
        <v>320</v>
      </c>
      <c r="F138" s="181" t="s">
        <v>321</v>
      </c>
      <c r="G138" s="179"/>
      <c r="H138" s="179"/>
      <c r="I138" s="182"/>
      <c r="J138" s="183">
        <f>BK138</f>
        <v>0</v>
      </c>
      <c r="K138" s="179"/>
      <c r="L138" s="184"/>
      <c r="M138" s="185"/>
      <c r="N138" s="186"/>
      <c r="O138" s="186"/>
      <c r="P138" s="187">
        <f>SUM(P139:P140)</f>
        <v>0</v>
      </c>
      <c r="Q138" s="186"/>
      <c r="R138" s="187">
        <f>SUM(R139:R140)</f>
        <v>0</v>
      </c>
      <c r="S138" s="186"/>
      <c r="T138" s="188">
        <f>SUM(T139:T140)</f>
        <v>0</v>
      </c>
      <c r="AR138" s="189" t="s">
        <v>91</v>
      </c>
      <c r="AT138" s="190" t="s">
        <v>80</v>
      </c>
      <c r="AU138" s="190" t="s">
        <v>81</v>
      </c>
      <c r="AY138" s="189" t="s">
        <v>134</v>
      </c>
      <c r="BK138" s="191">
        <f>SUM(BK139:BK140)</f>
        <v>0</v>
      </c>
    </row>
    <row r="139" s="1" customFormat="1" ht="16.5" customHeight="1">
      <c r="B139" s="35"/>
      <c r="C139" s="192" t="s">
        <v>229</v>
      </c>
      <c r="D139" s="192" t="s">
        <v>135</v>
      </c>
      <c r="E139" s="193" t="s">
        <v>322</v>
      </c>
      <c r="F139" s="194" t="s">
        <v>323</v>
      </c>
      <c r="G139" s="195" t="s">
        <v>138</v>
      </c>
      <c r="H139" s="196">
        <v>58</v>
      </c>
      <c r="I139" s="197"/>
      <c r="J139" s="198">
        <f>ROUND(I139*H139,2)</f>
        <v>0</v>
      </c>
      <c r="K139" s="194" t="s">
        <v>35</v>
      </c>
      <c r="L139" s="40"/>
      <c r="M139" s="199" t="s">
        <v>35</v>
      </c>
      <c r="N139" s="200" t="s">
        <v>52</v>
      </c>
      <c r="O139" s="7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3" t="s">
        <v>139</v>
      </c>
      <c r="AT139" s="13" t="s">
        <v>135</v>
      </c>
      <c r="AU139" s="13" t="s">
        <v>89</v>
      </c>
      <c r="AY139" s="13" t="s">
        <v>134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89</v>
      </c>
      <c r="BK139" s="203">
        <f>ROUND(I139*H139,2)</f>
        <v>0</v>
      </c>
      <c r="BL139" s="13" t="s">
        <v>139</v>
      </c>
      <c r="BM139" s="13" t="s">
        <v>324</v>
      </c>
    </row>
    <row r="140" s="1" customFormat="1" ht="16.5" customHeight="1">
      <c r="B140" s="35"/>
      <c r="C140" s="192" t="s">
        <v>325</v>
      </c>
      <c r="D140" s="192" t="s">
        <v>135</v>
      </c>
      <c r="E140" s="193" t="s">
        <v>326</v>
      </c>
      <c r="F140" s="194" t="s">
        <v>327</v>
      </c>
      <c r="G140" s="195" t="s">
        <v>138</v>
      </c>
      <c r="H140" s="196">
        <v>7</v>
      </c>
      <c r="I140" s="197"/>
      <c r="J140" s="198">
        <f>ROUND(I140*H140,2)</f>
        <v>0</v>
      </c>
      <c r="K140" s="194" t="s">
        <v>35</v>
      </c>
      <c r="L140" s="40"/>
      <c r="M140" s="214" t="s">
        <v>35</v>
      </c>
      <c r="N140" s="215" t="s">
        <v>52</v>
      </c>
      <c r="O140" s="216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AR140" s="13" t="s">
        <v>139</v>
      </c>
      <c r="AT140" s="13" t="s">
        <v>135</v>
      </c>
      <c r="AU140" s="13" t="s">
        <v>89</v>
      </c>
      <c r="AY140" s="13" t="s">
        <v>134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3" t="s">
        <v>89</v>
      </c>
      <c r="BK140" s="203">
        <f>ROUND(I140*H140,2)</f>
        <v>0</v>
      </c>
      <c r="BL140" s="13" t="s">
        <v>139</v>
      </c>
      <c r="BM140" s="13" t="s">
        <v>328</v>
      </c>
    </row>
    <row r="141" s="1" customFormat="1" ht="6.96" customHeight="1">
      <c r="B141" s="54"/>
      <c r="C141" s="55"/>
      <c r="D141" s="55"/>
      <c r="E141" s="55"/>
      <c r="F141" s="55"/>
      <c r="G141" s="55"/>
      <c r="H141" s="55"/>
      <c r="I141" s="151"/>
      <c r="J141" s="55"/>
      <c r="K141" s="55"/>
      <c r="L141" s="40"/>
    </row>
  </sheetData>
  <sheetProtection sheet="1" autoFilter="0" formatColumns="0" formatRows="0" objects="1" scenarios="1" spinCount="100000" saltValue="Jk8tPVkeBuOfuFvUcHj2yTa2hZURBlX1WXQ6KW6FFM4lWNoiSZh9j33PlzsONkozLQXDmSfN3Cmxvx8FBLpn1g==" hashValue="Ickkxcke2xDLOuaDu7VKEEBhE1VjKSaatmgFJk+OOQfVZXwdTZsPZ2Dj9QPYwqGuS2n3S+jsL5BDyIhttnIqmg==" algorithmName="SHA-512" password="CC35"/>
  <autoFilter ref="C81:K140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94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329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ROUND(J88,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ROUND((SUM(BE88:BE241)),  2)</f>
        <v>0</v>
      </c>
      <c r="I33" s="140">
        <v>0.20999999999999999</v>
      </c>
      <c r="J33" s="139">
        <f>ROUND(((SUM(BE88:BE241))*I33),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ROUND((SUM(BF88:BF241)),  2)</f>
        <v>0</v>
      </c>
      <c r="I34" s="140">
        <v>0.14999999999999999</v>
      </c>
      <c r="J34" s="139">
        <f>ROUND(((SUM(BF88:BF241))*I34),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ROUND((SUM(BG88:BG241)),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ROUND((SUM(BH88:BH241)),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ROUND((SUM(BI88:BI241)),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V - Vytápění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J88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330</v>
      </c>
      <c r="E60" s="164"/>
      <c r="F60" s="164"/>
      <c r="G60" s="164"/>
      <c r="H60" s="164"/>
      <c r="I60" s="165"/>
      <c r="J60" s="166">
        <f>J89</f>
        <v>0</v>
      </c>
      <c r="K60" s="162"/>
      <c r="L60" s="167"/>
    </row>
    <row r="61" hidden="1" s="7" customFormat="1" ht="24.96" customHeight="1">
      <c r="B61" s="161"/>
      <c r="C61" s="162"/>
      <c r="D61" s="163" t="s">
        <v>331</v>
      </c>
      <c r="E61" s="164"/>
      <c r="F61" s="164"/>
      <c r="G61" s="164"/>
      <c r="H61" s="164"/>
      <c r="I61" s="165"/>
      <c r="J61" s="166">
        <f>J97</f>
        <v>0</v>
      </c>
      <c r="K61" s="162"/>
      <c r="L61" s="167"/>
    </row>
    <row r="62" hidden="1" s="7" customFormat="1" ht="24.96" customHeight="1">
      <c r="B62" s="161"/>
      <c r="C62" s="162"/>
      <c r="D62" s="163" t="s">
        <v>332</v>
      </c>
      <c r="E62" s="164"/>
      <c r="F62" s="164"/>
      <c r="G62" s="164"/>
      <c r="H62" s="164"/>
      <c r="I62" s="165"/>
      <c r="J62" s="166">
        <f>J103</f>
        <v>0</v>
      </c>
      <c r="K62" s="162"/>
      <c r="L62" s="167"/>
    </row>
    <row r="63" hidden="1" s="7" customFormat="1" ht="24.96" customHeight="1">
      <c r="B63" s="161"/>
      <c r="C63" s="162"/>
      <c r="D63" s="163" t="s">
        <v>333</v>
      </c>
      <c r="E63" s="164"/>
      <c r="F63" s="164"/>
      <c r="G63" s="164"/>
      <c r="H63" s="164"/>
      <c r="I63" s="165"/>
      <c r="J63" s="166">
        <f>J109</f>
        <v>0</v>
      </c>
      <c r="K63" s="162"/>
      <c r="L63" s="167"/>
    </row>
    <row r="64" hidden="1" s="7" customFormat="1" ht="24.96" customHeight="1">
      <c r="B64" s="161"/>
      <c r="C64" s="162"/>
      <c r="D64" s="163" t="s">
        <v>334</v>
      </c>
      <c r="E64" s="164"/>
      <c r="F64" s="164"/>
      <c r="G64" s="164"/>
      <c r="H64" s="164"/>
      <c r="I64" s="165"/>
      <c r="J64" s="166">
        <f>J129</f>
        <v>0</v>
      </c>
      <c r="K64" s="162"/>
      <c r="L64" s="167"/>
    </row>
    <row r="65" hidden="1" s="7" customFormat="1" ht="24.96" customHeight="1">
      <c r="B65" s="161"/>
      <c r="C65" s="162"/>
      <c r="D65" s="163" t="s">
        <v>335</v>
      </c>
      <c r="E65" s="164"/>
      <c r="F65" s="164"/>
      <c r="G65" s="164"/>
      <c r="H65" s="164"/>
      <c r="I65" s="165"/>
      <c r="J65" s="166">
        <f>J149</f>
        <v>0</v>
      </c>
      <c r="K65" s="162"/>
      <c r="L65" s="167"/>
    </row>
    <row r="66" hidden="1" s="7" customFormat="1" ht="24.96" customHeight="1">
      <c r="B66" s="161"/>
      <c r="C66" s="162"/>
      <c r="D66" s="163" t="s">
        <v>117</v>
      </c>
      <c r="E66" s="164"/>
      <c r="F66" s="164"/>
      <c r="G66" s="164"/>
      <c r="H66" s="164"/>
      <c r="I66" s="165"/>
      <c r="J66" s="166">
        <f>J171</f>
        <v>0</v>
      </c>
      <c r="K66" s="162"/>
      <c r="L66" s="167"/>
    </row>
    <row r="67" hidden="1" s="7" customFormat="1" ht="24.96" customHeight="1">
      <c r="B67" s="161"/>
      <c r="C67" s="162"/>
      <c r="D67" s="163" t="s">
        <v>118</v>
      </c>
      <c r="E67" s="164"/>
      <c r="F67" s="164"/>
      <c r="G67" s="164"/>
      <c r="H67" s="164"/>
      <c r="I67" s="165"/>
      <c r="J67" s="166">
        <f>J232</f>
        <v>0</v>
      </c>
      <c r="K67" s="162"/>
      <c r="L67" s="167"/>
    </row>
    <row r="68" hidden="1" s="7" customFormat="1" ht="24.96" customHeight="1">
      <c r="B68" s="161"/>
      <c r="C68" s="162"/>
      <c r="D68" s="163" t="s">
        <v>336</v>
      </c>
      <c r="E68" s="164"/>
      <c r="F68" s="164"/>
      <c r="G68" s="164"/>
      <c r="H68" s="164"/>
      <c r="I68" s="165"/>
      <c r="J68" s="166">
        <f>J236</f>
        <v>0</v>
      </c>
      <c r="K68" s="162"/>
      <c r="L68" s="167"/>
    </row>
    <row r="69" hidden="1" s="1" customFormat="1" ht="21.84" customHeight="1">
      <c r="B69" s="35"/>
      <c r="C69" s="36"/>
      <c r="D69" s="36"/>
      <c r="E69" s="36"/>
      <c r="F69" s="36"/>
      <c r="G69" s="36"/>
      <c r="H69" s="36"/>
      <c r="I69" s="127"/>
      <c r="J69" s="36"/>
      <c r="K69" s="36"/>
      <c r="L69" s="40"/>
    </row>
    <row r="70" hidden="1" s="1" customFormat="1" ht="6.96" customHeight="1">
      <c r="B70" s="54"/>
      <c r="C70" s="55"/>
      <c r="D70" s="55"/>
      <c r="E70" s="55"/>
      <c r="F70" s="55"/>
      <c r="G70" s="55"/>
      <c r="H70" s="55"/>
      <c r="I70" s="151"/>
      <c r="J70" s="55"/>
      <c r="K70" s="55"/>
      <c r="L70" s="40"/>
    </row>
    <row r="71" hidden="1"/>
    <row r="72" hidden="1"/>
    <row r="73" hidden="1"/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0"/>
    </row>
    <row r="75" s="1" customFormat="1" ht="24.96" customHeight="1">
      <c r="B75" s="35"/>
      <c r="C75" s="19" t="s">
        <v>119</v>
      </c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2" customHeight="1">
      <c r="B77" s="35"/>
      <c r="C77" s="28" t="s">
        <v>16</v>
      </c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6.5" customHeight="1">
      <c r="B78" s="35"/>
      <c r="C78" s="36"/>
      <c r="D78" s="36"/>
      <c r="E78" s="155" t="str">
        <f>E7</f>
        <v>Výměna plynových kotlů ve stávající plynové kotelně</v>
      </c>
      <c r="F78" s="28"/>
      <c r="G78" s="28"/>
      <c r="H78" s="28"/>
      <c r="I78" s="127"/>
      <c r="J78" s="36"/>
      <c r="K78" s="36"/>
      <c r="L78" s="40"/>
    </row>
    <row r="79" s="1" customFormat="1" ht="12" customHeight="1">
      <c r="B79" s="35"/>
      <c r="C79" s="28" t="s">
        <v>110</v>
      </c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6.5" customHeight="1">
      <c r="B80" s="35"/>
      <c r="C80" s="36"/>
      <c r="D80" s="36"/>
      <c r="E80" s="61" t="str">
        <f>E9</f>
        <v>V - Vytápění</v>
      </c>
      <c r="F80" s="36"/>
      <c r="G80" s="36"/>
      <c r="H80" s="36"/>
      <c r="I80" s="127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7"/>
      <c r="J81" s="36"/>
      <c r="K81" s="36"/>
      <c r="L81" s="40"/>
    </row>
    <row r="82" s="1" customFormat="1" ht="12" customHeight="1">
      <c r="B82" s="35"/>
      <c r="C82" s="28" t="s">
        <v>22</v>
      </c>
      <c r="D82" s="36"/>
      <c r="E82" s="36"/>
      <c r="F82" s="23" t="str">
        <f>F12</f>
        <v>KLATOVY, náměstí Míru 63/I</v>
      </c>
      <c r="G82" s="36"/>
      <c r="H82" s="36"/>
      <c r="I82" s="129" t="s">
        <v>24</v>
      </c>
      <c r="J82" s="64" t="str">
        <f>IF(J12="","",J12)</f>
        <v>20. 2. 2019</v>
      </c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1" customFormat="1" ht="13.65" customHeight="1">
      <c r="B84" s="35"/>
      <c r="C84" s="28" t="s">
        <v>30</v>
      </c>
      <c r="D84" s="36"/>
      <c r="E84" s="36"/>
      <c r="F84" s="23" t="str">
        <f>E15</f>
        <v>Město Klatovy, nám. Míru č.p.62/1, 339 01 Klatovy</v>
      </c>
      <c r="G84" s="36"/>
      <c r="H84" s="36"/>
      <c r="I84" s="129" t="s">
        <v>38</v>
      </c>
      <c r="J84" s="33" t="str">
        <f>E21</f>
        <v>AREA group s.r.o.</v>
      </c>
      <c r="K84" s="36"/>
      <c r="L84" s="40"/>
    </row>
    <row r="85" s="1" customFormat="1" ht="13.65" customHeight="1">
      <c r="B85" s="35"/>
      <c r="C85" s="28" t="s">
        <v>36</v>
      </c>
      <c r="D85" s="36"/>
      <c r="E85" s="36"/>
      <c r="F85" s="23" t="str">
        <f>IF(E18="","",E18)</f>
        <v>Vyplň údaj</v>
      </c>
      <c r="G85" s="36"/>
      <c r="H85" s="36"/>
      <c r="I85" s="129" t="s">
        <v>43</v>
      </c>
      <c r="J85" s="33" t="str">
        <f>E24</f>
        <v>Ing. Lada Franková</v>
      </c>
      <c r="K85" s="36"/>
      <c r="L85" s="40"/>
    </row>
    <row r="86" s="1" customFormat="1" ht="10.32" customHeight="1">
      <c r="B86" s="35"/>
      <c r="C86" s="36"/>
      <c r="D86" s="36"/>
      <c r="E86" s="36"/>
      <c r="F86" s="36"/>
      <c r="G86" s="36"/>
      <c r="H86" s="36"/>
      <c r="I86" s="127"/>
      <c r="J86" s="36"/>
      <c r="K86" s="36"/>
      <c r="L86" s="40"/>
    </row>
    <row r="87" s="8" customFormat="1" ht="29.28" customHeight="1">
      <c r="B87" s="168"/>
      <c r="C87" s="169" t="s">
        <v>120</v>
      </c>
      <c r="D87" s="170" t="s">
        <v>66</v>
      </c>
      <c r="E87" s="170" t="s">
        <v>62</v>
      </c>
      <c r="F87" s="170" t="s">
        <v>63</v>
      </c>
      <c r="G87" s="170" t="s">
        <v>121</v>
      </c>
      <c r="H87" s="170" t="s">
        <v>122</v>
      </c>
      <c r="I87" s="171" t="s">
        <v>123</v>
      </c>
      <c r="J87" s="170" t="s">
        <v>114</v>
      </c>
      <c r="K87" s="172" t="s">
        <v>124</v>
      </c>
      <c r="L87" s="173"/>
      <c r="M87" s="84" t="s">
        <v>35</v>
      </c>
      <c r="N87" s="85" t="s">
        <v>51</v>
      </c>
      <c r="O87" s="85" t="s">
        <v>125</v>
      </c>
      <c r="P87" s="85" t="s">
        <v>126</v>
      </c>
      <c r="Q87" s="85" t="s">
        <v>127</v>
      </c>
      <c r="R87" s="85" t="s">
        <v>128</v>
      </c>
      <c r="S87" s="85" t="s">
        <v>129</v>
      </c>
      <c r="T87" s="86" t="s">
        <v>130</v>
      </c>
    </row>
    <row r="88" s="1" customFormat="1" ht="22.8" customHeight="1">
      <c r="B88" s="35"/>
      <c r="C88" s="91" t="s">
        <v>131</v>
      </c>
      <c r="D88" s="36"/>
      <c r="E88" s="36"/>
      <c r="F88" s="36"/>
      <c r="G88" s="36"/>
      <c r="H88" s="36"/>
      <c r="I88" s="127"/>
      <c r="J88" s="174">
        <f>BK88</f>
        <v>0</v>
      </c>
      <c r="K88" s="36"/>
      <c r="L88" s="40"/>
      <c r="M88" s="87"/>
      <c r="N88" s="88"/>
      <c r="O88" s="88"/>
      <c r="P88" s="175">
        <f>P89+P97+P103+P109+P129+P149+P171+P232+P236</f>
        <v>0</v>
      </c>
      <c r="Q88" s="88"/>
      <c r="R88" s="175">
        <f>R89+R97+R103+R109+R129+R149+R171+R232+R236</f>
        <v>0.011937110000000001</v>
      </c>
      <c r="S88" s="88"/>
      <c r="T88" s="176">
        <f>T89+T97+T103+T109+T129+T149+T171+T232+T236</f>
        <v>1.3666700000000001</v>
      </c>
      <c r="AT88" s="13" t="s">
        <v>80</v>
      </c>
      <c r="AU88" s="13" t="s">
        <v>115</v>
      </c>
      <c r="BK88" s="177">
        <f>BK89+BK97+BK103+BK109+BK129+BK149+BK171+BK232+BK236</f>
        <v>0</v>
      </c>
    </row>
    <row r="89" s="9" customFormat="1" ht="25.92" customHeight="1">
      <c r="B89" s="178"/>
      <c r="C89" s="179"/>
      <c r="D89" s="180" t="s">
        <v>80</v>
      </c>
      <c r="E89" s="181" t="s">
        <v>337</v>
      </c>
      <c r="F89" s="181" t="s">
        <v>338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SUM(P90:P96)</f>
        <v>0</v>
      </c>
      <c r="Q89" s="186"/>
      <c r="R89" s="187">
        <f>SUM(R90:R96)</f>
        <v>0</v>
      </c>
      <c r="S89" s="186"/>
      <c r="T89" s="188">
        <f>SUM(T90:T96)</f>
        <v>0</v>
      </c>
      <c r="AR89" s="189" t="s">
        <v>91</v>
      </c>
      <c r="AT89" s="190" t="s">
        <v>80</v>
      </c>
      <c r="AU89" s="190" t="s">
        <v>81</v>
      </c>
      <c r="AY89" s="189" t="s">
        <v>134</v>
      </c>
      <c r="BK89" s="191">
        <f>SUM(BK90:BK96)</f>
        <v>0</v>
      </c>
    </row>
    <row r="90" s="1" customFormat="1" ht="16.5" customHeight="1">
      <c r="B90" s="35"/>
      <c r="C90" s="192" t="s">
        <v>89</v>
      </c>
      <c r="D90" s="192" t="s">
        <v>135</v>
      </c>
      <c r="E90" s="193" t="s">
        <v>339</v>
      </c>
      <c r="F90" s="194" t="s">
        <v>340</v>
      </c>
      <c r="G90" s="195" t="s">
        <v>341</v>
      </c>
      <c r="H90" s="196">
        <v>11</v>
      </c>
      <c r="I90" s="197"/>
      <c r="J90" s="198">
        <f>ROUND(I90*H90,2)</f>
        <v>0</v>
      </c>
      <c r="K90" s="194" t="s">
        <v>35</v>
      </c>
      <c r="L90" s="40"/>
      <c r="M90" s="199" t="s">
        <v>35</v>
      </c>
      <c r="N90" s="200" t="s">
        <v>52</v>
      </c>
      <c r="O90" s="7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139</v>
      </c>
      <c r="AT90" s="13" t="s">
        <v>135</v>
      </c>
      <c r="AU90" s="13" t="s">
        <v>89</v>
      </c>
      <c r="AY90" s="13" t="s">
        <v>134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89</v>
      </c>
      <c r="BK90" s="203">
        <f>ROUND(I90*H90,2)</f>
        <v>0</v>
      </c>
      <c r="BL90" s="13" t="s">
        <v>139</v>
      </c>
      <c r="BM90" s="13" t="s">
        <v>21</v>
      </c>
    </row>
    <row r="91" s="1" customFormat="1" ht="16.5" customHeight="1">
      <c r="B91" s="35"/>
      <c r="C91" s="204" t="s">
        <v>91</v>
      </c>
      <c r="D91" s="204" t="s">
        <v>95</v>
      </c>
      <c r="E91" s="205" t="s">
        <v>342</v>
      </c>
      <c r="F91" s="206" t="s">
        <v>343</v>
      </c>
      <c r="G91" s="207" t="s">
        <v>138</v>
      </c>
      <c r="H91" s="208">
        <v>1</v>
      </c>
      <c r="I91" s="209"/>
      <c r="J91" s="210">
        <f>ROUND(I91*H91,2)</f>
        <v>0</v>
      </c>
      <c r="K91" s="206" t="s">
        <v>35</v>
      </c>
      <c r="L91" s="211"/>
      <c r="M91" s="212" t="s">
        <v>35</v>
      </c>
      <c r="N91" s="213" t="s">
        <v>52</v>
      </c>
      <c r="O91" s="76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3" t="s">
        <v>161</v>
      </c>
      <c r="AT91" s="13" t="s">
        <v>95</v>
      </c>
      <c r="AU91" s="13" t="s">
        <v>89</v>
      </c>
      <c r="AY91" s="13" t="s">
        <v>134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3" t="s">
        <v>89</v>
      </c>
      <c r="BK91" s="203">
        <f>ROUND(I91*H91,2)</f>
        <v>0</v>
      </c>
      <c r="BL91" s="13" t="s">
        <v>139</v>
      </c>
      <c r="BM91" s="13" t="s">
        <v>344</v>
      </c>
    </row>
    <row r="92" s="1" customFormat="1" ht="16.5" customHeight="1">
      <c r="B92" s="35"/>
      <c r="C92" s="204" t="s">
        <v>143</v>
      </c>
      <c r="D92" s="204" t="s">
        <v>95</v>
      </c>
      <c r="E92" s="205" t="s">
        <v>345</v>
      </c>
      <c r="F92" s="206" t="s">
        <v>346</v>
      </c>
      <c r="G92" s="207" t="s">
        <v>138</v>
      </c>
      <c r="H92" s="208">
        <v>8</v>
      </c>
      <c r="I92" s="209"/>
      <c r="J92" s="210">
        <f>ROUND(I92*H92,2)</f>
        <v>0</v>
      </c>
      <c r="K92" s="206" t="s">
        <v>35</v>
      </c>
      <c r="L92" s="211"/>
      <c r="M92" s="212" t="s">
        <v>35</v>
      </c>
      <c r="N92" s="213" t="s">
        <v>52</v>
      </c>
      <c r="O92" s="7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3" t="s">
        <v>161</v>
      </c>
      <c r="AT92" s="13" t="s">
        <v>95</v>
      </c>
      <c r="AU92" s="13" t="s">
        <v>89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139</v>
      </c>
      <c r="BM92" s="13" t="s">
        <v>347</v>
      </c>
    </row>
    <row r="93" s="1" customFormat="1" ht="16.5" customHeight="1">
      <c r="B93" s="35"/>
      <c r="C93" s="204" t="s">
        <v>142</v>
      </c>
      <c r="D93" s="204" t="s">
        <v>95</v>
      </c>
      <c r="E93" s="205" t="s">
        <v>348</v>
      </c>
      <c r="F93" s="206" t="s">
        <v>349</v>
      </c>
      <c r="G93" s="207" t="s">
        <v>138</v>
      </c>
      <c r="H93" s="208">
        <v>4</v>
      </c>
      <c r="I93" s="209"/>
      <c r="J93" s="210">
        <f>ROUND(I93*H93,2)</f>
        <v>0</v>
      </c>
      <c r="K93" s="206" t="s">
        <v>35</v>
      </c>
      <c r="L93" s="211"/>
      <c r="M93" s="212" t="s">
        <v>35</v>
      </c>
      <c r="N93" s="213" t="s">
        <v>52</v>
      </c>
      <c r="O93" s="76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3" t="s">
        <v>161</v>
      </c>
      <c r="AT93" s="13" t="s">
        <v>95</v>
      </c>
      <c r="AU93" s="13" t="s">
        <v>89</v>
      </c>
      <c r="AY93" s="13" t="s">
        <v>134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3" t="s">
        <v>89</v>
      </c>
      <c r="BK93" s="203">
        <f>ROUND(I93*H93,2)</f>
        <v>0</v>
      </c>
      <c r="BL93" s="13" t="s">
        <v>139</v>
      </c>
      <c r="BM93" s="13" t="s">
        <v>350</v>
      </c>
    </row>
    <row r="94" s="1" customFormat="1" ht="16.5" customHeight="1">
      <c r="B94" s="35"/>
      <c r="C94" s="204" t="s">
        <v>150</v>
      </c>
      <c r="D94" s="204" t="s">
        <v>95</v>
      </c>
      <c r="E94" s="205" t="s">
        <v>351</v>
      </c>
      <c r="F94" s="206" t="s">
        <v>352</v>
      </c>
      <c r="G94" s="207" t="s">
        <v>138</v>
      </c>
      <c r="H94" s="208">
        <v>18</v>
      </c>
      <c r="I94" s="209"/>
      <c r="J94" s="210">
        <f>ROUND(I94*H94,2)</f>
        <v>0</v>
      </c>
      <c r="K94" s="206" t="s">
        <v>35</v>
      </c>
      <c r="L94" s="211"/>
      <c r="M94" s="212" t="s">
        <v>35</v>
      </c>
      <c r="N94" s="213" t="s">
        <v>52</v>
      </c>
      <c r="O94" s="7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3" t="s">
        <v>161</v>
      </c>
      <c r="AT94" s="13" t="s">
        <v>95</v>
      </c>
      <c r="AU94" s="13" t="s">
        <v>89</v>
      </c>
      <c r="AY94" s="13" t="s">
        <v>134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89</v>
      </c>
      <c r="BK94" s="203">
        <f>ROUND(I94*H94,2)</f>
        <v>0</v>
      </c>
      <c r="BL94" s="13" t="s">
        <v>139</v>
      </c>
      <c r="BM94" s="13" t="s">
        <v>353</v>
      </c>
    </row>
    <row r="95" s="1" customFormat="1" ht="16.5" customHeight="1">
      <c r="B95" s="35"/>
      <c r="C95" s="204" t="s">
        <v>146</v>
      </c>
      <c r="D95" s="204" t="s">
        <v>95</v>
      </c>
      <c r="E95" s="205" t="s">
        <v>354</v>
      </c>
      <c r="F95" s="206" t="s">
        <v>355</v>
      </c>
      <c r="G95" s="207" t="s">
        <v>138</v>
      </c>
      <c r="H95" s="208">
        <v>1</v>
      </c>
      <c r="I95" s="209"/>
      <c r="J95" s="210">
        <f>ROUND(I95*H95,2)</f>
        <v>0</v>
      </c>
      <c r="K95" s="206" t="s">
        <v>35</v>
      </c>
      <c r="L95" s="211"/>
      <c r="M95" s="212" t="s">
        <v>35</v>
      </c>
      <c r="N95" s="213" t="s">
        <v>52</v>
      </c>
      <c r="O95" s="7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3" t="s">
        <v>161</v>
      </c>
      <c r="AT95" s="13" t="s">
        <v>95</v>
      </c>
      <c r="AU95" s="13" t="s">
        <v>89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139</v>
      </c>
      <c r="BM95" s="13" t="s">
        <v>356</v>
      </c>
    </row>
    <row r="96" s="1" customFormat="1" ht="16.5" customHeight="1">
      <c r="B96" s="35"/>
      <c r="C96" s="192" t="s">
        <v>158</v>
      </c>
      <c r="D96" s="192" t="s">
        <v>135</v>
      </c>
      <c r="E96" s="193" t="s">
        <v>357</v>
      </c>
      <c r="F96" s="194" t="s">
        <v>358</v>
      </c>
      <c r="G96" s="195" t="s">
        <v>341</v>
      </c>
      <c r="H96" s="196">
        <v>5</v>
      </c>
      <c r="I96" s="197"/>
      <c r="J96" s="198">
        <f>ROUND(I96*H96,2)</f>
        <v>0</v>
      </c>
      <c r="K96" s="194" t="s">
        <v>35</v>
      </c>
      <c r="L96" s="40"/>
      <c r="M96" s="199" t="s">
        <v>35</v>
      </c>
      <c r="N96" s="200" t="s">
        <v>52</v>
      </c>
      <c r="O96" s="7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3" t="s">
        <v>139</v>
      </c>
      <c r="AT96" s="13" t="s">
        <v>135</v>
      </c>
      <c r="AU96" s="13" t="s">
        <v>89</v>
      </c>
      <c r="AY96" s="13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89</v>
      </c>
      <c r="BK96" s="203">
        <f>ROUND(I96*H96,2)</f>
        <v>0</v>
      </c>
      <c r="BL96" s="13" t="s">
        <v>139</v>
      </c>
      <c r="BM96" s="13" t="s">
        <v>157</v>
      </c>
    </row>
    <row r="97" s="9" customFormat="1" ht="25.92" customHeight="1">
      <c r="B97" s="178"/>
      <c r="C97" s="179"/>
      <c r="D97" s="180" t="s">
        <v>80</v>
      </c>
      <c r="E97" s="181" t="s">
        <v>359</v>
      </c>
      <c r="F97" s="181" t="s">
        <v>360</v>
      </c>
      <c r="G97" s="179"/>
      <c r="H97" s="179"/>
      <c r="I97" s="182"/>
      <c r="J97" s="183">
        <f>BK97</f>
        <v>0</v>
      </c>
      <c r="K97" s="179"/>
      <c r="L97" s="184"/>
      <c r="M97" s="185"/>
      <c r="N97" s="186"/>
      <c r="O97" s="186"/>
      <c r="P97" s="187">
        <f>SUM(P98:P102)</f>
        <v>0</v>
      </c>
      <c r="Q97" s="186"/>
      <c r="R97" s="187">
        <f>SUM(R98:R102)</f>
        <v>0</v>
      </c>
      <c r="S97" s="186"/>
      <c r="T97" s="188">
        <f>SUM(T98:T102)</f>
        <v>0</v>
      </c>
      <c r="AR97" s="189" t="s">
        <v>91</v>
      </c>
      <c r="AT97" s="190" t="s">
        <v>80</v>
      </c>
      <c r="AU97" s="190" t="s">
        <v>81</v>
      </c>
      <c r="AY97" s="189" t="s">
        <v>134</v>
      </c>
      <c r="BK97" s="191">
        <f>SUM(BK98:BK102)</f>
        <v>0</v>
      </c>
    </row>
    <row r="98" s="1" customFormat="1" ht="16.5" customHeight="1">
      <c r="B98" s="35"/>
      <c r="C98" s="192" t="s">
        <v>149</v>
      </c>
      <c r="D98" s="192" t="s">
        <v>135</v>
      </c>
      <c r="E98" s="193" t="s">
        <v>189</v>
      </c>
      <c r="F98" s="194" t="s">
        <v>361</v>
      </c>
      <c r="G98" s="195" t="s">
        <v>153</v>
      </c>
      <c r="H98" s="196">
        <v>1</v>
      </c>
      <c r="I98" s="197"/>
      <c r="J98" s="198">
        <f>ROUND(I98*H98,2)</f>
        <v>0</v>
      </c>
      <c r="K98" s="194" t="s">
        <v>35</v>
      </c>
      <c r="L98" s="40"/>
      <c r="M98" s="199" t="s">
        <v>35</v>
      </c>
      <c r="N98" s="200" t="s">
        <v>52</v>
      </c>
      <c r="O98" s="7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3" t="s">
        <v>139</v>
      </c>
      <c r="AT98" s="13" t="s">
        <v>135</v>
      </c>
      <c r="AU98" s="13" t="s">
        <v>89</v>
      </c>
      <c r="AY98" s="13" t="s">
        <v>134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89</v>
      </c>
      <c r="BK98" s="203">
        <f>ROUND(I98*H98,2)</f>
        <v>0</v>
      </c>
      <c r="BL98" s="13" t="s">
        <v>139</v>
      </c>
      <c r="BM98" s="13" t="s">
        <v>193</v>
      </c>
    </row>
    <row r="99" s="1" customFormat="1" ht="16.5" customHeight="1">
      <c r="B99" s="35"/>
      <c r="C99" s="204" t="s">
        <v>164</v>
      </c>
      <c r="D99" s="204" t="s">
        <v>95</v>
      </c>
      <c r="E99" s="205" t="s">
        <v>139</v>
      </c>
      <c r="F99" s="206" t="s">
        <v>362</v>
      </c>
      <c r="G99" s="207" t="s">
        <v>153</v>
      </c>
      <c r="H99" s="208">
        <v>1</v>
      </c>
      <c r="I99" s="209"/>
      <c r="J99" s="210">
        <f>ROUND(I99*H99,2)</f>
        <v>0</v>
      </c>
      <c r="K99" s="206" t="s">
        <v>35</v>
      </c>
      <c r="L99" s="211"/>
      <c r="M99" s="212" t="s">
        <v>35</v>
      </c>
      <c r="N99" s="213" t="s">
        <v>52</v>
      </c>
      <c r="O99" s="7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3" t="s">
        <v>161</v>
      </c>
      <c r="AT99" s="13" t="s">
        <v>95</v>
      </c>
      <c r="AU99" s="13" t="s">
        <v>89</v>
      </c>
      <c r="AY99" s="13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89</v>
      </c>
      <c r="BK99" s="203">
        <f>ROUND(I99*H99,2)</f>
        <v>0</v>
      </c>
      <c r="BL99" s="13" t="s">
        <v>139</v>
      </c>
      <c r="BM99" s="13" t="s">
        <v>363</v>
      </c>
    </row>
    <row r="100" s="1" customFormat="1" ht="16.5" customHeight="1">
      <c r="B100" s="35"/>
      <c r="C100" s="192" t="s">
        <v>154</v>
      </c>
      <c r="D100" s="192" t="s">
        <v>135</v>
      </c>
      <c r="E100" s="193" t="s">
        <v>364</v>
      </c>
      <c r="F100" s="194" t="s">
        <v>365</v>
      </c>
      <c r="G100" s="195" t="s">
        <v>138</v>
      </c>
      <c r="H100" s="196">
        <v>9</v>
      </c>
      <c r="I100" s="197"/>
      <c r="J100" s="198">
        <f>ROUND(I100*H100,2)</f>
        <v>0</v>
      </c>
      <c r="K100" s="194" t="s">
        <v>35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3" t="s">
        <v>139</v>
      </c>
      <c r="AT100" s="13" t="s">
        <v>135</v>
      </c>
      <c r="AU100" s="13" t="s">
        <v>89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139</v>
      </c>
      <c r="BM100" s="13" t="s">
        <v>169</v>
      </c>
    </row>
    <row r="101" s="1" customFormat="1" ht="16.5" customHeight="1">
      <c r="B101" s="35"/>
      <c r="C101" s="192" t="s">
        <v>170</v>
      </c>
      <c r="D101" s="192" t="s">
        <v>135</v>
      </c>
      <c r="E101" s="193" t="s">
        <v>366</v>
      </c>
      <c r="F101" s="194" t="s">
        <v>367</v>
      </c>
      <c r="G101" s="195" t="s">
        <v>153</v>
      </c>
      <c r="H101" s="196">
        <v>4</v>
      </c>
      <c r="I101" s="197"/>
      <c r="J101" s="198">
        <f>ROUND(I101*H101,2)</f>
        <v>0</v>
      </c>
      <c r="K101" s="194" t="s">
        <v>35</v>
      </c>
      <c r="L101" s="40"/>
      <c r="M101" s="199" t="s">
        <v>35</v>
      </c>
      <c r="N101" s="200" t="s">
        <v>52</v>
      </c>
      <c r="O101" s="7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3" t="s">
        <v>139</v>
      </c>
      <c r="AT101" s="13" t="s">
        <v>135</v>
      </c>
      <c r="AU101" s="13" t="s">
        <v>89</v>
      </c>
      <c r="AY101" s="13" t="s">
        <v>134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89</v>
      </c>
      <c r="BK101" s="203">
        <f>ROUND(I101*H101,2)</f>
        <v>0</v>
      </c>
      <c r="BL101" s="13" t="s">
        <v>139</v>
      </c>
      <c r="BM101" s="13" t="s">
        <v>172</v>
      </c>
    </row>
    <row r="102" s="1" customFormat="1" ht="16.5" customHeight="1">
      <c r="B102" s="35"/>
      <c r="C102" s="192" t="s">
        <v>21</v>
      </c>
      <c r="D102" s="192" t="s">
        <v>135</v>
      </c>
      <c r="E102" s="193" t="s">
        <v>368</v>
      </c>
      <c r="F102" s="194" t="s">
        <v>369</v>
      </c>
      <c r="G102" s="195" t="s">
        <v>200</v>
      </c>
      <c r="H102" s="196">
        <v>0.029999999999999999</v>
      </c>
      <c r="I102" s="197"/>
      <c r="J102" s="198">
        <f>ROUND(I102*H102,2)</f>
        <v>0</v>
      </c>
      <c r="K102" s="194" t="s">
        <v>35</v>
      </c>
      <c r="L102" s="40"/>
      <c r="M102" s="199" t="s">
        <v>35</v>
      </c>
      <c r="N102" s="200" t="s">
        <v>52</v>
      </c>
      <c r="O102" s="76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13" t="s">
        <v>139</v>
      </c>
      <c r="AT102" s="13" t="s">
        <v>135</v>
      </c>
      <c r="AU102" s="13" t="s">
        <v>89</v>
      </c>
      <c r="AY102" s="13" t="s">
        <v>134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3" t="s">
        <v>89</v>
      </c>
      <c r="BK102" s="203">
        <f>ROUND(I102*H102,2)</f>
        <v>0</v>
      </c>
      <c r="BL102" s="13" t="s">
        <v>139</v>
      </c>
      <c r="BM102" s="13" t="s">
        <v>175</v>
      </c>
    </row>
    <row r="103" s="9" customFormat="1" ht="25.92" customHeight="1">
      <c r="B103" s="178"/>
      <c r="C103" s="179"/>
      <c r="D103" s="180" t="s">
        <v>80</v>
      </c>
      <c r="E103" s="181" t="s">
        <v>370</v>
      </c>
      <c r="F103" s="181" t="s">
        <v>371</v>
      </c>
      <c r="G103" s="179"/>
      <c r="H103" s="179"/>
      <c r="I103" s="182"/>
      <c r="J103" s="183">
        <f>BK103</f>
        <v>0</v>
      </c>
      <c r="K103" s="179"/>
      <c r="L103" s="184"/>
      <c r="M103" s="185"/>
      <c r="N103" s="186"/>
      <c r="O103" s="186"/>
      <c r="P103" s="187">
        <f>SUM(P104:P108)</f>
        <v>0</v>
      </c>
      <c r="Q103" s="186"/>
      <c r="R103" s="187">
        <f>SUM(R104:R108)</f>
        <v>0</v>
      </c>
      <c r="S103" s="186"/>
      <c r="T103" s="188">
        <f>SUM(T104:T108)</f>
        <v>0</v>
      </c>
      <c r="AR103" s="189" t="s">
        <v>91</v>
      </c>
      <c r="AT103" s="190" t="s">
        <v>80</v>
      </c>
      <c r="AU103" s="190" t="s">
        <v>81</v>
      </c>
      <c r="AY103" s="189" t="s">
        <v>134</v>
      </c>
      <c r="BK103" s="191">
        <f>SUM(BK104:BK108)</f>
        <v>0</v>
      </c>
    </row>
    <row r="104" s="1" customFormat="1" ht="16.5" customHeight="1">
      <c r="B104" s="35"/>
      <c r="C104" s="192" t="s">
        <v>176</v>
      </c>
      <c r="D104" s="192" t="s">
        <v>135</v>
      </c>
      <c r="E104" s="193" t="s">
        <v>372</v>
      </c>
      <c r="F104" s="194" t="s">
        <v>373</v>
      </c>
      <c r="G104" s="195" t="s">
        <v>138</v>
      </c>
      <c r="H104" s="196">
        <v>10</v>
      </c>
      <c r="I104" s="197"/>
      <c r="J104" s="198">
        <f>ROUND(I104*H104,2)</f>
        <v>0</v>
      </c>
      <c r="K104" s="194" t="s">
        <v>35</v>
      </c>
      <c r="L104" s="40"/>
      <c r="M104" s="199" t="s">
        <v>35</v>
      </c>
      <c r="N104" s="200" t="s">
        <v>52</v>
      </c>
      <c r="O104" s="7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139</v>
      </c>
      <c r="AT104" s="13" t="s">
        <v>135</v>
      </c>
      <c r="AU104" s="13" t="s">
        <v>89</v>
      </c>
      <c r="AY104" s="13" t="s">
        <v>134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89</v>
      </c>
      <c r="BK104" s="203">
        <f>ROUND(I104*H104,2)</f>
        <v>0</v>
      </c>
      <c r="BL104" s="13" t="s">
        <v>139</v>
      </c>
      <c r="BM104" s="13" t="s">
        <v>180</v>
      </c>
    </row>
    <row r="105" s="1" customFormat="1" ht="16.5" customHeight="1">
      <c r="B105" s="35"/>
      <c r="C105" s="192" t="s">
        <v>157</v>
      </c>
      <c r="D105" s="192" t="s">
        <v>135</v>
      </c>
      <c r="E105" s="193" t="s">
        <v>374</v>
      </c>
      <c r="F105" s="194" t="s">
        <v>375</v>
      </c>
      <c r="G105" s="195" t="s">
        <v>138</v>
      </c>
      <c r="H105" s="196">
        <v>10</v>
      </c>
      <c r="I105" s="197"/>
      <c r="J105" s="198">
        <f>ROUND(I105*H105,2)</f>
        <v>0</v>
      </c>
      <c r="K105" s="194" t="s">
        <v>35</v>
      </c>
      <c r="L105" s="40"/>
      <c r="M105" s="199" t="s">
        <v>35</v>
      </c>
      <c r="N105" s="200" t="s">
        <v>52</v>
      </c>
      <c r="O105" s="7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139</v>
      </c>
      <c r="AT105" s="13" t="s">
        <v>135</v>
      </c>
      <c r="AU105" s="13" t="s">
        <v>89</v>
      </c>
      <c r="AY105" s="13" t="s">
        <v>134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89</v>
      </c>
      <c r="BK105" s="203">
        <f>ROUND(I105*H105,2)</f>
        <v>0</v>
      </c>
      <c r="BL105" s="13" t="s">
        <v>139</v>
      </c>
      <c r="BM105" s="13" t="s">
        <v>183</v>
      </c>
    </row>
    <row r="106" s="1" customFormat="1" ht="16.5" customHeight="1">
      <c r="B106" s="35"/>
      <c r="C106" s="192" t="s">
        <v>8</v>
      </c>
      <c r="D106" s="192" t="s">
        <v>135</v>
      </c>
      <c r="E106" s="193" t="s">
        <v>376</v>
      </c>
      <c r="F106" s="194" t="s">
        <v>377</v>
      </c>
      <c r="G106" s="195" t="s">
        <v>378</v>
      </c>
      <c r="H106" s="196">
        <v>1</v>
      </c>
      <c r="I106" s="197"/>
      <c r="J106" s="198">
        <f>ROUND(I106*H106,2)</f>
        <v>0</v>
      </c>
      <c r="K106" s="194" t="s">
        <v>35</v>
      </c>
      <c r="L106" s="40"/>
      <c r="M106" s="199" t="s">
        <v>35</v>
      </c>
      <c r="N106" s="200" t="s">
        <v>52</v>
      </c>
      <c r="O106" s="7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139</v>
      </c>
      <c r="AT106" s="13" t="s">
        <v>135</v>
      </c>
      <c r="AU106" s="13" t="s">
        <v>89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139</v>
      </c>
      <c r="BM106" s="13" t="s">
        <v>186</v>
      </c>
    </row>
    <row r="107" s="1" customFormat="1" ht="16.5" customHeight="1">
      <c r="B107" s="35"/>
      <c r="C107" s="192" t="s">
        <v>139</v>
      </c>
      <c r="D107" s="192" t="s">
        <v>135</v>
      </c>
      <c r="E107" s="193" t="s">
        <v>149</v>
      </c>
      <c r="F107" s="194" t="s">
        <v>379</v>
      </c>
      <c r="G107" s="195" t="s">
        <v>153</v>
      </c>
      <c r="H107" s="196">
        <v>1</v>
      </c>
      <c r="I107" s="197"/>
      <c r="J107" s="198">
        <f>ROUND(I107*H107,2)</f>
        <v>0</v>
      </c>
      <c r="K107" s="194" t="s">
        <v>35</v>
      </c>
      <c r="L107" s="40"/>
      <c r="M107" s="199" t="s">
        <v>35</v>
      </c>
      <c r="N107" s="200" t="s">
        <v>52</v>
      </c>
      <c r="O107" s="7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3" t="s">
        <v>139</v>
      </c>
      <c r="AT107" s="13" t="s">
        <v>135</v>
      </c>
      <c r="AU107" s="13" t="s">
        <v>89</v>
      </c>
      <c r="AY107" s="13" t="s">
        <v>134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89</v>
      </c>
      <c r="BK107" s="203">
        <f>ROUND(I107*H107,2)</f>
        <v>0</v>
      </c>
      <c r="BL107" s="13" t="s">
        <v>139</v>
      </c>
      <c r="BM107" s="13" t="s">
        <v>161</v>
      </c>
    </row>
    <row r="108" s="1" customFormat="1" ht="16.5" customHeight="1">
      <c r="B108" s="35"/>
      <c r="C108" s="192" t="s">
        <v>189</v>
      </c>
      <c r="D108" s="192" t="s">
        <v>135</v>
      </c>
      <c r="E108" s="193" t="s">
        <v>164</v>
      </c>
      <c r="F108" s="194" t="s">
        <v>380</v>
      </c>
      <c r="G108" s="195" t="s">
        <v>153</v>
      </c>
      <c r="H108" s="196">
        <v>1</v>
      </c>
      <c r="I108" s="197"/>
      <c r="J108" s="198">
        <f>ROUND(I108*H108,2)</f>
        <v>0</v>
      </c>
      <c r="K108" s="194" t="s">
        <v>35</v>
      </c>
      <c r="L108" s="40"/>
      <c r="M108" s="199" t="s">
        <v>35</v>
      </c>
      <c r="N108" s="200" t="s">
        <v>52</v>
      </c>
      <c r="O108" s="7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139</v>
      </c>
      <c r="AT108" s="13" t="s">
        <v>135</v>
      </c>
      <c r="AU108" s="13" t="s">
        <v>89</v>
      </c>
      <c r="AY108" s="13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89</v>
      </c>
      <c r="BK108" s="203">
        <f>ROUND(I108*H108,2)</f>
        <v>0</v>
      </c>
      <c r="BL108" s="13" t="s">
        <v>139</v>
      </c>
      <c r="BM108" s="13" t="s">
        <v>192</v>
      </c>
    </row>
    <row r="109" s="9" customFormat="1" ht="25.92" customHeight="1">
      <c r="B109" s="178"/>
      <c r="C109" s="179"/>
      <c r="D109" s="180" t="s">
        <v>80</v>
      </c>
      <c r="E109" s="181" t="s">
        <v>381</v>
      </c>
      <c r="F109" s="181" t="s">
        <v>382</v>
      </c>
      <c r="G109" s="179"/>
      <c r="H109" s="179"/>
      <c r="I109" s="182"/>
      <c r="J109" s="183">
        <f>BK109</f>
        <v>0</v>
      </c>
      <c r="K109" s="179"/>
      <c r="L109" s="184"/>
      <c r="M109" s="185"/>
      <c r="N109" s="186"/>
      <c r="O109" s="186"/>
      <c r="P109" s="187">
        <f>SUM(P110:P128)</f>
        <v>0</v>
      </c>
      <c r="Q109" s="186"/>
      <c r="R109" s="187">
        <f>SUM(R110:R128)</f>
        <v>0</v>
      </c>
      <c r="S109" s="186"/>
      <c r="T109" s="188">
        <f>SUM(T110:T128)</f>
        <v>0</v>
      </c>
      <c r="AR109" s="189" t="s">
        <v>91</v>
      </c>
      <c r="AT109" s="190" t="s">
        <v>80</v>
      </c>
      <c r="AU109" s="190" t="s">
        <v>81</v>
      </c>
      <c r="AY109" s="189" t="s">
        <v>134</v>
      </c>
      <c r="BK109" s="191">
        <f>SUM(BK110:BK128)</f>
        <v>0</v>
      </c>
    </row>
    <row r="110" s="1" customFormat="1" ht="16.5" customHeight="1">
      <c r="B110" s="35"/>
      <c r="C110" s="192" t="s">
        <v>193</v>
      </c>
      <c r="D110" s="192" t="s">
        <v>135</v>
      </c>
      <c r="E110" s="193" t="s">
        <v>383</v>
      </c>
      <c r="F110" s="194" t="s">
        <v>384</v>
      </c>
      <c r="G110" s="195" t="s">
        <v>153</v>
      </c>
      <c r="H110" s="196">
        <v>4</v>
      </c>
      <c r="I110" s="197"/>
      <c r="J110" s="198">
        <f>ROUND(I110*H110,2)</f>
        <v>0</v>
      </c>
      <c r="K110" s="194" t="s">
        <v>35</v>
      </c>
      <c r="L110" s="40"/>
      <c r="M110" s="199" t="s">
        <v>35</v>
      </c>
      <c r="N110" s="200" t="s">
        <v>52</v>
      </c>
      <c r="O110" s="7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139</v>
      </c>
      <c r="AT110" s="13" t="s">
        <v>135</v>
      </c>
      <c r="AU110" s="13" t="s">
        <v>89</v>
      </c>
      <c r="AY110" s="13" t="s">
        <v>134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89</v>
      </c>
      <c r="BK110" s="203">
        <f>ROUND(I110*H110,2)</f>
        <v>0</v>
      </c>
      <c r="BL110" s="13" t="s">
        <v>139</v>
      </c>
      <c r="BM110" s="13" t="s">
        <v>217</v>
      </c>
    </row>
    <row r="111" s="1" customFormat="1" ht="16.5" customHeight="1">
      <c r="B111" s="35"/>
      <c r="C111" s="204" t="s">
        <v>197</v>
      </c>
      <c r="D111" s="204" t="s">
        <v>95</v>
      </c>
      <c r="E111" s="205" t="s">
        <v>89</v>
      </c>
      <c r="F111" s="206" t="s">
        <v>385</v>
      </c>
      <c r="G111" s="207" t="s">
        <v>153</v>
      </c>
      <c r="H111" s="208">
        <v>1</v>
      </c>
      <c r="I111" s="209"/>
      <c r="J111" s="210">
        <f>ROUND(I111*H111,2)</f>
        <v>0</v>
      </c>
      <c r="K111" s="206" t="s">
        <v>35</v>
      </c>
      <c r="L111" s="211"/>
      <c r="M111" s="212" t="s">
        <v>35</v>
      </c>
      <c r="N111" s="213" t="s">
        <v>52</v>
      </c>
      <c r="O111" s="76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3" t="s">
        <v>161</v>
      </c>
      <c r="AT111" s="13" t="s">
        <v>95</v>
      </c>
      <c r="AU111" s="13" t="s">
        <v>89</v>
      </c>
      <c r="AY111" s="13" t="s">
        <v>134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3" t="s">
        <v>89</v>
      </c>
      <c r="BK111" s="203">
        <f>ROUND(I111*H111,2)</f>
        <v>0</v>
      </c>
      <c r="BL111" s="13" t="s">
        <v>139</v>
      </c>
      <c r="BM111" s="13" t="s">
        <v>386</v>
      </c>
    </row>
    <row r="112" s="10" customFormat="1">
      <c r="B112" s="219"/>
      <c r="C112" s="220"/>
      <c r="D112" s="221" t="s">
        <v>387</v>
      </c>
      <c r="E112" s="222" t="s">
        <v>35</v>
      </c>
      <c r="F112" s="223" t="s">
        <v>89</v>
      </c>
      <c r="G112" s="220"/>
      <c r="H112" s="224">
        <v>1</v>
      </c>
      <c r="I112" s="225"/>
      <c r="J112" s="220"/>
      <c r="K112" s="220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387</v>
      </c>
      <c r="AU112" s="230" t="s">
        <v>89</v>
      </c>
      <c r="AV112" s="10" t="s">
        <v>91</v>
      </c>
      <c r="AW112" s="10" t="s">
        <v>42</v>
      </c>
      <c r="AX112" s="10" t="s">
        <v>89</v>
      </c>
      <c r="AY112" s="230" t="s">
        <v>134</v>
      </c>
    </row>
    <row r="113" s="1" customFormat="1" ht="16.5" customHeight="1">
      <c r="B113" s="35"/>
      <c r="C113" s="204" t="s">
        <v>169</v>
      </c>
      <c r="D113" s="204" t="s">
        <v>95</v>
      </c>
      <c r="E113" s="205" t="s">
        <v>154</v>
      </c>
      <c r="F113" s="206" t="s">
        <v>388</v>
      </c>
      <c r="G113" s="207" t="s">
        <v>153</v>
      </c>
      <c r="H113" s="208">
        <v>4</v>
      </c>
      <c r="I113" s="209"/>
      <c r="J113" s="210">
        <f>ROUND(I113*H113,2)</f>
        <v>0</v>
      </c>
      <c r="K113" s="206" t="s">
        <v>35</v>
      </c>
      <c r="L113" s="211"/>
      <c r="M113" s="212" t="s">
        <v>35</v>
      </c>
      <c r="N113" s="213" t="s">
        <v>52</v>
      </c>
      <c r="O113" s="7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161</v>
      </c>
      <c r="AT113" s="13" t="s">
        <v>95</v>
      </c>
      <c r="AU113" s="13" t="s">
        <v>89</v>
      </c>
      <c r="AY113" s="13" t="s">
        <v>134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89</v>
      </c>
      <c r="BK113" s="203">
        <f>ROUND(I113*H113,2)</f>
        <v>0</v>
      </c>
      <c r="BL113" s="13" t="s">
        <v>139</v>
      </c>
      <c r="BM113" s="13" t="s">
        <v>389</v>
      </c>
    </row>
    <row r="114" s="1" customFormat="1" ht="16.5" customHeight="1">
      <c r="B114" s="35"/>
      <c r="C114" s="204" t="s">
        <v>7</v>
      </c>
      <c r="D114" s="204" t="s">
        <v>95</v>
      </c>
      <c r="E114" s="205" t="s">
        <v>21</v>
      </c>
      <c r="F114" s="206" t="s">
        <v>390</v>
      </c>
      <c r="G114" s="207" t="s">
        <v>153</v>
      </c>
      <c r="H114" s="208">
        <v>4</v>
      </c>
      <c r="I114" s="209"/>
      <c r="J114" s="210">
        <f>ROUND(I114*H114,2)</f>
        <v>0</v>
      </c>
      <c r="K114" s="206" t="s">
        <v>35</v>
      </c>
      <c r="L114" s="211"/>
      <c r="M114" s="212" t="s">
        <v>35</v>
      </c>
      <c r="N114" s="213" t="s">
        <v>52</v>
      </c>
      <c r="O114" s="76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3" t="s">
        <v>161</v>
      </c>
      <c r="AT114" s="13" t="s">
        <v>95</v>
      </c>
      <c r="AU114" s="13" t="s">
        <v>89</v>
      </c>
      <c r="AY114" s="13" t="s">
        <v>134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89</v>
      </c>
      <c r="BK114" s="203">
        <f>ROUND(I114*H114,2)</f>
        <v>0</v>
      </c>
      <c r="BL114" s="13" t="s">
        <v>139</v>
      </c>
      <c r="BM114" s="13" t="s">
        <v>391</v>
      </c>
    </row>
    <row r="115" s="1" customFormat="1" ht="16.5" customHeight="1">
      <c r="B115" s="35"/>
      <c r="C115" s="204" t="s">
        <v>172</v>
      </c>
      <c r="D115" s="204" t="s">
        <v>95</v>
      </c>
      <c r="E115" s="205" t="s">
        <v>240</v>
      </c>
      <c r="F115" s="206" t="s">
        <v>392</v>
      </c>
      <c r="G115" s="207" t="s">
        <v>153</v>
      </c>
      <c r="H115" s="208">
        <v>4</v>
      </c>
      <c r="I115" s="209"/>
      <c r="J115" s="210">
        <f>ROUND(I115*H115,2)</f>
        <v>0</v>
      </c>
      <c r="K115" s="206" t="s">
        <v>35</v>
      </c>
      <c r="L115" s="211"/>
      <c r="M115" s="212" t="s">
        <v>35</v>
      </c>
      <c r="N115" s="213" t="s">
        <v>52</v>
      </c>
      <c r="O115" s="7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3" t="s">
        <v>161</v>
      </c>
      <c r="AT115" s="13" t="s">
        <v>95</v>
      </c>
      <c r="AU115" s="13" t="s">
        <v>89</v>
      </c>
      <c r="AY115" s="13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89</v>
      </c>
      <c r="BK115" s="203">
        <f>ROUND(I115*H115,2)</f>
        <v>0</v>
      </c>
      <c r="BL115" s="13" t="s">
        <v>139</v>
      </c>
      <c r="BM115" s="13" t="s">
        <v>393</v>
      </c>
    </row>
    <row r="116" s="1" customFormat="1" ht="16.5" customHeight="1">
      <c r="B116" s="35"/>
      <c r="C116" s="204" t="s">
        <v>211</v>
      </c>
      <c r="D116" s="204" t="s">
        <v>95</v>
      </c>
      <c r="E116" s="205" t="s">
        <v>176</v>
      </c>
      <c r="F116" s="206" t="s">
        <v>394</v>
      </c>
      <c r="G116" s="207" t="s">
        <v>153</v>
      </c>
      <c r="H116" s="208">
        <v>4</v>
      </c>
      <c r="I116" s="209"/>
      <c r="J116" s="210">
        <f>ROUND(I116*H116,2)</f>
        <v>0</v>
      </c>
      <c r="K116" s="206" t="s">
        <v>35</v>
      </c>
      <c r="L116" s="211"/>
      <c r="M116" s="212" t="s">
        <v>35</v>
      </c>
      <c r="N116" s="213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161</v>
      </c>
      <c r="AT116" s="13" t="s">
        <v>95</v>
      </c>
      <c r="AU116" s="13" t="s">
        <v>89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139</v>
      </c>
      <c r="BM116" s="13" t="s">
        <v>395</v>
      </c>
    </row>
    <row r="117" s="1" customFormat="1" ht="16.5" customHeight="1">
      <c r="B117" s="35"/>
      <c r="C117" s="204" t="s">
        <v>175</v>
      </c>
      <c r="D117" s="204" t="s">
        <v>95</v>
      </c>
      <c r="E117" s="205" t="s">
        <v>8</v>
      </c>
      <c r="F117" s="206" t="s">
        <v>396</v>
      </c>
      <c r="G117" s="207" t="s">
        <v>153</v>
      </c>
      <c r="H117" s="208">
        <v>4</v>
      </c>
      <c r="I117" s="209"/>
      <c r="J117" s="210">
        <f>ROUND(I117*H117,2)</f>
        <v>0</v>
      </c>
      <c r="K117" s="206" t="s">
        <v>35</v>
      </c>
      <c r="L117" s="211"/>
      <c r="M117" s="212" t="s">
        <v>35</v>
      </c>
      <c r="N117" s="213" t="s">
        <v>52</v>
      </c>
      <c r="O117" s="76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3" t="s">
        <v>161</v>
      </c>
      <c r="AT117" s="13" t="s">
        <v>95</v>
      </c>
      <c r="AU117" s="13" t="s">
        <v>89</v>
      </c>
      <c r="AY117" s="13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3" t="s">
        <v>89</v>
      </c>
      <c r="BK117" s="203">
        <f>ROUND(I117*H117,2)</f>
        <v>0</v>
      </c>
      <c r="BL117" s="13" t="s">
        <v>139</v>
      </c>
      <c r="BM117" s="13" t="s">
        <v>397</v>
      </c>
    </row>
    <row r="118" s="1" customFormat="1" ht="16.5" customHeight="1">
      <c r="B118" s="35"/>
      <c r="C118" s="204" t="s">
        <v>218</v>
      </c>
      <c r="D118" s="204" t="s">
        <v>95</v>
      </c>
      <c r="E118" s="205" t="s">
        <v>157</v>
      </c>
      <c r="F118" s="206" t="s">
        <v>398</v>
      </c>
      <c r="G118" s="207" t="s">
        <v>153</v>
      </c>
      <c r="H118" s="208">
        <v>1</v>
      </c>
      <c r="I118" s="209"/>
      <c r="J118" s="210">
        <f>ROUND(I118*H118,2)</f>
        <v>0</v>
      </c>
      <c r="K118" s="206" t="s">
        <v>35</v>
      </c>
      <c r="L118" s="211"/>
      <c r="M118" s="212" t="s">
        <v>35</v>
      </c>
      <c r="N118" s="213" t="s">
        <v>52</v>
      </c>
      <c r="O118" s="7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161</v>
      </c>
      <c r="AT118" s="13" t="s">
        <v>95</v>
      </c>
      <c r="AU118" s="13" t="s">
        <v>89</v>
      </c>
      <c r="AY118" s="13" t="s">
        <v>134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89</v>
      </c>
      <c r="BK118" s="203">
        <f>ROUND(I118*H118,2)</f>
        <v>0</v>
      </c>
      <c r="BL118" s="13" t="s">
        <v>139</v>
      </c>
      <c r="BM118" s="13" t="s">
        <v>399</v>
      </c>
    </row>
    <row r="119" s="1" customFormat="1" ht="16.5" customHeight="1">
      <c r="B119" s="35"/>
      <c r="C119" s="192" t="s">
        <v>180</v>
      </c>
      <c r="D119" s="192" t="s">
        <v>135</v>
      </c>
      <c r="E119" s="193" t="s">
        <v>400</v>
      </c>
      <c r="F119" s="194" t="s">
        <v>401</v>
      </c>
      <c r="G119" s="195" t="s">
        <v>153</v>
      </c>
      <c r="H119" s="196">
        <v>4</v>
      </c>
      <c r="I119" s="197"/>
      <c r="J119" s="198">
        <f>ROUND(I119*H119,2)</f>
        <v>0</v>
      </c>
      <c r="K119" s="194" t="s">
        <v>35</v>
      </c>
      <c r="L119" s="40"/>
      <c r="M119" s="199" t="s">
        <v>35</v>
      </c>
      <c r="N119" s="200" t="s">
        <v>52</v>
      </c>
      <c r="O119" s="76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3" t="s">
        <v>139</v>
      </c>
      <c r="AT119" s="13" t="s">
        <v>135</v>
      </c>
      <c r="AU119" s="13" t="s">
        <v>89</v>
      </c>
      <c r="AY119" s="13" t="s">
        <v>134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89</v>
      </c>
      <c r="BK119" s="203">
        <f>ROUND(I119*H119,2)</f>
        <v>0</v>
      </c>
      <c r="BL119" s="13" t="s">
        <v>139</v>
      </c>
      <c r="BM119" s="13" t="s">
        <v>220</v>
      </c>
    </row>
    <row r="120" s="1" customFormat="1" ht="16.5" customHeight="1">
      <c r="B120" s="35"/>
      <c r="C120" s="192" t="s">
        <v>226</v>
      </c>
      <c r="D120" s="192" t="s">
        <v>135</v>
      </c>
      <c r="E120" s="193" t="s">
        <v>402</v>
      </c>
      <c r="F120" s="194" t="s">
        <v>403</v>
      </c>
      <c r="G120" s="195" t="s">
        <v>153</v>
      </c>
      <c r="H120" s="196">
        <v>1</v>
      </c>
      <c r="I120" s="197"/>
      <c r="J120" s="198">
        <f>ROUND(I120*H120,2)</f>
        <v>0</v>
      </c>
      <c r="K120" s="194" t="s">
        <v>35</v>
      </c>
      <c r="L120" s="40"/>
      <c r="M120" s="199" t="s">
        <v>35</v>
      </c>
      <c r="N120" s="200" t="s">
        <v>52</v>
      </c>
      <c r="O120" s="7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139</v>
      </c>
      <c r="AT120" s="13" t="s">
        <v>135</v>
      </c>
      <c r="AU120" s="13" t="s">
        <v>89</v>
      </c>
      <c r="AY120" s="13" t="s">
        <v>134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89</v>
      </c>
      <c r="BK120" s="203">
        <f>ROUND(I120*H120,2)</f>
        <v>0</v>
      </c>
      <c r="BL120" s="13" t="s">
        <v>139</v>
      </c>
      <c r="BM120" s="13" t="s">
        <v>229</v>
      </c>
    </row>
    <row r="121" s="1" customFormat="1" ht="16.5" customHeight="1">
      <c r="B121" s="35"/>
      <c r="C121" s="192" t="s">
        <v>183</v>
      </c>
      <c r="D121" s="192" t="s">
        <v>135</v>
      </c>
      <c r="E121" s="193" t="s">
        <v>7</v>
      </c>
      <c r="F121" s="194" t="s">
        <v>404</v>
      </c>
      <c r="G121" s="195" t="s">
        <v>153</v>
      </c>
      <c r="H121" s="196">
        <v>1</v>
      </c>
      <c r="I121" s="197"/>
      <c r="J121" s="198">
        <f>ROUND(I121*H121,2)</f>
        <v>0</v>
      </c>
      <c r="K121" s="194" t="s">
        <v>35</v>
      </c>
      <c r="L121" s="40"/>
      <c r="M121" s="199" t="s">
        <v>35</v>
      </c>
      <c r="N121" s="200" t="s">
        <v>52</v>
      </c>
      <c r="O121" s="76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13" t="s">
        <v>139</v>
      </c>
      <c r="AT121" s="13" t="s">
        <v>135</v>
      </c>
      <c r="AU121" s="13" t="s">
        <v>89</v>
      </c>
      <c r="AY121" s="13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89</v>
      </c>
      <c r="BK121" s="203">
        <f>ROUND(I121*H121,2)</f>
        <v>0</v>
      </c>
      <c r="BL121" s="13" t="s">
        <v>139</v>
      </c>
      <c r="BM121" s="13" t="s">
        <v>232</v>
      </c>
    </row>
    <row r="122" s="1" customFormat="1" ht="16.5" customHeight="1">
      <c r="B122" s="35"/>
      <c r="C122" s="192" t="s">
        <v>233</v>
      </c>
      <c r="D122" s="192" t="s">
        <v>135</v>
      </c>
      <c r="E122" s="193" t="s">
        <v>405</v>
      </c>
      <c r="F122" s="194" t="s">
        <v>406</v>
      </c>
      <c r="G122" s="195" t="s">
        <v>200</v>
      </c>
      <c r="H122" s="196">
        <v>1</v>
      </c>
      <c r="I122" s="197"/>
      <c r="J122" s="198">
        <f>ROUND(I122*H122,2)</f>
        <v>0</v>
      </c>
      <c r="K122" s="194" t="s">
        <v>35</v>
      </c>
      <c r="L122" s="40"/>
      <c r="M122" s="199" t="s">
        <v>35</v>
      </c>
      <c r="N122" s="200" t="s">
        <v>52</v>
      </c>
      <c r="O122" s="7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3" t="s">
        <v>139</v>
      </c>
      <c r="AT122" s="13" t="s">
        <v>135</v>
      </c>
      <c r="AU122" s="13" t="s">
        <v>89</v>
      </c>
      <c r="AY122" s="13" t="s">
        <v>134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89</v>
      </c>
      <c r="BK122" s="203">
        <f>ROUND(I122*H122,2)</f>
        <v>0</v>
      </c>
      <c r="BL122" s="13" t="s">
        <v>139</v>
      </c>
      <c r="BM122" s="13" t="s">
        <v>236</v>
      </c>
    </row>
    <row r="123" s="1" customFormat="1" ht="16.5" customHeight="1">
      <c r="B123" s="35"/>
      <c r="C123" s="192" t="s">
        <v>186</v>
      </c>
      <c r="D123" s="192" t="s">
        <v>135</v>
      </c>
      <c r="E123" s="193" t="s">
        <v>407</v>
      </c>
      <c r="F123" s="194" t="s">
        <v>408</v>
      </c>
      <c r="G123" s="195" t="s">
        <v>179</v>
      </c>
      <c r="H123" s="196">
        <v>3</v>
      </c>
      <c r="I123" s="197"/>
      <c r="J123" s="198">
        <f>ROUND(I123*H123,2)</f>
        <v>0</v>
      </c>
      <c r="K123" s="194" t="s">
        <v>35</v>
      </c>
      <c r="L123" s="40"/>
      <c r="M123" s="199" t="s">
        <v>35</v>
      </c>
      <c r="N123" s="200" t="s">
        <v>52</v>
      </c>
      <c r="O123" s="76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139</v>
      </c>
      <c r="AT123" s="13" t="s">
        <v>135</v>
      </c>
      <c r="AU123" s="13" t="s">
        <v>89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139</v>
      </c>
      <c r="BM123" s="13" t="s">
        <v>239</v>
      </c>
    </row>
    <row r="124" s="1" customFormat="1" ht="16.5" customHeight="1">
      <c r="B124" s="35"/>
      <c r="C124" s="192" t="s">
        <v>240</v>
      </c>
      <c r="D124" s="192" t="s">
        <v>135</v>
      </c>
      <c r="E124" s="193" t="s">
        <v>409</v>
      </c>
      <c r="F124" s="194" t="s">
        <v>410</v>
      </c>
      <c r="G124" s="195" t="s">
        <v>179</v>
      </c>
      <c r="H124" s="196">
        <v>3</v>
      </c>
      <c r="I124" s="197"/>
      <c r="J124" s="198">
        <f>ROUND(I124*H124,2)</f>
        <v>0</v>
      </c>
      <c r="K124" s="194" t="s">
        <v>35</v>
      </c>
      <c r="L124" s="40"/>
      <c r="M124" s="199" t="s">
        <v>35</v>
      </c>
      <c r="N124" s="200" t="s">
        <v>52</v>
      </c>
      <c r="O124" s="7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3" t="s">
        <v>139</v>
      </c>
      <c r="AT124" s="13" t="s">
        <v>135</v>
      </c>
      <c r="AU124" s="13" t="s">
        <v>89</v>
      </c>
      <c r="AY124" s="13" t="s">
        <v>134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89</v>
      </c>
      <c r="BK124" s="203">
        <f>ROUND(I124*H124,2)</f>
        <v>0</v>
      </c>
      <c r="BL124" s="13" t="s">
        <v>139</v>
      </c>
      <c r="BM124" s="13" t="s">
        <v>243</v>
      </c>
    </row>
    <row r="125" s="1" customFormat="1" ht="16.5" customHeight="1">
      <c r="B125" s="35"/>
      <c r="C125" s="192" t="s">
        <v>161</v>
      </c>
      <c r="D125" s="192" t="s">
        <v>135</v>
      </c>
      <c r="E125" s="193" t="s">
        <v>158</v>
      </c>
      <c r="F125" s="194" t="s">
        <v>411</v>
      </c>
      <c r="G125" s="195" t="s">
        <v>153</v>
      </c>
      <c r="H125" s="196">
        <v>2</v>
      </c>
      <c r="I125" s="197"/>
      <c r="J125" s="198">
        <f>ROUND(I125*H125,2)</f>
        <v>0</v>
      </c>
      <c r="K125" s="194" t="s">
        <v>35</v>
      </c>
      <c r="L125" s="40"/>
      <c r="M125" s="199" t="s">
        <v>35</v>
      </c>
      <c r="N125" s="200" t="s">
        <v>52</v>
      </c>
      <c r="O125" s="76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3" t="s">
        <v>139</v>
      </c>
      <c r="AT125" s="13" t="s">
        <v>135</v>
      </c>
      <c r="AU125" s="13" t="s">
        <v>89</v>
      </c>
      <c r="AY125" s="13" t="s">
        <v>134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89</v>
      </c>
      <c r="BK125" s="203">
        <f>ROUND(I125*H125,2)</f>
        <v>0</v>
      </c>
      <c r="BL125" s="13" t="s">
        <v>139</v>
      </c>
      <c r="BM125" s="13" t="s">
        <v>412</v>
      </c>
    </row>
    <row r="126" s="1" customFormat="1" ht="16.5" customHeight="1">
      <c r="B126" s="35"/>
      <c r="C126" s="192" t="s">
        <v>247</v>
      </c>
      <c r="D126" s="192" t="s">
        <v>135</v>
      </c>
      <c r="E126" s="193" t="s">
        <v>413</v>
      </c>
      <c r="F126" s="194" t="s">
        <v>414</v>
      </c>
      <c r="G126" s="195" t="s">
        <v>179</v>
      </c>
      <c r="H126" s="196">
        <v>3</v>
      </c>
      <c r="I126" s="197"/>
      <c r="J126" s="198">
        <f>ROUND(I126*H126,2)</f>
        <v>0</v>
      </c>
      <c r="K126" s="194" t="s">
        <v>35</v>
      </c>
      <c r="L126" s="40"/>
      <c r="M126" s="199" t="s">
        <v>35</v>
      </c>
      <c r="N126" s="200" t="s">
        <v>52</v>
      </c>
      <c r="O126" s="7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139</v>
      </c>
      <c r="AT126" s="13" t="s">
        <v>135</v>
      </c>
      <c r="AU126" s="13" t="s">
        <v>89</v>
      </c>
      <c r="AY126" s="13" t="s">
        <v>134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89</v>
      </c>
      <c r="BK126" s="203">
        <f>ROUND(I126*H126,2)</f>
        <v>0</v>
      </c>
      <c r="BL126" s="13" t="s">
        <v>139</v>
      </c>
      <c r="BM126" s="13" t="s">
        <v>415</v>
      </c>
    </row>
    <row r="127" s="1" customFormat="1" ht="16.5" customHeight="1">
      <c r="B127" s="35"/>
      <c r="C127" s="192" t="s">
        <v>192</v>
      </c>
      <c r="D127" s="192" t="s">
        <v>135</v>
      </c>
      <c r="E127" s="193" t="s">
        <v>416</v>
      </c>
      <c r="F127" s="194" t="s">
        <v>417</v>
      </c>
      <c r="G127" s="195" t="s">
        <v>200</v>
      </c>
      <c r="H127" s="196">
        <v>4</v>
      </c>
      <c r="I127" s="197"/>
      <c r="J127" s="198">
        <f>ROUND(I127*H127,2)</f>
        <v>0</v>
      </c>
      <c r="K127" s="194" t="s">
        <v>35</v>
      </c>
      <c r="L127" s="40"/>
      <c r="M127" s="199" t="s">
        <v>35</v>
      </c>
      <c r="N127" s="200" t="s">
        <v>52</v>
      </c>
      <c r="O127" s="7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3" t="s">
        <v>139</v>
      </c>
      <c r="AT127" s="13" t="s">
        <v>135</v>
      </c>
      <c r="AU127" s="13" t="s">
        <v>89</v>
      </c>
      <c r="AY127" s="13" t="s">
        <v>134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89</v>
      </c>
      <c r="BK127" s="203">
        <f>ROUND(I127*H127,2)</f>
        <v>0</v>
      </c>
      <c r="BL127" s="13" t="s">
        <v>139</v>
      </c>
      <c r="BM127" s="13" t="s">
        <v>418</v>
      </c>
    </row>
    <row r="128" s="1" customFormat="1" ht="16.5" customHeight="1">
      <c r="B128" s="35"/>
      <c r="C128" s="192" t="s">
        <v>254</v>
      </c>
      <c r="D128" s="192" t="s">
        <v>135</v>
      </c>
      <c r="E128" s="193" t="s">
        <v>419</v>
      </c>
      <c r="F128" s="194" t="s">
        <v>420</v>
      </c>
      <c r="G128" s="195" t="s">
        <v>200</v>
      </c>
      <c r="H128" s="196">
        <v>4</v>
      </c>
      <c r="I128" s="197"/>
      <c r="J128" s="198">
        <f>ROUND(I128*H128,2)</f>
        <v>0</v>
      </c>
      <c r="K128" s="194" t="s">
        <v>35</v>
      </c>
      <c r="L128" s="40"/>
      <c r="M128" s="199" t="s">
        <v>35</v>
      </c>
      <c r="N128" s="200" t="s">
        <v>52</v>
      </c>
      <c r="O128" s="76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3" t="s">
        <v>139</v>
      </c>
      <c r="AT128" s="13" t="s">
        <v>135</v>
      </c>
      <c r="AU128" s="13" t="s">
        <v>89</v>
      </c>
      <c r="AY128" s="13" t="s">
        <v>134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89</v>
      </c>
      <c r="BK128" s="203">
        <f>ROUND(I128*H128,2)</f>
        <v>0</v>
      </c>
      <c r="BL128" s="13" t="s">
        <v>139</v>
      </c>
      <c r="BM128" s="13" t="s">
        <v>421</v>
      </c>
    </row>
    <row r="129" s="9" customFormat="1" ht="25.92" customHeight="1">
      <c r="B129" s="178"/>
      <c r="C129" s="179"/>
      <c r="D129" s="180" t="s">
        <v>80</v>
      </c>
      <c r="E129" s="181" t="s">
        <v>422</v>
      </c>
      <c r="F129" s="181" t="s">
        <v>423</v>
      </c>
      <c r="G129" s="179"/>
      <c r="H129" s="179"/>
      <c r="I129" s="182"/>
      <c r="J129" s="183">
        <f>BK129</f>
        <v>0</v>
      </c>
      <c r="K129" s="179"/>
      <c r="L129" s="184"/>
      <c r="M129" s="185"/>
      <c r="N129" s="186"/>
      <c r="O129" s="186"/>
      <c r="P129" s="187">
        <f>SUM(P130:P148)</f>
        <v>0</v>
      </c>
      <c r="Q129" s="186"/>
      <c r="R129" s="187">
        <f>SUM(R130:R148)</f>
        <v>0</v>
      </c>
      <c r="S129" s="186"/>
      <c r="T129" s="188">
        <f>SUM(T130:T148)</f>
        <v>0</v>
      </c>
      <c r="AR129" s="189" t="s">
        <v>91</v>
      </c>
      <c r="AT129" s="190" t="s">
        <v>80</v>
      </c>
      <c r="AU129" s="190" t="s">
        <v>81</v>
      </c>
      <c r="AY129" s="189" t="s">
        <v>134</v>
      </c>
      <c r="BK129" s="191">
        <f>SUM(BK130:BK148)</f>
        <v>0</v>
      </c>
    </row>
    <row r="130" s="1" customFormat="1" ht="16.5" customHeight="1">
      <c r="B130" s="35"/>
      <c r="C130" s="192" t="s">
        <v>196</v>
      </c>
      <c r="D130" s="192" t="s">
        <v>135</v>
      </c>
      <c r="E130" s="193" t="s">
        <v>424</v>
      </c>
      <c r="F130" s="194" t="s">
        <v>425</v>
      </c>
      <c r="G130" s="195" t="s">
        <v>153</v>
      </c>
      <c r="H130" s="196">
        <v>4</v>
      </c>
      <c r="I130" s="197"/>
      <c r="J130" s="198">
        <f>ROUND(I130*H130,2)</f>
        <v>0</v>
      </c>
      <c r="K130" s="194" t="s">
        <v>35</v>
      </c>
      <c r="L130" s="40"/>
      <c r="M130" s="199" t="s">
        <v>35</v>
      </c>
      <c r="N130" s="200" t="s">
        <v>52</v>
      </c>
      <c r="O130" s="76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3" t="s">
        <v>139</v>
      </c>
      <c r="AT130" s="13" t="s">
        <v>135</v>
      </c>
      <c r="AU130" s="13" t="s">
        <v>89</v>
      </c>
      <c r="AY130" s="13" t="s">
        <v>134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89</v>
      </c>
      <c r="BK130" s="203">
        <f>ROUND(I130*H130,2)</f>
        <v>0</v>
      </c>
      <c r="BL130" s="13" t="s">
        <v>139</v>
      </c>
      <c r="BM130" s="13" t="s">
        <v>426</v>
      </c>
    </row>
    <row r="131" s="1" customFormat="1" ht="16.5" customHeight="1">
      <c r="B131" s="35"/>
      <c r="C131" s="192" t="s">
        <v>261</v>
      </c>
      <c r="D131" s="192" t="s">
        <v>135</v>
      </c>
      <c r="E131" s="193" t="s">
        <v>427</v>
      </c>
      <c r="F131" s="194" t="s">
        <v>428</v>
      </c>
      <c r="G131" s="195" t="s">
        <v>153</v>
      </c>
      <c r="H131" s="196">
        <v>1</v>
      </c>
      <c r="I131" s="197"/>
      <c r="J131" s="198">
        <f>ROUND(I131*H131,2)</f>
        <v>0</v>
      </c>
      <c r="K131" s="194" t="s">
        <v>35</v>
      </c>
      <c r="L131" s="40"/>
      <c r="M131" s="199" t="s">
        <v>35</v>
      </c>
      <c r="N131" s="200" t="s">
        <v>52</v>
      </c>
      <c r="O131" s="76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3" t="s">
        <v>139</v>
      </c>
      <c r="AT131" s="13" t="s">
        <v>135</v>
      </c>
      <c r="AU131" s="13" t="s">
        <v>89</v>
      </c>
      <c r="AY131" s="13" t="s">
        <v>134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89</v>
      </c>
      <c r="BK131" s="203">
        <f>ROUND(I131*H131,2)</f>
        <v>0</v>
      </c>
      <c r="BL131" s="13" t="s">
        <v>139</v>
      </c>
      <c r="BM131" s="13" t="s">
        <v>429</v>
      </c>
    </row>
    <row r="132" s="1" customFormat="1" ht="16.5" customHeight="1">
      <c r="B132" s="35"/>
      <c r="C132" s="204" t="s">
        <v>201</v>
      </c>
      <c r="D132" s="204" t="s">
        <v>95</v>
      </c>
      <c r="E132" s="205" t="s">
        <v>91</v>
      </c>
      <c r="F132" s="206" t="s">
        <v>430</v>
      </c>
      <c r="G132" s="207" t="s">
        <v>153</v>
      </c>
      <c r="H132" s="208">
        <v>1</v>
      </c>
      <c r="I132" s="209"/>
      <c r="J132" s="210">
        <f>ROUND(I132*H132,2)</f>
        <v>0</v>
      </c>
      <c r="K132" s="206" t="s">
        <v>35</v>
      </c>
      <c r="L132" s="211"/>
      <c r="M132" s="212" t="s">
        <v>35</v>
      </c>
      <c r="N132" s="213" t="s">
        <v>52</v>
      </c>
      <c r="O132" s="76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13" t="s">
        <v>161</v>
      </c>
      <c r="AT132" s="13" t="s">
        <v>95</v>
      </c>
      <c r="AU132" s="13" t="s">
        <v>89</v>
      </c>
      <c r="AY132" s="13" t="s">
        <v>134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89</v>
      </c>
      <c r="BK132" s="203">
        <f>ROUND(I132*H132,2)</f>
        <v>0</v>
      </c>
      <c r="BL132" s="13" t="s">
        <v>139</v>
      </c>
      <c r="BM132" s="13" t="s">
        <v>431</v>
      </c>
    </row>
    <row r="133" s="1" customFormat="1" ht="16.5" customHeight="1">
      <c r="B133" s="35"/>
      <c r="C133" s="192" t="s">
        <v>268</v>
      </c>
      <c r="D133" s="192" t="s">
        <v>135</v>
      </c>
      <c r="E133" s="193" t="s">
        <v>432</v>
      </c>
      <c r="F133" s="194" t="s">
        <v>433</v>
      </c>
      <c r="G133" s="195" t="s">
        <v>153</v>
      </c>
      <c r="H133" s="196">
        <v>2</v>
      </c>
      <c r="I133" s="197"/>
      <c r="J133" s="198">
        <f>ROUND(I133*H133,2)</f>
        <v>0</v>
      </c>
      <c r="K133" s="194" t="s">
        <v>35</v>
      </c>
      <c r="L133" s="40"/>
      <c r="M133" s="199" t="s">
        <v>35</v>
      </c>
      <c r="N133" s="200" t="s">
        <v>52</v>
      </c>
      <c r="O133" s="7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3" t="s">
        <v>139</v>
      </c>
      <c r="AT133" s="13" t="s">
        <v>135</v>
      </c>
      <c r="AU133" s="13" t="s">
        <v>89</v>
      </c>
      <c r="AY133" s="13" t="s">
        <v>134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3" t="s">
        <v>89</v>
      </c>
      <c r="BK133" s="203">
        <f>ROUND(I133*H133,2)</f>
        <v>0</v>
      </c>
      <c r="BL133" s="13" t="s">
        <v>139</v>
      </c>
      <c r="BM133" s="13" t="s">
        <v>434</v>
      </c>
    </row>
    <row r="134" s="1" customFormat="1" ht="16.5" customHeight="1">
      <c r="B134" s="35"/>
      <c r="C134" s="204" t="s">
        <v>204</v>
      </c>
      <c r="D134" s="204" t="s">
        <v>95</v>
      </c>
      <c r="E134" s="205" t="s">
        <v>143</v>
      </c>
      <c r="F134" s="206" t="s">
        <v>435</v>
      </c>
      <c r="G134" s="207" t="s">
        <v>153</v>
      </c>
      <c r="H134" s="208">
        <v>1</v>
      </c>
      <c r="I134" s="209"/>
      <c r="J134" s="210">
        <f>ROUND(I134*H134,2)</f>
        <v>0</v>
      </c>
      <c r="K134" s="206" t="s">
        <v>35</v>
      </c>
      <c r="L134" s="211"/>
      <c r="M134" s="212" t="s">
        <v>35</v>
      </c>
      <c r="N134" s="213" t="s">
        <v>52</v>
      </c>
      <c r="O134" s="7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3" t="s">
        <v>161</v>
      </c>
      <c r="AT134" s="13" t="s">
        <v>95</v>
      </c>
      <c r="AU134" s="13" t="s">
        <v>89</v>
      </c>
      <c r="AY134" s="13" t="s">
        <v>134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89</v>
      </c>
      <c r="BK134" s="203">
        <f>ROUND(I134*H134,2)</f>
        <v>0</v>
      </c>
      <c r="BL134" s="13" t="s">
        <v>139</v>
      </c>
      <c r="BM134" s="13" t="s">
        <v>436</v>
      </c>
    </row>
    <row r="135" s="1" customFormat="1" ht="16.5" customHeight="1">
      <c r="B135" s="35"/>
      <c r="C135" s="204" t="s">
        <v>275</v>
      </c>
      <c r="D135" s="204" t="s">
        <v>95</v>
      </c>
      <c r="E135" s="205" t="s">
        <v>437</v>
      </c>
      <c r="F135" s="206" t="s">
        <v>438</v>
      </c>
      <c r="G135" s="207" t="s">
        <v>153</v>
      </c>
      <c r="H135" s="208">
        <v>1</v>
      </c>
      <c r="I135" s="209"/>
      <c r="J135" s="210">
        <f>ROUND(I135*H135,2)</f>
        <v>0</v>
      </c>
      <c r="K135" s="206" t="s">
        <v>35</v>
      </c>
      <c r="L135" s="211"/>
      <c r="M135" s="212" t="s">
        <v>35</v>
      </c>
      <c r="N135" s="213" t="s">
        <v>52</v>
      </c>
      <c r="O135" s="7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3" t="s">
        <v>161</v>
      </c>
      <c r="AT135" s="13" t="s">
        <v>95</v>
      </c>
      <c r="AU135" s="13" t="s">
        <v>89</v>
      </c>
      <c r="AY135" s="13" t="s">
        <v>134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89</v>
      </c>
      <c r="BK135" s="203">
        <f>ROUND(I135*H135,2)</f>
        <v>0</v>
      </c>
      <c r="BL135" s="13" t="s">
        <v>139</v>
      </c>
      <c r="BM135" s="13" t="s">
        <v>439</v>
      </c>
    </row>
    <row r="136" s="1" customFormat="1" ht="16.5" customHeight="1">
      <c r="B136" s="35"/>
      <c r="C136" s="192" t="s">
        <v>207</v>
      </c>
      <c r="D136" s="192" t="s">
        <v>135</v>
      </c>
      <c r="E136" s="193" t="s">
        <v>142</v>
      </c>
      <c r="F136" s="194" t="s">
        <v>440</v>
      </c>
      <c r="G136" s="195" t="s">
        <v>153</v>
      </c>
      <c r="H136" s="196">
        <v>2</v>
      </c>
      <c r="I136" s="197"/>
      <c r="J136" s="198">
        <f>ROUND(I136*H136,2)</f>
        <v>0</v>
      </c>
      <c r="K136" s="194" t="s">
        <v>35</v>
      </c>
      <c r="L136" s="40"/>
      <c r="M136" s="199" t="s">
        <v>35</v>
      </c>
      <c r="N136" s="200" t="s">
        <v>52</v>
      </c>
      <c r="O136" s="7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3" t="s">
        <v>139</v>
      </c>
      <c r="AT136" s="13" t="s">
        <v>135</v>
      </c>
      <c r="AU136" s="13" t="s">
        <v>89</v>
      </c>
      <c r="AY136" s="13" t="s">
        <v>134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3" t="s">
        <v>89</v>
      </c>
      <c r="BK136" s="203">
        <f>ROUND(I136*H136,2)</f>
        <v>0</v>
      </c>
      <c r="BL136" s="13" t="s">
        <v>139</v>
      </c>
      <c r="BM136" s="13" t="s">
        <v>267</v>
      </c>
    </row>
    <row r="137" s="1" customFormat="1" ht="16.5" customHeight="1">
      <c r="B137" s="35"/>
      <c r="C137" s="192" t="s">
        <v>282</v>
      </c>
      <c r="D137" s="192" t="s">
        <v>135</v>
      </c>
      <c r="E137" s="193" t="s">
        <v>441</v>
      </c>
      <c r="F137" s="194" t="s">
        <v>442</v>
      </c>
      <c r="G137" s="195" t="s">
        <v>153</v>
      </c>
      <c r="H137" s="196">
        <v>1</v>
      </c>
      <c r="I137" s="197"/>
      <c r="J137" s="198">
        <f>ROUND(I137*H137,2)</f>
        <v>0</v>
      </c>
      <c r="K137" s="194" t="s">
        <v>35</v>
      </c>
      <c r="L137" s="40"/>
      <c r="M137" s="199" t="s">
        <v>35</v>
      </c>
      <c r="N137" s="200" t="s">
        <v>52</v>
      </c>
      <c r="O137" s="7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3" t="s">
        <v>139</v>
      </c>
      <c r="AT137" s="13" t="s">
        <v>135</v>
      </c>
      <c r="AU137" s="13" t="s">
        <v>89</v>
      </c>
      <c r="AY137" s="13" t="s">
        <v>134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89</v>
      </c>
      <c r="BK137" s="203">
        <f>ROUND(I137*H137,2)</f>
        <v>0</v>
      </c>
      <c r="BL137" s="13" t="s">
        <v>139</v>
      </c>
      <c r="BM137" s="13" t="s">
        <v>443</v>
      </c>
    </row>
    <row r="138" s="1" customFormat="1" ht="16.5" customHeight="1">
      <c r="B138" s="35"/>
      <c r="C138" s="204" t="s">
        <v>210</v>
      </c>
      <c r="D138" s="204" t="s">
        <v>95</v>
      </c>
      <c r="E138" s="205" t="s">
        <v>444</v>
      </c>
      <c r="F138" s="206" t="s">
        <v>445</v>
      </c>
      <c r="G138" s="207" t="s">
        <v>153</v>
      </c>
      <c r="H138" s="208">
        <v>1</v>
      </c>
      <c r="I138" s="209"/>
      <c r="J138" s="210">
        <f>ROUND(I138*H138,2)</f>
        <v>0</v>
      </c>
      <c r="K138" s="206" t="s">
        <v>35</v>
      </c>
      <c r="L138" s="211"/>
      <c r="M138" s="212" t="s">
        <v>35</v>
      </c>
      <c r="N138" s="213" t="s">
        <v>52</v>
      </c>
      <c r="O138" s="76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3" t="s">
        <v>161</v>
      </c>
      <c r="AT138" s="13" t="s">
        <v>95</v>
      </c>
      <c r="AU138" s="13" t="s">
        <v>89</v>
      </c>
      <c r="AY138" s="13" t="s">
        <v>134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3" t="s">
        <v>89</v>
      </c>
      <c r="BK138" s="203">
        <f>ROUND(I138*H138,2)</f>
        <v>0</v>
      </c>
      <c r="BL138" s="13" t="s">
        <v>139</v>
      </c>
      <c r="BM138" s="13" t="s">
        <v>446</v>
      </c>
    </row>
    <row r="139" s="1" customFormat="1" ht="16.5" customHeight="1">
      <c r="B139" s="35"/>
      <c r="C139" s="192" t="s">
        <v>288</v>
      </c>
      <c r="D139" s="192" t="s">
        <v>135</v>
      </c>
      <c r="E139" s="193" t="s">
        <v>197</v>
      </c>
      <c r="F139" s="194" t="s">
        <v>447</v>
      </c>
      <c r="G139" s="195" t="s">
        <v>153</v>
      </c>
      <c r="H139" s="196">
        <v>1</v>
      </c>
      <c r="I139" s="197"/>
      <c r="J139" s="198">
        <f>ROUND(I139*H139,2)</f>
        <v>0</v>
      </c>
      <c r="K139" s="194" t="s">
        <v>35</v>
      </c>
      <c r="L139" s="40"/>
      <c r="M139" s="199" t="s">
        <v>35</v>
      </c>
      <c r="N139" s="200" t="s">
        <v>52</v>
      </c>
      <c r="O139" s="7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3" t="s">
        <v>139</v>
      </c>
      <c r="AT139" s="13" t="s">
        <v>135</v>
      </c>
      <c r="AU139" s="13" t="s">
        <v>89</v>
      </c>
      <c r="AY139" s="13" t="s">
        <v>134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89</v>
      </c>
      <c r="BK139" s="203">
        <f>ROUND(I139*H139,2)</f>
        <v>0</v>
      </c>
      <c r="BL139" s="13" t="s">
        <v>139</v>
      </c>
      <c r="BM139" s="13" t="s">
        <v>291</v>
      </c>
    </row>
    <row r="140" s="1" customFormat="1" ht="16.5" customHeight="1">
      <c r="B140" s="35"/>
      <c r="C140" s="204" t="s">
        <v>214</v>
      </c>
      <c r="D140" s="204" t="s">
        <v>95</v>
      </c>
      <c r="E140" s="205" t="s">
        <v>193</v>
      </c>
      <c r="F140" s="206" t="s">
        <v>448</v>
      </c>
      <c r="G140" s="207" t="s">
        <v>153</v>
      </c>
      <c r="H140" s="208">
        <v>1</v>
      </c>
      <c r="I140" s="209"/>
      <c r="J140" s="210">
        <f>ROUND(I140*H140,2)</f>
        <v>0</v>
      </c>
      <c r="K140" s="206" t="s">
        <v>35</v>
      </c>
      <c r="L140" s="211"/>
      <c r="M140" s="212" t="s">
        <v>35</v>
      </c>
      <c r="N140" s="213" t="s">
        <v>52</v>
      </c>
      <c r="O140" s="7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3" t="s">
        <v>161</v>
      </c>
      <c r="AT140" s="13" t="s">
        <v>95</v>
      </c>
      <c r="AU140" s="13" t="s">
        <v>89</v>
      </c>
      <c r="AY140" s="13" t="s">
        <v>134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3" t="s">
        <v>89</v>
      </c>
      <c r="BK140" s="203">
        <f>ROUND(I140*H140,2)</f>
        <v>0</v>
      </c>
      <c r="BL140" s="13" t="s">
        <v>139</v>
      </c>
      <c r="BM140" s="13" t="s">
        <v>449</v>
      </c>
    </row>
    <row r="141" s="1" customFormat="1" ht="16.5" customHeight="1">
      <c r="B141" s="35"/>
      <c r="C141" s="192" t="s">
        <v>295</v>
      </c>
      <c r="D141" s="192" t="s">
        <v>135</v>
      </c>
      <c r="E141" s="193" t="s">
        <v>450</v>
      </c>
      <c r="F141" s="194" t="s">
        <v>451</v>
      </c>
      <c r="G141" s="195" t="s">
        <v>200</v>
      </c>
      <c r="H141" s="196">
        <v>0.25</v>
      </c>
      <c r="I141" s="197"/>
      <c r="J141" s="198">
        <f>ROUND(I141*H141,2)</f>
        <v>0</v>
      </c>
      <c r="K141" s="194" t="s">
        <v>35</v>
      </c>
      <c r="L141" s="40"/>
      <c r="M141" s="199" t="s">
        <v>35</v>
      </c>
      <c r="N141" s="200" t="s">
        <v>52</v>
      </c>
      <c r="O141" s="7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13" t="s">
        <v>139</v>
      </c>
      <c r="AT141" s="13" t="s">
        <v>135</v>
      </c>
      <c r="AU141" s="13" t="s">
        <v>89</v>
      </c>
      <c r="AY141" s="13" t="s">
        <v>134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3" t="s">
        <v>89</v>
      </c>
      <c r="BK141" s="203">
        <f>ROUND(I141*H141,2)</f>
        <v>0</v>
      </c>
      <c r="BL141" s="13" t="s">
        <v>139</v>
      </c>
      <c r="BM141" s="13" t="s">
        <v>294</v>
      </c>
    </row>
    <row r="142" s="1" customFormat="1" ht="16.5" customHeight="1">
      <c r="B142" s="35"/>
      <c r="C142" s="192" t="s">
        <v>217</v>
      </c>
      <c r="D142" s="192" t="s">
        <v>135</v>
      </c>
      <c r="E142" s="193" t="s">
        <v>170</v>
      </c>
      <c r="F142" s="194" t="s">
        <v>452</v>
      </c>
      <c r="G142" s="195" t="s">
        <v>153</v>
      </c>
      <c r="H142" s="196">
        <v>1</v>
      </c>
      <c r="I142" s="197"/>
      <c r="J142" s="198">
        <f>ROUND(I142*H142,2)</f>
        <v>0</v>
      </c>
      <c r="K142" s="194" t="s">
        <v>35</v>
      </c>
      <c r="L142" s="40"/>
      <c r="M142" s="199" t="s">
        <v>35</v>
      </c>
      <c r="N142" s="200" t="s">
        <v>52</v>
      </c>
      <c r="O142" s="7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3" t="s">
        <v>139</v>
      </c>
      <c r="AT142" s="13" t="s">
        <v>135</v>
      </c>
      <c r="AU142" s="13" t="s">
        <v>89</v>
      </c>
      <c r="AY142" s="13" t="s">
        <v>134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3" t="s">
        <v>89</v>
      </c>
      <c r="BK142" s="203">
        <f>ROUND(I142*H142,2)</f>
        <v>0</v>
      </c>
      <c r="BL142" s="13" t="s">
        <v>139</v>
      </c>
      <c r="BM142" s="13" t="s">
        <v>298</v>
      </c>
    </row>
    <row r="143" s="1" customFormat="1" ht="16.5" customHeight="1">
      <c r="B143" s="35"/>
      <c r="C143" s="192" t="s">
        <v>302</v>
      </c>
      <c r="D143" s="192" t="s">
        <v>135</v>
      </c>
      <c r="E143" s="193" t="s">
        <v>453</v>
      </c>
      <c r="F143" s="194" t="s">
        <v>454</v>
      </c>
      <c r="G143" s="195" t="s">
        <v>179</v>
      </c>
      <c r="H143" s="196">
        <v>1</v>
      </c>
      <c r="I143" s="197"/>
      <c r="J143" s="198">
        <f>ROUND(I143*H143,2)</f>
        <v>0</v>
      </c>
      <c r="K143" s="194" t="s">
        <v>35</v>
      </c>
      <c r="L143" s="40"/>
      <c r="M143" s="199" t="s">
        <v>35</v>
      </c>
      <c r="N143" s="200" t="s">
        <v>52</v>
      </c>
      <c r="O143" s="7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3" t="s">
        <v>139</v>
      </c>
      <c r="AT143" s="13" t="s">
        <v>135</v>
      </c>
      <c r="AU143" s="13" t="s">
        <v>89</v>
      </c>
      <c r="AY143" s="13" t="s">
        <v>134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3" t="s">
        <v>89</v>
      </c>
      <c r="BK143" s="203">
        <f>ROUND(I143*H143,2)</f>
        <v>0</v>
      </c>
      <c r="BL143" s="13" t="s">
        <v>139</v>
      </c>
      <c r="BM143" s="13" t="s">
        <v>301</v>
      </c>
    </row>
    <row r="144" s="1" customFormat="1" ht="16.5" customHeight="1">
      <c r="B144" s="35"/>
      <c r="C144" s="192" t="s">
        <v>220</v>
      </c>
      <c r="D144" s="192" t="s">
        <v>135</v>
      </c>
      <c r="E144" s="193" t="s">
        <v>455</v>
      </c>
      <c r="F144" s="194" t="s">
        <v>456</v>
      </c>
      <c r="G144" s="195" t="s">
        <v>179</v>
      </c>
      <c r="H144" s="196">
        <v>1</v>
      </c>
      <c r="I144" s="197"/>
      <c r="J144" s="198">
        <f>ROUND(I144*H144,2)</f>
        <v>0</v>
      </c>
      <c r="K144" s="194" t="s">
        <v>35</v>
      </c>
      <c r="L144" s="40"/>
      <c r="M144" s="199" t="s">
        <v>35</v>
      </c>
      <c r="N144" s="200" t="s">
        <v>52</v>
      </c>
      <c r="O144" s="7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3" t="s">
        <v>139</v>
      </c>
      <c r="AT144" s="13" t="s">
        <v>135</v>
      </c>
      <c r="AU144" s="13" t="s">
        <v>89</v>
      </c>
      <c r="AY144" s="13" t="s">
        <v>134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3" t="s">
        <v>89</v>
      </c>
      <c r="BK144" s="203">
        <f>ROUND(I144*H144,2)</f>
        <v>0</v>
      </c>
      <c r="BL144" s="13" t="s">
        <v>139</v>
      </c>
      <c r="BM144" s="13" t="s">
        <v>305</v>
      </c>
    </row>
    <row r="145" s="1" customFormat="1" ht="16.5" customHeight="1">
      <c r="B145" s="35"/>
      <c r="C145" s="192" t="s">
        <v>309</v>
      </c>
      <c r="D145" s="192" t="s">
        <v>135</v>
      </c>
      <c r="E145" s="193" t="s">
        <v>457</v>
      </c>
      <c r="F145" s="194" t="s">
        <v>458</v>
      </c>
      <c r="G145" s="195" t="s">
        <v>179</v>
      </c>
      <c r="H145" s="196">
        <v>2</v>
      </c>
      <c r="I145" s="197"/>
      <c r="J145" s="198">
        <f>ROUND(I145*H145,2)</f>
        <v>0</v>
      </c>
      <c r="K145" s="194" t="s">
        <v>35</v>
      </c>
      <c r="L145" s="40"/>
      <c r="M145" s="199" t="s">
        <v>35</v>
      </c>
      <c r="N145" s="200" t="s">
        <v>52</v>
      </c>
      <c r="O145" s="7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13" t="s">
        <v>139</v>
      </c>
      <c r="AT145" s="13" t="s">
        <v>135</v>
      </c>
      <c r="AU145" s="13" t="s">
        <v>89</v>
      </c>
      <c r="AY145" s="13" t="s">
        <v>134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3" t="s">
        <v>89</v>
      </c>
      <c r="BK145" s="203">
        <f>ROUND(I145*H145,2)</f>
        <v>0</v>
      </c>
      <c r="BL145" s="13" t="s">
        <v>139</v>
      </c>
      <c r="BM145" s="13" t="s">
        <v>308</v>
      </c>
    </row>
    <row r="146" s="1" customFormat="1" ht="16.5" customHeight="1">
      <c r="B146" s="35"/>
      <c r="C146" s="192" t="s">
        <v>223</v>
      </c>
      <c r="D146" s="192" t="s">
        <v>135</v>
      </c>
      <c r="E146" s="193" t="s">
        <v>459</v>
      </c>
      <c r="F146" s="194" t="s">
        <v>460</v>
      </c>
      <c r="G146" s="195" t="s">
        <v>179</v>
      </c>
      <c r="H146" s="196">
        <v>3</v>
      </c>
      <c r="I146" s="197"/>
      <c r="J146" s="198">
        <f>ROUND(I146*H146,2)</f>
        <v>0</v>
      </c>
      <c r="K146" s="194" t="s">
        <v>35</v>
      </c>
      <c r="L146" s="40"/>
      <c r="M146" s="199" t="s">
        <v>35</v>
      </c>
      <c r="N146" s="200" t="s">
        <v>52</v>
      </c>
      <c r="O146" s="76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3" t="s">
        <v>139</v>
      </c>
      <c r="AT146" s="13" t="s">
        <v>135</v>
      </c>
      <c r="AU146" s="13" t="s">
        <v>89</v>
      </c>
      <c r="AY146" s="13" t="s">
        <v>134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3" t="s">
        <v>89</v>
      </c>
      <c r="BK146" s="203">
        <f>ROUND(I146*H146,2)</f>
        <v>0</v>
      </c>
      <c r="BL146" s="13" t="s">
        <v>139</v>
      </c>
      <c r="BM146" s="13" t="s">
        <v>312</v>
      </c>
    </row>
    <row r="147" s="1" customFormat="1" ht="16.5" customHeight="1">
      <c r="B147" s="35"/>
      <c r="C147" s="192" t="s">
        <v>316</v>
      </c>
      <c r="D147" s="192" t="s">
        <v>135</v>
      </c>
      <c r="E147" s="193" t="s">
        <v>461</v>
      </c>
      <c r="F147" s="194" t="s">
        <v>462</v>
      </c>
      <c r="G147" s="195" t="s">
        <v>179</v>
      </c>
      <c r="H147" s="196">
        <v>1</v>
      </c>
      <c r="I147" s="197"/>
      <c r="J147" s="198">
        <f>ROUND(I147*H147,2)</f>
        <v>0</v>
      </c>
      <c r="K147" s="194" t="s">
        <v>35</v>
      </c>
      <c r="L147" s="40"/>
      <c r="M147" s="199" t="s">
        <v>35</v>
      </c>
      <c r="N147" s="200" t="s">
        <v>52</v>
      </c>
      <c r="O147" s="76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3" t="s">
        <v>139</v>
      </c>
      <c r="AT147" s="13" t="s">
        <v>135</v>
      </c>
      <c r="AU147" s="13" t="s">
        <v>89</v>
      </c>
      <c r="AY147" s="13" t="s">
        <v>134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3" t="s">
        <v>89</v>
      </c>
      <c r="BK147" s="203">
        <f>ROUND(I147*H147,2)</f>
        <v>0</v>
      </c>
      <c r="BL147" s="13" t="s">
        <v>139</v>
      </c>
      <c r="BM147" s="13" t="s">
        <v>315</v>
      </c>
    </row>
    <row r="148" s="1" customFormat="1" ht="16.5" customHeight="1">
      <c r="B148" s="35"/>
      <c r="C148" s="192" t="s">
        <v>229</v>
      </c>
      <c r="D148" s="192" t="s">
        <v>135</v>
      </c>
      <c r="E148" s="193" t="s">
        <v>463</v>
      </c>
      <c r="F148" s="194" t="s">
        <v>464</v>
      </c>
      <c r="G148" s="195" t="s">
        <v>200</v>
      </c>
      <c r="H148" s="196">
        <v>1.2</v>
      </c>
      <c r="I148" s="197"/>
      <c r="J148" s="198">
        <f>ROUND(I148*H148,2)</f>
        <v>0</v>
      </c>
      <c r="K148" s="194" t="s">
        <v>35</v>
      </c>
      <c r="L148" s="40"/>
      <c r="M148" s="199" t="s">
        <v>35</v>
      </c>
      <c r="N148" s="200" t="s">
        <v>52</v>
      </c>
      <c r="O148" s="7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3" t="s">
        <v>139</v>
      </c>
      <c r="AT148" s="13" t="s">
        <v>135</v>
      </c>
      <c r="AU148" s="13" t="s">
        <v>89</v>
      </c>
      <c r="AY148" s="13" t="s">
        <v>134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3" t="s">
        <v>89</v>
      </c>
      <c r="BK148" s="203">
        <f>ROUND(I148*H148,2)</f>
        <v>0</v>
      </c>
      <c r="BL148" s="13" t="s">
        <v>139</v>
      </c>
      <c r="BM148" s="13" t="s">
        <v>319</v>
      </c>
    </row>
    <row r="149" s="9" customFormat="1" ht="25.92" customHeight="1">
      <c r="B149" s="178"/>
      <c r="C149" s="179"/>
      <c r="D149" s="180" t="s">
        <v>80</v>
      </c>
      <c r="E149" s="181" t="s">
        <v>465</v>
      </c>
      <c r="F149" s="181" t="s">
        <v>466</v>
      </c>
      <c r="G149" s="179"/>
      <c r="H149" s="179"/>
      <c r="I149" s="182"/>
      <c r="J149" s="183">
        <f>BK149</f>
        <v>0</v>
      </c>
      <c r="K149" s="179"/>
      <c r="L149" s="184"/>
      <c r="M149" s="185"/>
      <c r="N149" s="186"/>
      <c r="O149" s="186"/>
      <c r="P149" s="187">
        <f>SUM(P150:P170)</f>
        <v>0</v>
      </c>
      <c r="Q149" s="186"/>
      <c r="R149" s="187">
        <f>SUM(R150:R170)</f>
        <v>0.0063250500000000005</v>
      </c>
      <c r="S149" s="186"/>
      <c r="T149" s="188">
        <f>SUM(T150:T170)</f>
        <v>0.75775999999999999</v>
      </c>
      <c r="AR149" s="189" t="s">
        <v>91</v>
      </c>
      <c r="AT149" s="190" t="s">
        <v>80</v>
      </c>
      <c r="AU149" s="190" t="s">
        <v>81</v>
      </c>
      <c r="AY149" s="189" t="s">
        <v>134</v>
      </c>
      <c r="BK149" s="191">
        <f>SUM(BK150:BK170)</f>
        <v>0</v>
      </c>
    </row>
    <row r="150" s="1" customFormat="1" ht="16.5" customHeight="1">
      <c r="B150" s="35"/>
      <c r="C150" s="192" t="s">
        <v>325</v>
      </c>
      <c r="D150" s="192" t="s">
        <v>135</v>
      </c>
      <c r="E150" s="193" t="s">
        <v>467</v>
      </c>
      <c r="F150" s="194" t="s">
        <v>468</v>
      </c>
      <c r="G150" s="195" t="s">
        <v>138</v>
      </c>
      <c r="H150" s="196">
        <v>4</v>
      </c>
      <c r="I150" s="197"/>
      <c r="J150" s="198">
        <f>ROUND(I150*H150,2)</f>
        <v>0</v>
      </c>
      <c r="K150" s="194" t="s">
        <v>35</v>
      </c>
      <c r="L150" s="40"/>
      <c r="M150" s="199" t="s">
        <v>35</v>
      </c>
      <c r="N150" s="200" t="s">
        <v>52</v>
      </c>
      <c r="O150" s="76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3" t="s">
        <v>139</v>
      </c>
      <c r="AT150" s="13" t="s">
        <v>135</v>
      </c>
      <c r="AU150" s="13" t="s">
        <v>89</v>
      </c>
      <c r="AY150" s="13" t="s">
        <v>134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3" t="s">
        <v>89</v>
      </c>
      <c r="BK150" s="203">
        <f>ROUND(I150*H150,2)</f>
        <v>0</v>
      </c>
      <c r="BL150" s="13" t="s">
        <v>139</v>
      </c>
      <c r="BM150" s="13" t="s">
        <v>324</v>
      </c>
    </row>
    <row r="151" s="1" customFormat="1" ht="16.5" customHeight="1">
      <c r="B151" s="35"/>
      <c r="C151" s="192" t="s">
        <v>232</v>
      </c>
      <c r="D151" s="192" t="s">
        <v>135</v>
      </c>
      <c r="E151" s="193" t="s">
        <v>469</v>
      </c>
      <c r="F151" s="194" t="s">
        <v>470</v>
      </c>
      <c r="G151" s="195" t="s">
        <v>138</v>
      </c>
      <c r="H151" s="196">
        <v>3</v>
      </c>
      <c r="I151" s="197"/>
      <c r="J151" s="198">
        <f>ROUND(I151*H151,2)</f>
        <v>0</v>
      </c>
      <c r="K151" s="194" t="s">
        <v>35</v>
      </c>
      <c r="L151" s="40"/>
      <c r="M151" s="199" t="s">
        <v>35</v>
      </c>
      <c r="N151" s="200" t="s">
        <v>52</v>
      </c>
      <c r="O151" s="76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3" t="s">
        <v>139</v>
      </c>
      <c r="AT151" s="13" t="s">
        <v>135</v>
      </c>
      <c r="AU151" s="13" t="s">
        <v>89</v>
      </c>
      <c r="AY151" s="13" t="s">
        <v>134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3" t="s">
        <v>89</v>
      </c>
      <c r="BK151" s="203">
        <f>ROUND(I151*H151,2)</f>
        <v>0</v>
      </c>
      <c r="BL151" s="13" t="s">
        <v>139</v>
      </c>
      <c r="BM151" s="13" t="s">
        <v>328</v>
      </c>
    </row>
    <row r="152" s="1" customFormat="1" ht="16.5" customHeight="1">
      <c r="B152" s="35"/>
      <c r="C152" s="192" t="s">
        <v>471</v>
      </c>
      <c r="D152" s="192" t="s">
        <v>135</v>
      </c>
      <c r="E152" s="193" t="s">
        <v>472</v>
      </c>
      <c r="F152" s="194" t="s">
        <v>473</v>
      </c>
      <c r="G152" s="195" t="s">
        <v>138</v>
      </c>
      <c r="H152" s="196">
        <v>3</v>
      </c>
      <c r="I152" s="197"/>
      <c r="J152" s="198">
        <f>ROUND(I152*H152,2)</f>
        <v>0</v>
      </c>
      <c r="K152" s="194" t="s">
        <v>35</v>
      </c>
      <c r="L152" s="40"/>
      <c r="M152" s="199" t="s">
        <v>35</v>
      </c>
      <c r="N152" s="200" t="s">
        <v>52</v>
      </c>
      <c r="O152" s="7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13" t="s">
        <v>139</v>
      </c>
      <c r="AT152" s="13" t="s">
        <v>135</v>
      </c>
      <c r="AU152" s="13" t="s">
        <v>89</v>
      </c>
      <c r="AY152" s="13" t="s">
        <v>134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3" t="s">
        <v>89</v>
      </c>
      <c r="BK152" s="203">
        <f>ROUND(I152*H152,2)</f>
        <v>0</v>
      </c>
      <c r="BL152" s="13" t="s">
        <v>139</v>
      </c>
      <c r="BM152" s="13" t="s">
        <v>474</v>
      </c>
    </row>
    <row r="153" s="1" customFormat="1" ht="16.5" customHeight="1">
      <c r="B153" s="35"/>
      <c r="C153" s="192" t="s">
        <v>236</v>
      </c>
      <c r="D153" s="192" t="s">
        <v>135</v>
      </c>
      <c r="E153" s="193" t="s">
        <v>475</v>
      </c>
      <c r="F153" s="194" t="s">
        <v>476</v>
      </c>
      <c r="G153" s="195" t="s">
        <v>138</v>
      </c>
      <c r="H153" s="196">
        <v>1</v>
      </c>
      <c r="I153" s="197"/>
      <c r="J153" s="198">
        <f>ROUND(I153*H153,2)</f>
        <v>0</v>
      </c>
      <c r="K153" s="194" t="s">
        <v>35</v>
      </c>
      <c r="L153" s="40"/>
      <c r="M153" s="199" t="s">
        <v>35</v>
      </c>
      <c r="N153" s="200" t="s">
        <v>52</v>
      </c>
      <c r="O153" s="7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13" t="s">
        <v>139</v>
      </c>
      <c r="AT153" s="13" t="s">
        <v>135</v>
      </c>
      <c r="AU153" s="13" t="s">
        <v>89</v>
      </c>
      <c r="AY153" s="13" t="s">
        <v>134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3" t="s">
        <v>89</v>
      </c>
      <c r="BK153" s="203">
        <f>ROUND(I153*H153,2)</f>
        <v>0</v>
      </c>
      <c r="BL153" s="13" t="s">
        <v>139</v>
      </c>
      <c r="BM153" s="13" t="s">
        <v>477</v>
      </c>
    </row>
    <row r="154" s="1" customFormat="1" ht="16.5" customHeight="1">
      <c r="B154" s="35"/>
      <c r="C154" s="192" t="s">
        <v>478</v>
      </c>
      <c r="D154" s="192" t="s">
        <v>135</v>
      </c>
      <c r="E154" s="193" t="s">
        <v>479</v>
      </c>
      <c r="F154" s="194" t="s">
        <v>480</v>
      </c>
      <c r="G154" s="195" t="s">
        <v>138</v>
      </c>
      <c r="H154" s="196">
        <v>8</v>
      </c>
      <c r="I154" s="197"/>
      <c r="J154" s="198">
        <f>ROUND(I154*H154,2)</f>
        <v>0</v>
      </c>
      <c r="K154" s="194" t="s">
        <v>35</v>
      </c>
      <c r="L154" s="40"/>
      <c r="M154" s="199" t="s">
        <v>35</v>
      </c>
      <c r="N154" s="200" t="s">
        <v>52</v>
      </c>
      <c r="O154" s="76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3" t="s">
        <v>139</v>
      </c>
      <c r="AT154" s="13" t="s">
        <v>135</v>
      </c>
      <c r="AU154" s="13" t="s">
        <v>89</v>
      </c>
      <c r="AY154" s="13" t="s">
        <v>134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3" t="s">
        <v>89</v>
      </c>
      <c r="BK154" s="203">
        <f>ROUND(I154*H154,2)</f>
        <v>0</v>
      </c>
      <c r="BL154" s="13" t="s">
        <v>139</v>
      </c>
      <c r="BM154" s="13" t="s">
        <v>481</v>
      </c>
    </row>
    <row r="155" s="1" customFormat="1" ht="16.5" customHeight="1">
      <c r="B155" s="35"/>
      <c r="C155" s="192" t="s">
        <v>239</v>
      </c>
      <c r="D155" s="192" t="s">
        <v>135</v>
      </c>
      <c r="E155" s="193" t="s">
        <v>482</v>
      </c>
      <c r="F155" s="194" t="s">
        <v>483</v>
      </c>
      <c r="G155" s="195" t="s">
        <v>138</v>
      </c>
      <c r="H155" s="196">
        <v>4</v>
      </c>
      <c r="I155" s="197"/>
      <c r="J155" s="198">
        <f>ROUND(I155*H155,2)</f>
        <v>0</v>
      </c>
      <c r="K155" s="194" t="s">
        <v>35</v>
      </c>
      <c r="L155" s="40"/>
      <c r="M155" s="199" t="s">
        <v>35</v>
      </c>
      <c r="N155" s="200" t="s">
        <v>52</v>
      </c>
      <c r="O155" s="7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3" t="s">
        <v>139</v>
      </c>
      <c r="AT155" s="13" t="s">
        <v>135</v>
      </c>
      <c r="AU155" s="13" t="s">
        <v>89</v>
      </c>
      <c r="AY155" s="13" t="s">
        <v>134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3" t="s">
        <v>89</v>
      </c>
      <c r="BK155" s="203">
        <f>ROUND(I155*H155,2)</f>
        <v>0</v>
      </c>
      <c r="BL155" s="13" t="s">
        <v>139</v>
      </c>
      <c r="BM155" s="13" t="s">
        <v>484</v>
      </c>
    </row>
    <row r="156" s="1" customFormat="1" ht="16.5" customHeight="1">
      <c r="B156" s="35"/>
      <c r="C156" s="192" t="s">
        <v>485</v>
      </c>
      <c r="D156" s="192" t="s">
        <v>135</v>
      </c>
      <c r="E156" s="193" t="s">
        <v>486</v>
      </c>
      <c r="F156" s="194" t="s">
        <v>487</v>
      </c>
      <c r="G156" s="195" t="s">
        <v>138</v>
      </c>
      <c r="H156" s="196">
        <v>18</v>
      </c>
      <c r="I156" s="197"/>
      <c r="J156" s="198">
        <f>ROUND(I156*H156,2)</f>
        <v>0</v>
      </c>
      <c r="K156" s="194" t="s">
        <v>35</v>
      </c>
      <c r="L156" s="40"/>
      <c r="M156" s="199" t="s">
        <v>35</v>
      </c>
      <c r="N156" s="200" t="s">
        <v>52</v>
      </c>
      <c r="O156" s="7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13" t="s">
        <v>139</v>
      </c>
      <c r="AT156" s="13" t="s">
        <v>135</v>
      </c>
      <c r="AU156" s="13" t="s">
        <v>89</v>
      </c>
      <c r="AY156" s="13" t="s">
        <v>134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3" t="s">
        <v>89</v>
      </c>
      <c r="BK156" s="203">
        <f>ROUND(I156*H156,2)</f>
        <v>0</v>
      </c>
      <c r="BL156" s="13" t="s">
        <v>139</v>
      </c>
      <c r="BM156" s="13" t="s">
        <v>488</v>
      </c>
    </row>
    <row r="157" s="1" customFormat="1" ht="16.5" customHeight="1">
      <c r="B157" s="35"/>
      <c r="C157" s="192" t="s">
        <v>243</v>
      </c>
      <c r="D157" s="192" t="s">
        <v>135</v>
      </c>
      <c r="E157" s="193" t="s">
        <v>489</v>
      </c>
      <c r="F157" s="194" t="s">
        <v>490</v>
      </c>
      <c r="G157" s="195" t="s">
        <v>138</v>
      </c>
      <c r="H157" s="196">
        <v>1</v>
      </c>
      <c r="I157" s="197"/>
      <c r="J157" s="198">
        <f>ROUND(I157*H157,2)</f>
        <v>0</v>
      </c>
      <c r="K157" s="194" t="s">
        <v>35</v>
      </c>
      <c r="L157" s="40"/>
      <c r="M157" s="199" t="s">
        <v>35</v>
      </c>
      <c r="N157" s="200" t="s">
        <v>52</v>
      </c>
      <c r="O157" s="76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AR157" s="13" t="s">
        <v>139</v>
      </c>
      <c r="AT157" s="13" t="s">
        <v>135</v>
      </c>
      <c r="AU157" s="13" t="s">
        <v>89</v>
      </c>
      <c r="AY157" s="13" t="s">
        <v>134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3" t="s">
        <v>89</v>
      </c>
      <c r="BK157" s="203">
        <f>ROUND(I157*H157,2)</f>
        <v>0</v>
      </c>
      <c r="BL157" s="13" t="s">
        <v>139</v>
      </c>
      <c r="BM157" s="13" t="s">
        <v>491</v>
      </c>
    </row>
    <row r="158" s="1" customFormat="1" ht="16.5" customHeight="1">
      <c r="B158" s="35"/>
      <c r="C158" s="192" t="s">
        <v>492</v>
      </c>
      <c r="D158" s="192" t="s">
        <v>135</v>
      </c>
      <c r="E158" s="193" t="s">
        <v>493</v>
      </c>
      <c r="F158" s="194" t="s">
        <v>494</v>
      </c>
      <c r="G158" s="195" t="s">
        <v>179</v>
      </c>
      <c r="H158" s="196">
        <v>2</v>
      </c>
      <c r="I158" s="197"/>
      <c r="J158" s="198">
        <f>ROUND(I158*H158,2)</f>
        <v>0</v>
      </c>
      <c r="K158" s="194" t="s">
        <v>35</v>
      </c>
      <c r="L158" s="40"/>
      <c r="M158" s="199" t="s">
        <v>35</v>
      </c>
      <c r="N158" s="200" t="s">
        <v>52</v>
      </c>
      <c r="O158" s="76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3" t="s">
        <v>139</v>
      </c>
      <c r="AT158" s="13" t="s">
        <v>135</v>
      </c>
      <c r="AU158" s="13" t="s">
        <v>89</v>
      </c>
      <c r="AY158" s="13" t="s">
        <v>134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3" t="s">
        <v>89</v>
      </c>
      <c r="BK158" s="203">
        <f>ROUND(I158*H158,2)</f>
        <v>0</v>
      </c>
      <c r="BL158" s="13" t="s">
        <v>139</v>
      </c>
      <c r="BM158" s="13" t="s">
        <v>495</v>
      </c>
    </row>
    <row r="159" s="1" customFormat="1" ht="16.5" customHeight="1">
      <c r="B159" s="35"/>
      <c r="C159" s="192" t="s">
        <v>412</v>
      </c>
      <c r="D159" s="192" t="s">
        <v>135</v>
      </c>
      <c r="E159" s="193" t="s">
        <v>187</v>
      </c>
      <c r="F159" s="194" t="s">
        <v>188</v>
      </c>
      <c r="G159" s="195" t="s">
        <v>179</v>
      </c>
      <c r="H159" s="196">
        <v>4</v>
      </c>
      <c r="I159" s="197"/>
      <c r="J159" s="198">
        <f>ROUND(I159*H159,2)</f>
        <v>0</v>
      </c>
      <c r="K159" s="194" t="s">
        <v>35</v>
      </c>
      <c r="L159" s="40"/>
      <c r="M159" s="199" t="s">
        <v>35</v>
      </c>
      <c r="N159" s="200" t="s">
        <v>52</v>
      </c>
      <c r="O159" s="76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3" t="s">
        <v>139</v>
      </c>
      <c r="AT159" s="13" t="s">
        <v>135</v>
      </c>
      <c r="AU159" s="13" t="s">
        <v>89</v>
      </c>
      <c r="AY159" s="13" t="s">
        <v>134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3" t="s">
        <v>89</v>
      </c>
      <c r="BK159" s="203">
        <f>ROUND(I159*H159,2)</f>
        <v>0</v>
      </c>
      <c r="BL159" s="13" t="s">
        <v>139</v>
      </c>
      <c r="BM159" s="13" t="s">
        <v>496</v>
      </c>
    </row>
    <row r="160" s="1" customFormat="1" ht="16.5" customHeight="1">
      <c r="B160" s="35"/>
      <c r="C160" s="192" t="s">
        <v>497</v>
      </c>
      <c r="D160" s="192" t="s">
        <v>135</v>
      </c>
      <c r="E160" s="193" t="s">
        <v>498</v>
      </c>
      <c r="F160" s="194" t="s">
        <v>499</v>
      </c>
      <c r="G160" s="195" t="s">
        <v>138</v>
      </c>
      <c r="H160" s="196">
        <v>10</v>
      </c>
      <c r="I160" s="197"/>
      <c r="J160" s="198">
        <f>ROUND(I160*H160,2)</f>
        <v>0</v>
      </c>
      <c r="K160" s="194" t="s">
        <v>35</v>
      </c>
      <c r="L160" s="40"/>
      <c r="M160" s="199" t="s">
        <v>35</v>
      </c>
      <c r="N160" s="200" t="s">
        <v>52</v>
      </c>
      <c r="O160" s="7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3" t="s">
        <v>139</v>
      </c>
      <c r="AT160" s="13" t="s">
        <v>135</v>
      </c>
      <c r="AU160" s="13" t="s">
        <v>89</v>
      </c>
      <c r="AY160" s="13" t="s">
        <v>134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3" t="s">
        <v>89</v>
      </c>
      <c r="BK160" s="203">
        <f>ROUND(I160*H160,2)</f>
        <v>0</v>
      </c>
      <c r="BL160" s="13" t="s">
        <v>139</v>
      </c>
      <c r="BM160" s="13" t="s">
        <v>500</v>
      </c>
    </row>
    <row r="161" s="1" customFormat="1" ht="16.5" customHeight="1">
      <c r="B161" s="35"/>
      <c r="C161" s="192" t="s">
        <v>415</v>
      </c>
      <c r="D161" s="192" t="s">
        <v>135</v>
      </c>
      <c r="E161" s="193" t="s">
        <v>501</v>
      </c>
      <c r="F161" s="194" t="s">
        <v>502</v>
      </c>
      <c r="G161" s="195" t="s">
        <v>138</v>
      </c>
      <c r="H161" s="196">
        <v>9</v>
      </c>
      <c r="I161" s="197"/>
      <c r="J161" s="198">
        <f>ROUND(I161*H161,2)</f>
        <v>0</v>
      </c>
      <c r="K161" s="194" t="s">
        <v>35</v>
      </c>
      <c r="L161" s="40"/>
      <c r="M161" s="199" t="s">
        <v>35</v>
      </c>
      <c r="N161" s="200" t="s">
        <v>52</v>
      </c>
      <c r="O161" s="76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3" t="s">
        <v>139</v>
      </c>
      <c r="AT161" s="13" t="s">
        <v>135</v>
      </c>
      <c r="AU161" s="13" t="s">
        <v>89</v>
      </c>
      <c r="AY161" s="13" t="s">
        <v>134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3" t="s">
        <v>89</v>
      </c>
      <c r="BK161" s="203">
        <f>ROUND(I161*H161,2)</f>
        <v>0</v>
      </c>
      <c r="BL161" s="13" t="s">
        <v>139</v>
      </c>
      <c r="BM161" s="13" t="s">
        <v>503</v>
      </c>
    </row>
    <row r="162" s="1" customFormat="1" ht="16.5" customHeight="1">
      <c r="B162" s="35"/>
      <c r="C162" s="192" t="s">
        <v>504</v>
      </c>
      <c r="D162" s="192" t="s">
        <v>135</v>
      </c>
      <c r="E162" s="193" t="s">
        <v>505</v>
      </c>
      <c r="F162" s="194" t="s">
        <v>506</v>
      </c>
      <c r="G162" s="195" t="s">
        <v>138</v>
      </c>
      <c r="H162" s="196">
        <v>4</v>
      </c>
      <c r="I162" s="197"/>
      <c r="J162" s="198">
        <f>ROUND(I162*H162,2)</f>
        <v>0</v>
      </c>
      <c r="K162" s="194" t="s">
        <v>35</v>
      </c>
      <c r="L162" s="40"/>
      <c r="M162" s="199" t="s">
        <v>35</v>
      </c>
      <c r="N162" s="200" t="s">
        <v>52</v>
      </c>
      <c r="O162" s="7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3" t="s">
        <v>139</v>
      </c>
      <c r="AT162" s="13" t="s">
        <v>135</v>
      </c>
      <c r="AU162" s="13" t="s">
        <v>89</v>
      </c>
      <c r="AY162" s="13" t="s">
        <v>134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3" t="s">
        <v>89</v>
      </c>
      <c r="BK162" s="203">
        <f>ROUND(I162*H162,2)</f>
        <v>0</v>
      </c>
      <c r="BL162" s="13" t="s">
        <v>139</v>
      </c>
      <c r="BM162" s="13" t="s">
        <v>507</v>
      </c>
    </row>
    <row r="163" s="1" customFormat="1" ht="16.5" customHeight="1">
      <c r="B163" s="35"/>
      <c r="C163" s="192" t="s">
        <v>418</v>
      </c>
      <c r="D163" s="192" t="s">
        <v>135</v>
      </c>
      <c r="E163" s="193" t="s">
        <v>508</v>
      </c>
      <c r="F163" s="194" t="s">
        <v>509</v>
      </c>
      <c r="G163" s="195" t="s">
        <v>138</v>
      </c>
      <c r="H163" s="196">
        <v>18</v>
      </c>
      <c r="I163" s="197"/>
      <c r="J163" s="198">
        <f>ROUND(I163*H163,2)</f>
        <v>0</v>
      </c>
      <c r="K163" s="194" t="s">
        <v>35</v>
      </c>
      <c r="L163" s="40"/>
      <c r="M163" s="199" t="s">
        <v>35</v>
      </c>
      <c r="N163" s="200" t="s">
        <v>52</v>
      </c>
      <c r="O163" s="76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3" t="s">
        <v>139</v>
      </c>
      <c r="AT163" s="13" t="s">
        <v>135</v>
      </c>
      <c r="AU163" s="13" t="s">
        <v>89</v>
      </c>
      <c r="AY163" s="13" t="s">
        <v>134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3" t="s">
        <v>89</v>
      </c>
      <c r="BK163" s="203">
        <f>ROUND(I163*H163,2)</f>
        <v>0</v>
      </c>
      <c r="BL163" s="13" t="s">
        <v>139</v>
      </c>
      <c r="BM163" s="13" t="s">
        <v>510</v>
      </c>
    </row>
    <row r="164" s="1" customFormat="1" ht="16.5" customHeight="1">
      <c r="B164" s="35"/>
      <c r="C164" s="192" t="s">
        <v>511</v>
      </c>
      <c r="D164" s="192" t="s">
        <v>135</v>
      </c>
      <c r="E164" s="193" t="s">
        <v>512</v>
      </c>
      <c r="F164" s="194" t="s">
        <v>513</v>
      </c>
      <c r="G164" s="195" t="s">
        <v>138</v>
      </c>
      <c r="H164" s="196">
        <v>1</v>
      </c>
      <c r="I164" s="197"/>
      <c r="J164" s="198">
        <f>ROUND(I164*H164,2)</f>
        <v>0</v>
      </c>
      <c r="K164" s="194" t="s">
        <v>35</v>
      </c>
      <c r="L164" s="40"/>
      <c r="M164" s="199" t="s">
        <v>35</v>
      </c>
      <c r="N164" s="200" t="s">
        <v>52</v>
      </c>
      <c r="O164" s="7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3" t="s">
        <v>139</v>
      </c>
      <c r="AT164" s="13" t="s">
        <v>135</v>
      </c>
      <c r="AU164" s="13" t="s">
        <v>89</v>
      </c>
      <c r="AY164" s="13" t="s">
        <v>134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3" t="s">
        <v>89</v>
      </c>
      <c r="BK164" s="203">
        <f>ROUND(I164*H164,2)</f>
        <v>0</v>
      </c>
      <c r="BL164" s="13" t="s">
        <v>139</v>
      </c>
      <c r="BM164" s="13" t="s">
        <v>514</v>
      </c>
    </row>
    <row r="165" s="1" customFormat="1" ht="16.5" customHeight="1">
      <c r="B165" s="35"/>
      <c r="C165" s="192" t="s">
        <v>421</v>
      </c>
      <c r="D165" s="192" t="s">
        <v>135</v>
      </c>
      <c r="E165" s="193" t="s">
        <v>515</v>
      </c>
      <c r="F165" s="194" t="s">
        <v>516</v>
      </c>
      <c r="G165" s="195" t="s">
        <v>200</v>
      </c>
      <c r="H165" s="196">
        <v>0.5</v>
      </c>
      <c r="I165" s="197"/>
      <c r="J165" s="198">
        <f>ROUND(I165*H165,2)</f>
        <v>0</v>
      </c>
      <c r="K165" s="194" t="s">
        <v>35</v>
      </c>
      <c r="L165" s="40"/>
      <c r="M165" s="199" t="s">
        <v>35</v>
      </c>
      <c r="N165" s="200" t="s">
        <v>52</v>
      </c>
      <c r="O165" s="76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13" t="s">
        <v>139</v>
      </c>
      <c r="AT165" s="13" t="s">
        <v>135</v>
      </c>
      <c r="AU165" s="13" t="s">
        <v>89</v>
      </c>
      <c r="AY165" s="13" t="s">
        <v>134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3" t="s">
        <v>89</v>
      </c>
      <c r="BK165" s="203">
        <f>ROUND(I165*H165,2)</f>
        <v>0</v>
      </c>
      <c r="BL165" s="13" t="s">
        <v>139</v>
      </c>
      <c r="BM165" s="13" t="s">
        <v>517</v>
      </c>
    </row>
    <row r="166" s="1" customFormat="1" ht="16.5" customHeight="1">
      <c r="B166" s="35"/>
      <c r="C166" s="192" t="s">
        <v>518</v>
      </c>
      <c r="D166" s="192" t="s">
        <v>135</v>
      </c>
      <c r="E166" s="193" t="s">
        <v>519</v>
      </c>
      <c r="F166" s="194" t="s">
        <v>520</v>
      </c>
      <c r="G166" s="195" t="s">
        <v>138</v>
      </c>
      <c r="H166" s="196">
        <v>27</v>
      </c>
      <c r="I166" s="197"/>
      <c r="J166" s="198">
        <f>ROUND(I166*H166,2)</f>
        <v>0</v>
      </c>
      <c r="K166" s="194" t="s">
        <v>521</v>
      </c>
      <c r="L166" s="40"/>
      <c r="M166" s="199" t="s">
        <v>35</v>
      </c>
      <c r="N166" s="200" t="s">
        <v>52</v>
      </c>
      <c r="O166" s="76"/>
      <c r="P166" s="201">
        <f>O166*H166</f>
        <v>0</v>
      </c>
      <c r="Q166" s="201">
        <v>1.995E-05</v>
      </c>
      <c r="R166" s="201">
        <f>Q166*H166</f>
        <v>0.00053865</v>
      </c>
      <c r="S166" s="201">
        <v>0.0032000000000000002</v>
      </c>
      <c r="T166" s="202">
        <f>S166*H166</f>
        <v>0.086400000000000005</v>
      </c>
      <c r="AR166" s="13" t="s">
        <v>139</v>
      </c>
      <c r="AT166" s="13" t="s">
        <v>135</v>
      </c>
      <c r="AU166" s="13" t="s">
        <v>89</v>
      </c>
      <c r="AY166" s="13" t="s">
        <v>134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3" t="s">
        <v>89</v>
      </c>
      <c r="BK166" s="203">
        <f>ROUND(I166*H166,2)</f>
        <v>0</v>
      </c>
      <c r="BL166" s="13" t="s">
        <v>139</v>
      </c>
      <c r="BM166" s="13" t="s">
        <v>522</v>
      </c>
    </row>
    <row r="167" s="1" customFormat="1" ht="16.5" customHeight="1">
      <c r="B167" s="35"/>
      <c r="C167" s="192" t="s">
        <v>260</v>
      </c>
      <c r="D167" s="192" t="s">
        <v>135</v>
      </c>
      <c r="E167" s="193" t="s">
        <v>523</v>
      </c>
      <c r="F167" s="194" t="s">
        <v>524</v>
      </c>
      <c r="G167" s="195" t="s">
        <v>138</v>
      </c>
      <c r="H167" s="196">
        <v>16</v>
      </c>
      <c r="I167" s="197"/>
      <c r="J167" s="198">
        <f>ROUND(I167*H167,2)</f>
        <v>0</v>
      </c>
      <c r="K167" s="194" t="s">
        <v>521</v>
      </c>
      <c r="L167" s="40"/>
      <c r="M167" s="199" t="s">
        <v>35</v>
      </c>
      <c r="N167" s="200" t="s">
        <v>52</v>
      </c>
      <c r="O167" s="76"/>
      <c r="P167" s="201">
        <f>O167*H167</f>
        <v>0</v>
      </c>
      <c r="Q167" s="201">
        <v>5.0000000000000002E-05</v>
      </c>
      <c r="R167" s="201">
        <f>Q167*H167</f>
        <v>0.00080000000000000004</v>
      </c>
      <c r="S167" s="201">
        <v>0.0053200000000000001</v>
      </c>
      <c r="T167" s="202">
        <f>S167*H167</f>
        <v>0.085120000000000001</v>
      </c>
      <c r="AR167" s="13" t="s">
        <v>139</v>
      </c>
      <c r="AT167" s="13" t="s">
        <v>135</v>
      </c>
      <c r="AU167" s="13" t="s">
        <v>89</v>
      </c>
      <c r="AY167" s="13" t="s">
        <v>134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3" t="s">
        <v>89</v>
      </c>
      <c r="BK167" s="203">
        <f>ROUND(I167*H167,2)</f>
        <v>0</v>
      </c>
      <c r="BL167" s="13" t="s">
        <v>139</v>
      </c>
      <c r="BM167" s="13" t="s">
        <v>525</v>
      </c>
    </row>
    <row r="168" s="1" customFormat="1" ht="16.5" customHeight="1">
      <c r="B168" s="35"/>
      <c r="C168" s="192" t="s">
        <v>526</v>
      </c>
      <c r="D168" s="192" t="s">
        <v>135</v>
      </c>
      <c r="E168" s="193" t="s">
        <v>527</v>
      </c>
      <c r="F168" s="194" t="s">
        <v>528</v>
      </c>
      <c r="G168" s="195" t="s">
        <v>138</v>
      </c>
      <c r="H168" s="196">
        <v>28</v>
      </c>
      <c r="I168" s="197"/>
      <c r="J168" s="198">
        <f>ROUND(I168*H168,2)</f>
        <v>0</v>
      </c>
      <c r="K168" s="194" t="s">
        <v>521</v>
      </c>
      <c r="L168" s="40"/>
      <c r="M168" s="199" t="s">
        <v>35</v>
      </c>
      <c r="N168" s="200" t="s">
        <v>52</v>
      </c>
      <c r="O168" s="76"/>
      <c r="P168" s="201">
        <f>O168*H168</f>
        <v>0</v>
      </c>
      <c r="Q168" s="201">
        <v>8.8800000000000004E-05</v>
      </c>
      <c r="R168" s="201">
        <f>Q168*H168</f>
        <v>0.0024864000000000002</v>
      </c>
      <c r="S168" s="201">
        <v>0.0085800000000000008</v>
      </c>
      <c r="T168" s="202">
        <f>S168*H168</f>
        <v>0.24024000000000001</v>
      </c>
      <c r="AR168" s="13" t="s">
        <v>139</v>
      </c>
      <c r="AT168" s="13" t="s">
        <v>135</v>
      </c>
      <c r="AU168" s="13" t="s">
        <v>89</v>
      </c>
      <c r="AY168" s="13" t="s">
        <v>134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3" t="s">
        <v>89</v>
      </c>
      <c r="BK168" s="203">
        <f>ROUND(I168*H168,2)</f>
        <v>0</v>
      </c>
      <c r="BL168" s="13" t="s">
        <v>139</v>
      </c>
      <c r="BM168" s="13" t="s">
        <v>529</v>
      </c>
    </row>
    <row r="169" s="1" customFormat="1" ht="16.5" customHeight="1">
      <c r="B169" s="35"/>
      <c r="C169" s="192" t="s">
        <v>264</v>
      </c>
      <c r="D169" s="192" t="s">
        <v>135</v>
      </c>
      <c r="E169" s="193" t="s">
        <v>530</v>
      </c>
      <c r="F169" s="194" t="s">
        <v>531</v>
      </c>
      <c r="G169" s="195" t="s">
        <v>138</v>
      </c>
      <c r="H169" s="196">
        <v>25</v>
      </c>
      <c r="I169" s="197"/>
      <c r="J169" s="198">
        <f>ROUND(I169*H169,2)</f>
        <v>0</v>
      </c>
      <c r="K169" s="194" t="s">
        <v>521</v>
      </c>
      <c r="L169" s="40"/>
      <c r="M169" s="199" t="s">
        <v>35</v>
      </c>
      <c r="N169" s="200" t="s">
        <v>52</v>
      </c>
      <c r="O169" s="76"/>
      <c r="P169" s="201">
        <f>O169*H169</f>
        <v>0</v>
      </c>
      <c r="Q169" s="201">
        <v>0.00010000000000000001</v>
      </c>
      <c r="R169" s="201">
        <f>Q169*H169</f>
        <v>0.0025000000000000001</v>
      </c>
      <c r="S169" s="201">
        <v>0.01384</v>
      </c>
      <c r="T169" s="202">
        <f>S169*H169</f>
        <v>0.34599999999999997</v>
      </c>
      <c r="AR169" s="13" t="s">
        <v>139</v>
      </c>
      <c r="AT169" s="13" t="s">
        <v>135</v>
      </c>
      <c r="AU169" s="13" t="s">
        <v>89</v>
      </c>
      <c r="AY169" s="13" t="s">
        <v>134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3" t="s">
        <v>89</v>
      </c>
      <c r="BK169" s="203">
        <f>ROUND(I169*H169,2)</f>
        <v>0</v>
      </c>
      <c r="BL169" s="13" t="s">
        <v>139</v>
      </c>
      <c r="BM169" s="13" t="s">
        <v>532</v>
      </c>
    </row>
    <row r="170" s="1" customFormat="1" ht="16.5" customHeight="1">
      <c r="B170" s="35"/>
      <c r="C170" s="192" t="s">
        <v>533</v>
      </c>
      <c r="D170" s="192" t="s">
        <v>135</v>
      </c>
      <c r="E170" s="193" t="s">
        <v>534</v>
      </c>
      <c r="F170" s="194" t="s">
        <v>535</v>
      </c>
      <c r="G170" s="195" t="s">
        <v>200</v>
      </c>
      <c r="H170" s="196">
        <v>0.90000000000000002</v>
      </c>
      <c r="I170" s="197"/>
      <c r="J170" s="198">
        <f>ROUND(I170*H170,2)</f>
        <v>0</v>
      </c>
      <c r="K170" s="194" t="s">
        <v>35</v>
      </c>
      <c r="L170" s="40"/>
      <c r="M170" s="199" t="s">
        <v>35</v>
      </c>
      <c r="N170" s="200" t="s">
        <v>52</v>
      </c>
      <c r="O170" s="76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3" t="s">
        <v>139</v>
      </c>
      <c r="AT170" s="13" t="s">
        <v>135</v>
      </c>
      <c r="AU170" s="13" t="s">
        <v>89</v>
      </c>
      <c r="AY170" s="13" t="s">
        <v>134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3" t="s">
        <v>89</v>
      </c>
      <c r="BK170" s="203">
        <f>ROUND(I170*H170,2)</f>
        <v>0</v>
      </c>
      <c r="BL170" s="13" t="s">
        <v>139</v>
      </c>
      <c r="BM170" s="13" t="s">
        <v>536</v>
      </c>
    </row>
    <row r="171" s="9" customFormat="1" ht="25.92" customHeight="1">
      <c r="B171" s="178"/>
      <c r="C171" s="179"/>
      <c r="D171" s="180" t="s">
        <v>80</v>
      </c>
      <c r="E171" s="181" t="s">
        <v>224</v>
      </c>
      <c r="F171" s="181" t="s">
        <v>225</v>
      </c>
      <c r="G171" s="179"/>
      <c r="H171" s="179"/>
      <c r="I171" s="182"/>
      <c r="J171" s="183">
        <f>BK171</f>
        <v>0</v>
      </c>
      <c r="K171" s="179"/>
      <c r="L171" s="184"/>
      <c r="M171" s="185"/>
      <c r="N171" s="186"/>
      <c r="O171" s="186"/>
      <c r="P171" s="187">
        <f>SUM(P172:P231)</f>
        <v>0</v>
      </c>
      <c r="Q171" s="186"/>
      <c r="R171" s="187">
        <f>SUM(R172:R231)</f>
        <v>0.0056120600000000003</v>
      </c>
      <c r="S171" s="186"/>
      <c r="T171" s="188">
        <f>SUM(T172:T231)</f>
        <v>0.60890999999999995</v>
      </c>
      <c r="AR171" s="189" t="s">
        <v>91</v>
      </c>
      <c r="AT171" s="190" t="s">
        <v>80</v>
      </c>
      <c r="AU171" s="190" t="s">
        <v>81</v>
      </c>
      <c r="AY171" s="189" t="s">
        <v>134</v>
      </c>
      <c r="BK171" s="191">
        <f>SUM(BK172:BK231)</f>
        <v>0</v>
      </c>
    </row>
    <row r="172" s="1" customFormat="1" ht="16.5" customHeight="1">
      <c r="B172" s="35"/>
      <c r="C172" s="192" t="s">
        <v>267</v>
      </c>
      <c r="D172" s="192" t="s">
        <v>135</v>
      </c>
      <c r="E172" s="193" t="s">
        <v>227</v>
      </c>
      <c r="F172" s="194" t="s">
        <v>228</v>
      </c>
      <c r="G172" s="195" t="s">
        <v>179</v>
      </c>
      <c r="H172" s="196">
        <v>29</v>
      </c>
      <c r="I172" s="197"/>
      <c r="J172" s="198">
        <f>ROUND(I172*H172,2)</f>
        <v>0</v>
      </c>
      <c r="K172" s="194" t="s">
        <v>35</v>
      </c>
      <c r="L172" s="40"/>
      <c r="M172" s="199" t="s">
        <v>35</v>
      </c>
      <c r="N172" s="200" t="s">
        <v>52</v>
      </c>
      <c r="O172" s="7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3" t="s">
        <v>139</v>
      </c>
      <c r="AT172" s="13" t="s">
        <v>135</v>
      </c>
      <c r="AU172" s="13" t="s">
        <v>89</v>
      </c>
      <c r="AY172" s="13" t="s">
        <v>134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3" t="s">
        <v>89</v>
      </c>
      <c r="BK172" s="203">
        <f>ROUND(I172*H172,2)</f>
        <v>0</v>
      </c>
      <c r="BL172" s="13" t="s">
        <v>139</v>
      </c>
      <c r="BM172" s="13" t="s">
        <v>537</v>
      </c>
    </row>
    <row r="173" s="1" customFormat="1" ht="16.5" customHeight="1">
      <c r="B173" s="35"/>
      <c r="C173" s="192" t="s">
        <v>538</v>
      </c>
      <c r="D173" s="192" t="s">
        <v>135</v>
      </c>
      <c r="E173" s="193" t="s">
        <v>230</v>
      </c>
      <c r="F173" s="194" t="s">
        <v>231</v>
      </c>
      <c r="G173" s="195" t="s">
        <v>179</v>
      </c>
      <c r="H173" s="196">
        <v>4</v>
      </c>
      <c r="I173" s="197"/>
      <c r="J173" s="198">
        <f>ROUND(I173*H173,2)</f>
        <v>0</v>
      </c>
      <c r="K173" s="194" t="s">
        <v>35</v>
      </c>
      <c r="L173" s="40"/>
      <c r="M173" s="199" t="s">
        <v>35</v>
      </c>
      <c r="N173" s="200" t="s">
        <v>52</v>
      </c>
      <c r="O173" s="76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13" t="s">
        <v>139</v>
      </c>
      <c r="AT173" s="13" t="s">
        <v>135</v>
      </c>
      <c r="AU173" s="13" t="s">
        <v>89</v>
      </c>
      <c r="AY173" s="13" t="s">
        <v>134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3" t="s">
        <v>89</v>
      </c>
      <c r="BK173" s="203">
        <f>ROUND(I173*H173,2)</f>
        <v>0</v>
      </c>
      <c r="BL173" s="13" t="s">
        <v>139</v>
      </c>
      <c r="BM173" s="13" t="s">
        <v>539</v>
      </c>
    </row>
    <row r="174" s="1" customFormat="1" ht="16.5" customHeight="1">
      <c r="B174" s="35"/>
      <c r="C174" s="192" t="s">
        <v>426</v>
      </c>
      <c r="D174" s="192" t="s">
        <v>135</v>
      </c>
      <c r="E174" s="193" t="s">
        <v>540</v>
      </c>
      <c r="F174" s="194" t="s">
        <v>541</v>
      </c>
      <c r="G174" s="195" t="s">
        <v>179</v>
      </c>
      <c r="H174" s="196">
        <v>14</v>
      </c>
      <c r="I174" s="197"/>
      <c r="J174" s="198">
        <f>ROUND(I174*H174,2)</f>
        <v>0</v>
      </c>
      <c r="K174" s="194" t="s">
        <v>35</v>
      </c>
      <c r="L174" s="40"/>
      <c r="M174" s="199" t="s">
        <v>35</v>
      </c>
      <c r="N174" s="200" t="s">
        <v>52</v>
      </c>
      <c r="O174" s="76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3" t="s">
        <v>139</v>
      </c>
      <c r="AT174" s="13" t="s">
        <v>135</v>
      </c>
      <c r="AU174" s="13" t="s">
        <v>89</v>
      </c>
      <c r="AY174" s="13" t="s">
        <v>134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3" t="s">
        <v>89</v>
      </c>
      <c r="BK174" s="203">
        <f>ROUND(I174*H174,2)</f>
        <v>0</v>
      </c>
      <c r="BL174" s="13" t="s">
        <v>139</v>
      </c>
      <c r="BM174" s="13" t="s">
        <v>542</v>
      </c>
    </row>
    <row r="175" s="1" customFormat="1" ht="16.5" customHeight="1">
      <c r="B175" s="35"/>
      <c r="C175" s="192" t="s">
        <v>543</v>
      </c>
      <c r="D175" s="192" t="s">
        <v>135</v>
      </c>
      <c r="E175" s="193" t="s">
        <v>234</v>
      </c>
      <c r="F175" s="194" t="s">
        <v>235</v>
      </c>
      <c r="G175" s="195" t="s">
        <v>179</v>
      </c>
      <c r="H175" s="196">
        <v>7</v>
      </c>
      <c r="I175" s="197"/>
      <c r="J175" s="198">
        <f>ROUND(I175*H175,2)</f>
        <v>0</v>
      </c>
      <c r="K175" s="194" t="s">
        <v>35</v>
      </c>
      <c r="L175" s="40"/>
      <c r="M175" s="199" t="s">
        <v>35</v>
      </c>
      <c r="N175" s="200" t="s">
        <v>52</v>
      </c>
      <c r="O175" s="7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3" t="s">
        <v>139</v>
      </c>
      <c r="AT175" s="13" t="s">
        <v>135</v>
      </c>
      <c r="AU175" s="13" t="s">
        <v>89</v>
      </c>
      <c r="AY175" s="13" t="s">
        <v>134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3" t="s">
        <v>89</v>
      </c>
      <c r="BK175" s="203">
        <f>ROUND(I175*H175,2)</f>
        <v>0</v>
      </c>
      <c r="BL175" s="13" t="s">
        <v>139</v>
      </c>
      <c r="BM175" s="13" t="s">
        <v>544</v>
      </c>
    </row>
    <row r="176" s="1" customFormat="1" ht="16.5" customHeight="1">
      <c r="B176" s="35"/>
      <c r="C176" s="192" t="s">
        <v>429</v>
      </c>
      <c r="D176" s="192" t="s">
        <v>135</v>
      </c>
      <c r="E176" s="193" t="s">
        <v>545</v>
      </c>
      <c r="F176" s="194" t="s">
        <v>546</v>
      </c>
      <c r="G176" s="195" t="s">
        <v>179</v>
      </c>
      <c r="H176" s="196">
        <v>2</v>
      </c>
      <c r="I176" s="197"/>
      <c r="J176" s="198">
        <f>ROUND(I176*H176,2)</f>
        <v>0</v>
      </c>
      <c r="K176" s="194" t="s">
        <v>35</v>
      </c>
      <c r="L176" s="40"/>
      <c r="M176" s="199" t="s">
        <v>35</v>
      </c>
      <c r="N176" s="200" t="s">
        <v>52</v>
      </c>
      <c r="O176" s="76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13" t="s">
        <v>139</v>
      </c>
      <c r="AT176" s="13" t="s">
        <v>135</v>
      </c>
      <c r="AU176" s="13" t="s">
        <v>89</v>
      </c>
      <c r="AY176" s="13" t="s">
        <v>134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3" t="s">
        <v>89</v>
      </c>
      <c r="BK176" s="203">
        <f>ROUND(I176*H176,2)</f>
        <v>0</v>
      </c>
      <c r="BL176" s="13" t="s">
        <v>139</v>
      </c>
      <c r="BM176" s="13" t="s">
        <v>547</v>
      </c>
    </row>
    <row r="177" s="1" customFormat="1" ht="16.5" customHeight="1">
      <c r="B177" s="35"/>
      <c r="C177" s="192" t="s">
        <v>548</v>
      </c>
      <c r="D177" s="192" t="s">
        <v>135</v>
      </c>
      <c r="E177" s="193" t="s">
        <v>549</v>
      </c>
      <c r="F177" s="194" t="s">
        <v>550</v>
      </c>
      <c r="G177" s="195" t="s">
        <v>179</v>
      </c>
      <c r="H177" s="196">
        <v>16</v>
      </c>
      <c r="I177" s="197"/>
      <c r="J177" s="198">
        <f>ROUND(I177*H177,2)</f>
        <v>0</v>
      </c>
      <c r="K177" s="194" t="s">
        <v>35</v>
      </c>
      <c r="L177" s="40"/>
      <c r="M177" s="199" t="s">
        <v>35</v>
      </c>
      <c r="N177" s="200" t="s">
        <v>52</v>
      </c>
      <c r="O177" s="76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13" t="s">
        <v>139</v>
      </c>
      <c r="AT177" s="13" t="s">
        <v>135</v>
      </c>
      <c r="AU177" s="13" t="s">
        <v>89</v>
      </c>
      <c r="AY177" s="13" t="s">
        <v>134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3" t="s">
        <v>89</v>
      </c>
      <c r="BK177" s="203">
        <f>ROUND(I177*H177,2)</f>
        <v>0</v>
      </c>
      <c r="BL177" s="13" t="s">
        <v>139</v>
      </c>
      <c r="BM177" s="13" t="s">
        <v>551</v>
      </c>
    </row>
    <row r="178" s="1" customFormat="1" ht="16.5" customHeight="1">
      <c r="B178" s="35"/>
      <c r="C178" s="192" t="s">
        <v>434</v>
      </c>
      <c r="D178" s="192" t="s">
        <v>135</v>
      </c>
      <c r="E178" s="193" t="s">
        <v>552</v>
      </c>
      <c r="F178" s="194" t="s">
        <v>553</v>
      </c>
      <c r="G178" s="195" t="s">
        <v>179</v>
      </c>
      <c r="H178" s="196">
        <v>1</v>
      </c>
      <c r="I178" s="197"/>
      <c r="J178" s="198">
        <f>ROUND(I178*H178,2)</f>
        <v>0</v>
      </c>
      <c r="K178" s="194" t="s">
        <v>35</v>
      </c>
      <c r="L178" s="40"/>
      <c r="M178" s="199" t="s">
        <v>35</v>
      </c>
      <c r="N178" s="200" t="s">
        <v>52</v>
      </c>
      <c r="O178" s="76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3" t="s">
        <v>139</v>
      </c>
      <c r="AT178" s="13" t="s">
        <v>135</v>
      </c>
      <c r="AU178" s="13" t="s">
        <v>89</v>
      </c>
      <c r="AY178" s="13" t="s">
        <v>134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3" t="s">
        <v>89</v>
      </c>
      <c r="BK178" s="203">
        <f>ROUND(I178*H178,2)</f>
        <v>0</v>
      </c>
      <c r="BL178" s="13" t="s">
        <v>139</v>
      </c>
      <c r="BM178" s="13" t="s">
        <v>554</v>
      </c>
    </row>
    <row r="179" s="1" customFormat="1" ht="16.5" customHeight="1">
      <c r="B179" s="35"/>
      <c r="C179" s="204" t="s">
        <v>555</v>
      </c>
      <c r="D179" s="204" t="s">
        <v>95</v>
      </c>
      <c r="E179" s="205" t="s">
        <v>251</v>
      </c>
      <c r="F179" s="206" t="s">
        <v>252</v>
      </c>
      <c r="G179" s="207" t="s">
        <v>153</v>
      </c>
      <c r="H179" s="208">
        <v>4</v>
      </c>
      <c r="I179" s="209"/>
      <c r="J179" s="210">
        <f>ROUND(I179*H179,2)</f>
        <v>0</v>
      </c>
      <c r="K179" s="206" t="s">
        <v>35</v>
      </c>
      <c r="L179" s="211"/>
      <c r="M179" s="212" t="s">
        <v>35</v>
      </c>
      <c r="N179" s="213" t="s">
        <v>52</v>
      </c>
      <c r="O179" s="76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13" t="s">
        <v>161</v>
      </c>
      <c r="AT179" s="13" t="s">
        <v>95</v>
      </c>
      <c r="AU179" s="13" t="s">
        <v>89</v>
      </c>
      <c r="AY179" s="13" t="s">
        <v>134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3" t="s">
        <v>89</v>
      </c>
      <c r="BK179" s="203">
        <f>ROUND(I179*H179,2)</f>
        <v>0</v>
      </c>
      <c r="BL179" s="13" t="s">
        <v>139</v>
      </c>
      <c r="BM179" s="13" t="s">
        <v>556</v>
      </c>
    </row>
    <row r="180" s="1" customFormat="1" ht="16.5" customHeight="1">
      <c r="B180" s="35"/>
      <c r="C180" s="204" t="s">
        <v>557</v>
      </c>
      <c r="D180" s="204" t="s">
        <v>95</v>
      </c>
      <c r="E180" s="205" t="s">
        <v>558</v>
      </c>
      <c r="F180" s="206" t="s">
        <v>559</v>
      </c>
      <c r="G180" s="207" t="s">
        <v>153</v>
      </c>
      <c r="H180" s="208">
        <v>8</v>
      </c>
      <c r="I180" s="209"/>
      <c r="J180" s="210">
        <f>ROUND(I180*H180,2)</f>
        <v>0</v>
      </c>
      <c r="K180" s="206" t="s">
        <v>35</v>
      </c>
      <c r="L180" s="211"/>
      <c r="M180" s="212" t="s">
        <v>35</v>
      </c>
      <c r="N180" s="213" t="s">
        <v>52</v>
      </c>
      <c r="O180" s="76"/>
      <c r="P180" s="201">
        <f>O180*H180</f>
        <v>0</v>
      </c>
      <c r="Q180" s="201">
        <v>0</v>
      </c>
      <c r="R180" s="201">
        <f>Q180*H180</f>
        <v>0</v>
      </c>
      <c r="S180" s="201">
        <v>0</v>
      </c>
      <c r="T180" s="202">
        <f>S180*H180</f>
        <v>0</v>
      </c>
      <c r="AR180" s="13" t="s">
        <v>161</v>
      </c>
      <c r="AT180" s="13" t="s">
        <v>95</v>
      </c>
      <c r="AU180" s="13" t="s">
        <v>89</v>
      </c>
      <c r="AY180" s="13" t="s">
        <v>134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3" t="s">
        <v>89</v>
      </c>
      <c r="BK180" s="203">
        <f>ROUND(I180*H180,2)</f>
        <v>0</v>
      </c>
      <c r="BL180" s="13" t="s">
        <v>139</v>
      </c>
      <c r="BM180" s="13" t="s">
        <v>560</v>
      </c>
    </row>
    <row r="181" s="1" customFormat="1" ht="16.5" customHeight="1">
      <c r="B181" s="35"/>
      <c r="C181" s="192" t="s">
        <v>561</v>
      </c>
      <c r="D181" s="192" t="s">
        <v>135</v>
      </c>
      <c r="E181" s="193" t="s">
        <v>562</v>
      </c>
      <c r="F181" s="194" t="s">
        <v>563</v>
      </c>
      <c r="G181" s="195" t="s">
        <v>153</v>
      </c>
      <c r="H181" s="196">
        <v>1</v>
      </c>
      <c r="I181" s="197"/>
      <c r="J181" s="198">
        <f>ROUND(I181*H181,2)</f>
        <v>0</v>
      </c>
      <c r="K181" s="194" t="s">
        <v>35</v>
      </c>
      <c r="L181" s="40"/>
      <c r="M181" s="199" t="s">
        <v>35</v>
      </c>
      <c r="N181" s="200" t="s">
        <v>52</v>
      </c>
      <c r="O181" s="76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3" t="s">
        <v>139</v>
      </c>
      <c r="AT181" s="13" t="s">
        <v>135</v>
      </c>
      <c r="AU181" s="13" t="s">
        <v>89</v>
      </c>
      <c r="AY181" s="13" t="s">
        <v>134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3" t="s">
        <v>89</v>
      </c>
      <c r="BK181" s="203">
        <f>ROUND(I181*H181,2)</f>
        <v>0</v>
      </c>
      <c r="BL181" s="13" t="s">
        <v>139</v>
      </c>
      <c r="BM181" s="13" t="s">
        <v>564</v>
      </c>
    </row>
    <row r="182" s="1" customFormat="1" ht="16.5" customHeight="1">
      <c r="B182" s="35"/>
      <c r="C182" s="192" t="s">
        <v>443</v>
      </c>
      <c r="D182" s="192" t="s">
        <v>135</v>
      </c>
      <c r="E182" s="193" t="s">
        <v>565</v>
      </c>
      <c r="F182" s="194" t="s">
        <v>566</v>
      </c>
      <c r="G182" s="195" t="s">
        <v>153</v>
      </c>
      <c r="H182" s="196">
        <v>2</v>
      </c>
      <c r="I182" s="197"/>
      <c r="J182" s="198">
        <f>ROUND(I182*H182,2)</f>
        <v>0</v>
      </c>
      <c r="K182" s="194" t="s">
        <v>35</v>
      </c>
      <c r="L182" s="40"/>
      <c r="M182" s="199" t="s">
        <v>35</v>
      </c>
      <c r="N182" s="200" t="s">
        <v>52</v>
      </c>
      <c r="O182" s="76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13" t="s">
        <v>139</v>
      </c>
      <c r="AT182" s="13" t="s">
        <v>135</v>
      </c>
      <c r="AU182" s="13" t="s">
        <v>89</v>
      </c>
      <c r="AY182" s="13" t="s">
        <v>134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3" t="s">
        <v>89</v>
      </c>
      <c r="BK182" s="203">
        <f>ROUND(I182*H182,2)</f>
        <v>0</v>
      </c>
      <c r="BL182" s="13" t="s">
        <v>139</v>
      </c>
      <c r="BM182" s="13" t="s">
        <v>567</v>
      </c>
    </row>
    <row r="183" s="1" customFormat="1" ht="16.5" customHeight="1">
      <c r="B183" s="35"/>
      <c r="C183" s="192" t="s">
        <v>568</v>
      </c>
      <c r="D183" s="192" t="s">
        <v>135</v>
      </c>
      <c r="E183" s="193" t="s">
        <v>237</v>
      </c>
      <c r="F183" s="194" t="s">
        <v>238</v>
      </c>
      <c r="G183" s="195" t="s">
        <v>153</v>
      </c>
      <c r="H183" s="196">
        <v>5</v>
      </c>
      <c r="I183" s="197"/>
      <c r="J183" s="198">
        <f>ROUND(I183*H183,2)</f>
        <v>0</v>
      </c>
      <c r="K183" s="194" t="s">
        <v>35</v>
      </c>
      <c r="L183" s="40"/>
      <c r="M183" s="199" t="s">
        <v>35</v>
      </c>
      <c r="N183" s="200" t="s">
        <v>52</v>
      </c>
      <c r="O183" s="76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13" t="s">
        <v>139</v>
      </c>
      <c r="AT183" s="13" t="s">
        <v>135</v>
      </c>
      <c r="AU183" s="13" t="s">
        <v>89</v>
      </c>
      <c r="AY183" s="13" t="s">
        <v>134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3" t="s">
        <v>89</v>
      </c>
      <c r="BK183" s="203">
        <f>ROUND(I183*H183,2)</f>
        <v>0</v>
      </c>
      <c r="BL183" s="13" t="s">
        <v>139</v>
      </c>
      <c r="BM183" s="13" t="s">
        <v>569</v>
      </c>
    </row>
    <row r="184" s="1" customFormat="1" ht="16.5" customHeight="1">
      <c r="B184" s="35"/>
      <c r="C184" s="192" t="s">
        <v>287</v>
      </c>
      <c r="D184" s="192" t="s">
        <v>135</v>
      </c>
      <c r="E184" s="193" t="s">
        <v>241</v>
      </c>
      <c r="F184" s="194" t="s">
        <v>242</v>
      </c>
      <c r="G184" s="195" t="s">
        <v>153</v>
      </c>
      <c r="H184" s="196">
        <v>10</v>
      </c>
      <c r="I184" s="197"/>
      <c r="J184" s="198">
        <f>ROUND(I184*H184,2)</f>
        <v>0</v>
      </c>
      <c r="K184" s="194" t="s">
        <v>35</v>
      </c>
      <c r="L184" s="40"/>
      <c r="M184" s="199" t="s">
        <v>35</v>
      </c>
      <c r="N184" s="200" t="s">
        <v>52</v>
      </c>
      <c r="O184" s="76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13" t="s">
        <v>139</v>
      </c>
      <c r="AT184" s="13" t="s">
        <v>135</v>
      </c>
      <c r="AU184" s="13" t="s">
        <v>89</v>
      </c>
      <c r="AY184" s="13" t="s">
        <v>134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3" t="s">
        <v>89</v>
      </c>
      <c r="BK184" s="203">
        <f>ROUND(I184*H184,2)</f>
        <v>0</v>
      </c>
      <c r="BL184" s="13" t="s">
        <v>139</v>
      </c>
      <c r="BM184" s="13" t="s">
        <v>570</v>
      </c>
    </row>
    <row r="185" s="1" customFormat="1" ht="16.5" customHeight="1">
      <c r="B185" s="35"/>
      <c r="C185" s="192" t="s">
        <v>571</v>
      </c>
      <c r="D185" s="192" t="s">
        <v>135</v>
      </c>
      <c r="E185" s="193" t="s">
        <v>572</v>
      </c>
      <c r="F185" s="194" t="s">
        <v>573</v>
      </c>
      <c r="G185" s="195" t="s">
        <v>153</v>
      </c>
      <c r="H185" s="196">
        <v>1</v>
      </c>
      <c r="I185" s="197"/>
      <c r="J185" s="198">
        <f>ROUND(I185*H185,2)</f>
        <v>0</v>
      </c>
      <c r="K185" s="194" t="s">
        <v>35</v>
      </c>
      <c r="L185" s="40"/>
      <c r="M185" s="199" t="s">
        <v>35</v>
      </c>
      <c r="N185" s="200" t="s">
        <v>52</v>
      </c>
      <c r="O185" s="76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3" t="s">
        <v>139</v>
      </c>
      <c r="AT185" s="13" t="s">
        <v>135</v>
      </c>
      <c r="AU185" s="13" t="s">
        <v>89</v>
      </c>
      <c r="AY185" s="13" t="s">
        <v>134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3" t="s">
        <v>89</v>
      </c>
      <c r="BK185" s="203">
        <f>ROUND(I185*H185,2)</f>
        <v>0</v>
      </c>
      <c r="BL185" s="13" t="s">
        <v>139</v>
      </c>
      <c r="BM185" s="13" t="s">
        <v>574</v>
      </c>
    </row>
    <row r="186" s="1" customFormat="1" ht="16.5" customHeight="1">
      <c r="B186" s="35"/>
      <c r="C186" s="192" t="s">
        <v>291</v>
      </c>
      <c r="D186" s="192" t="s">
        <v>135</v>
      </c>
      <c r="E186" s="193" t="s">
        <v>575</v>
      </c>
      <c r="F186" s="194" t="s">
        <v>576</v>
      </c>
      <c r="G186" s="195" t="s">
        <v>153</v>
      </c>
      <c r="H186" s="196">
        <v>2</v>
      </c>
      <c r="I186" s="197"/>
      <c r="J186" s="198">
        <f>ROUND(I186*H186,2)</f>
        <v>0</v>
      </c>
      <c r="K186" s="194" t="s">
        <v>35</v>
      </c>
      <c r="L186" s="40"/>
      <c r="M186" s="199" t="s">
        <v>35</v>
      </c>
      <c r="N186" s="200" t="s">
        <v>52</v>
      </c>
      <c r="O186" s="76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13" t="s">
        <v>139</v>
      </c>
      <c r="AT186" s="13" t="s">
        <v>135</v>
      </c>
      <c r="AU186" s="13" t="s">
        <v>89</v>
      </c>
      <c r="AY186" s="13" t="s">
        <v>134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3" t="s">
        <v>89</v>
      </c>
      <c r="BK186" s="203">
        <f>ROUND(I186*H186,2)</f>
        <v>0</v>
      </c>
      <c r="BL186" s="13" t="s">
        <v>139</v>
      </c>
      <c r="BM186" s="13" t="s">
        <v>577</v>
      </c>
    </row>
    <row r="187" s="1" customFormat="1" ht="16.5" customHeight="1">
      <c r="B187" s="35"/>
      <c r="C187" s="192" t="s">
        <v>578</v>
      </c>
      <c r="D187" s="192" t="s">
        <v>135</v>
      </c>
      <c r="E187" s="193" t="s">
        <v>579</v>
      </c>
      <c r="F187" s="194" t="s">
        <v>580</v>
      </c>
      <c r="G187" s="195" t="s">
        <v>153</v>
      </c>
      <c r="H187" s="196">
        <v>5</v>
      </c>
      <c r="I187" s="197"/>
      <c r="J187" s="198">
        <f>ROUND(I187*H187,2)</f>
        <v>0</v>
      </c>
      <c r="K187" s="194" t="s">
        <v>35</v>
      </c>
      <c r="L187" s="40"/>
      <c r="M187" s="199" t="s">
        <v>35</v>
      </c>
      <c r="N187" s="200" t="s">
        <v>52</v>
      </c>
      <c r="O187" s="76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3" t="s">
        <v>139</v>
      </c>
      <c r="AT187" s="13" t="s">
        <v>135</v>
      </c>
      <c r="AU187" s="13" t="s">
        <v>89</v>
      </c>
      <c r="AY187" s="13" t="s">
        <v>134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3" t="s">
        <v>89</v>
      </c>
      <c r="BK187" s="203">
        <f>ROUND(I187*H187,2)</f>
        <v>0</v>
      </c>
      <c r="BL187" s="13" t="s">
        <v>139</v>
      </c>
      <c r="BM187" s="13" t="s">
        <v>581</v>
      </c>
    </row>
    <row r="188" s="1" customFormat="1" ht="16.5" customHeight="1">
      <c r="B188" s="35"/>
      <c r="C188" s="192" t="s">
        <v>294</v>
      </c>
      <c r="D188" s="192" t="s">
        <v>135</v>
      </c>
      <c r="E188" s="193" t="s">
        <v>258</v>
      </c>
      <c r="F188" s="194" t="s">
        <v>259</v>
      </c>
      <c r="G188" s="195" t="s">
        <v>153</v>
      </c>
      <c r="H188" s="196">
        <v>18</v>
      </c>
      <c r="I188" s="197"/>
      <c r="J188" s="198">
        <f>ROUND(I188*H188,2)</f>
        <v>0</v>
      </c>
      <c r="K188" s="194" t="s">
        <v>35</v>
      </c>
      <c r="L188" s="40"/>
      <c r="M188" s="199" t="s">
        <v>35</v>
      </c>
      <c r="N188" s="200" t="s">
        <v>52</v>
      </c>
      <c r="O188" s="76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3" t="s">
        <v>139</v>
      </c>
      <c r="AT188" s="13" t="s">
        <v>135</v>
      </c>
      <c r="AU188" s="13" t="s">
        <v>89</v>
      </c>
      <c r="AY188" s="13" t="s">
        <v>134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3" t="s">
        <v>89</v>
      </c>
      <c r="BK188" s="203">
        <f>ROUND(I188*H188,2)</f>
        <v>0</v>
      </c>
      <c r="BL188" s="13" t="s">
        <v>139</v>
      </c>
      <c r="BM188" s="13" t="s">
        <v>582</v>
      </c>
    </row>
    <row r="189" s="1" customFormat="1" ht="16.5" customHeight="1">
      <c r="B189" s="35"/>
      <c r="C189" s="192" t="s">
        <v>583</v>
      </c>
      <c r="D189" s="192" t="s">
        <v>135</v>
      </c>
      <c r="E189" s="193" t="s">
        <v>262</v>
      </c>
      <c r="F189" s="194" t="s">
        <v>263</v>
      </c>
      <c r="G189" s="195" t="s">
        <v>153</v>
      </c>
      <c r="H189" s="196">
        <v>16</v>
      </c>
      <c r="I189" s="197"/>
      <c r="J189" s="198">
        <f>ROUND(I189*H189,2)</f>
        <v>0</v>
      </c>
      <c r="K189" s="194" t="s">
        <v>35</v>
      </c>
      <c r="L189" s="40"/>
      <c r="M189" s="199" t="s">
        <v>35</v>
      </c>
      <c r="N189" s="200" t="s">
        <v>52</v>
      </c>
      <c r="O189" s="76"/>
      <c r="P189" s="201">
        <f>O189*H189</f>
        <v>0</v>
      </c>
      <c r="Q189" s="201">
        <v>0</v>
      </c>
      <c r="R189" s="201">
        <f>Q189*H189</f>
        <v>0</v>
      </c>
      <c r="S189" s="201">
        <v>0</v>
      </c>
      <c r="T189" s="202">
        <f>S189*H189</f>
        <v>0</v>
      </c>
      <c r="AR189" s="13" t="s">
        <v>139</v>
      </c>
      <c r="AT189" s="13" t="s">
        <v>135</v>
      </c>
      <c r="AU189" s="13" t="s">
        <v>89</v>
      </c>
      <c r="AY189" s="13" t="s">
        <v>134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3" t="s">
        <v>89</v>
      </c>
      <c r="BK189" s="203">
        <f>ROUND(I189*H189,2)</f>
        <v>0</v>
      </c>
      <c r="BL189" s="13" t="s">
        <v>139</v>
      </c>
      <c r="BM189" s="13" t="s">
        <v>584</v>
      </c>
    </row>
    <row r="190" s="1" customFormat="1" ht="16.5" customHeight="1">
      <c r="B190" s="35"/>
      <c r="C190" s="192" t="s">
        <v>298</v>
      </c>
      <c r="D190" s="192" t="s">
        <v>135</v>
      </c>
      <c r="E190" s="193" t="s">
        <v>585</v>
      </c>
      <c r="F190" s="194" t="s">
        <v>586</v>
      </c>
      <c r="G190" s="195" t="s">
        <v>179</v>
      </c>
      <c r="H190" s="196">
        <v>23</v>
      </c>
      <c r="I190" s="197"/>
      <c r="J190" s="198">
        <f>ROUND(I190*H190,2)</f>
        <v>0</v>
      </c>
      <c r="K190" s="194" t="s">
        <v>35</v>
      </c>
      <c r="L190" s="40"/>
      <c r="M190" s="199" t="s">
        <v>35</v>
      </c>
      <c r="N190" s="200" t="s">
        <v>52</v>
      </c>
      <c r="O190" s="76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13" t="s">
        <v>139</v>
      </c>
      <c r="AT190" s="13" t="s">
        <v>135</v>
      </c>
      <c r="AU190" s="13" t="s">
        <v>89</v>
      </c>
      <c r="AY190" s="13" t="s">
        <v>134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3" t="s">
        <v>89</v>
      </c>
      <c r="BK190" s="203">
        <f>ROUND(I190*H190,2)</f>
        <v>0</v>
      </c>
      <c r="BL190" s="13" t="s">
        <v>139</v>
      </c>
      <c r="BM190" s="13" t="s">
        <v>587</v>
      </c>
    </row>
    <row r="191" s="1" customFormat="1" ht="16.5" customHeight="1">
      <c r="B191" s="35"/>
      <c r="C191" s="192" t="s">
        <v>588</v>
      </c>
      <c r="D191" s="192" t="s">
        <v>135</v>
      </c>
      <c r="E191" s="193" t="s">
        <v>589</v>
      </c>
      <c r="F191" s="194" t="s">
        <v>590</v>
      </c>
      <c r="G191" s="195" t="s">
        <v>179</v>
      </c>
      <c r="H191" s="196">
        <v>12</v>
      </c>
      <c r="I191" s="197"/>
      <c r="J191" s="198">
        <f>ROUND(I191*H191,2)</f>
        <v>0</v>
      </c>
      <c r="K191" s="194" t="s">
        <v>35</v>
      </c>
      <c r="L191" s="40"/>
      <c r="M191" s="199" t="s">
        <v>35</v>
      </c>
      <c r="N191" s="200" t="s">
        <v>52</v>
      </c>
      <c r="O191" s="76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3" t="s">
        <v>139</v>
      </c>
      <c r="AT191" s="13" t="s">
        <v>135</v>
      </c>
      <c r="AU191" s="13" t="s">
        <v>89</v>
      </c>
      <c r="AY191" s="13" t="s">
        <v>134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3" t="s">
        <v>89</v>
      </c>
      <c r="BK191" s="203">
        <f>ROUND(I191*H191,2)</f>
        <v>0</v>
      </c>
      <c r="BL191" s="13" t="s">
        <v>139</v>
      </c>
      <c r="BM191" s="13" t="s">
        <v>591</v>
      </c>
    </row>
    <row r="192" s="1" customFormat="1" ht="16.5" customHeight="1">
      <c r="B192" s="35"/>
      <c r="C192" s="204" t="s">
        <v>301</v>
      </c>
      <c r="D192" s="204" t="s">
        <v>95</v>
      </c>
      <c r="E192" s="205" t="s">
        <v>592</v>
      </c>
      <c r="F192" s="206" t="s">
        <v>593</v>
      </c>
      <c r="G192" s="207" t="s">
        <v>153</v>
      </c>
      <c r="H192" s="208">
        <v>4</v>
      </c>
      <c r="I192" s="209"/>
      <c r="J192" s="210">
        <f>ROUND(I192*H192,2)</f>
        <v>0</v>
      </c>
      <c r="K192" s="206" t="s">
        <v>35</v>
      </c>
      <c r="L192" s="211"/>
      <c r="M192" s="212" t="s">
        <v>35</v>
      </c>
      <c r="N192" s="213" t="s">
        <v>52</v>
      </c>
      <c r="O192" s="7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3" t="s">
        <v>161</v>
      </c>
      <c r="AT192" s="13" t="s">
        <v>95</v>
      </c>
      <c r="AU192" s="13" t="s">
        <v>89</v>
      </c>
      <c r="AY192" s="13" t="s">
        <v>134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3" t="s">
        <v>89</v>
      </c>
      <c r="BK192" s="203">
        <f>ROUND(I192*H192,2)</f>
        <v>0</v>
      </c>
      <c r="BL192" s="13" t="s">
        <v>139</v>
      </c>
      <c r="BM192" s="13" t="s">
        <v>594</v>
      </c>
    </row>
    <row r="193" s="1" customFormat="1" ht="16.5" customHeight="1">
      <c r="B193" s="35"/>
      <c r="C193" s="204" t="s">
        <v>595</v>
      </c>
      <c r="D193" s="204" t="s">
        <v>95</v>
      </c>
      <c r="E193" s="205" t="s">
        <v>596</v>
      </c>
      <c r="F193" s="206" t="s">
        <v>597</v>
      </c>
      <c r="G193" s="207" t="s">
        <v>153</v>
      </c>
      <c r="H193" s="208">
        <v>5</v>
      </c>
      <c r="I193" s="209"/>
      <c r="J193" s="210">
        <f>ROUND(I193*H193,2)</f>
        <v>0</v>
      </c>
      <c r="K193" s="206" t="s">
        <v>35</v>
      </c>
      <c r="L193" s="211"/>
      <c r="M193" s="212" t="s">
        <v>35</v>
      </c>
      <c r="N193" s="213" t="s">
        <v>52</v>
      </c>
      <c r="O193" s="76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13" t="s">
        <v>161</v>
      </c>
      <c r="AT193" s="13" t="s">
        <v>95</v>
      </c>
      <c r="AU193" s="13" t="s">
        <v>89</v>
      </c>
      <c r="AY193" s="13" t="s">
        <v>134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3" t="s">
        <v>89</v>
      </c>
      <c r="BK193" s="203">
        <f>ROUND(I193*H193,2)</f>
        <v>0</v>
      </c>
      <c r="BL193" s="13" t="s">
        <v>139</v>
      </c>
      <c r="BM193" s="13" t="s">
        <v>598</v>
      </c>
    </row>
    <row r="194" s="1" customFormat="1" ht="16.5" customHeight="1">
      <c r="B194" s="35"/>
      <c r="C194" s="204" t="s">
        <v>305</v>
      </c>
      <c r="D194" s="204" t="s">
        <v>95</v>
      </c>
      <c r="E194" s="205" t="s">
        <v>599</v>
      </c>
      <c r="F194" s="206" t="s">
        <v>600</v>
      </c>
      <c r="G194" s="207" t="s">
        <v>153</v>
      </c>
      <c r="H194" s="208">
        <v>5</v>
      </c>
      <c r="I194" s="209"/>
      <c r="J194" s="210">
        <f>ROUND(I194*H194,2)</f>
        <v>0</v>
      </c>
      <c r="K194" s="206" t="s">
        <v>35</v>
      </c>
      <c r="L194" s="211"/>
      <c r="M194" s="212" t="s">
        <v>35</v>
      </c>
      <c r="N194" s="213" t="s">
        <v>52</v>
      </c>
      <c r="O194" s="76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13" t="s">
        <v>161</v>
      </c>
      <c r="AT194" s="13" t="s">
        <v>95</v>
      </c>
      <c r="AU194" s="13" t="s">
        <v>89</v>
      </c>
      <c r="AY194" s="13" t="s">
        <v>134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3" t="s">
        <v>89</v>
      </c>
      <c r="BK194" s="203">
        <f>ROUND(I194*H194,2)</f>
        <v>0</v>
      </c>
      <c r="BL194" s="13" t="s">
        <v>139</v>
      </c>
      <c r="BM194" s="13" t="s">
        <v>601</v>
      </c>
    </row>
    <row r="195" s="1" customFormat="1" ht="16.5" customHeight="1">
      <c r="B195" s="35"/>
      <c r="C195" s="204" t="s">
        <v>602</v>
      </c>
      <c r="D195" s="204" t="s">
        <v>95</v>
      </c>
      <c r="E195" s="205" t="s">
        <v>603</v>
      </c>
      <c r="F195" s="206" t="s">
        <v>604</v>
      </c>
      <c r="G195" s="207" t="s">
        <v>153</v>
      </c>
      <c r="H195" s="208">
        <v>1</v>
      </c>
      <c r="I195" s="209"/>
      <c r="J195" s="210">
        <f>ROUND(I195*H195,2)</f>
        <v>0</v>
      </c>
      <c r="K195" s="206" t="s">
        <v>35</v>
      </c>
      <c r="L195" s="211"/>
      <c r="M195" s="212" t="s">
        <v>35</v>
      </c>
      <c r="N195" s="213" t="s">
        <v>52</v>
      </c>
      <c r="O195" s="76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13" t="s">
        <v>161</v>
      </c>
      <c r="AT195" s="13" t="s">
        <v>95</v>
      </c>
      <c r="AU195" s="13" t="s">
        <v>89</v>
      </c>
      <c r="AY195" s="13" t="s">
        <v>134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3" t="s">
        <v>89</v>
      </c>
      <c r="BK195" s="203">
        <f>ROUND(I195*H195,2)</f>
        <v>0</v>
      </c>
      <c r="BL195" s="13" t="s">
        <v>139</v>
      </c>
      <c r="BM195" s="13" t="s">
        <v>605</v>
      </c>
    </row>
    <row r="196" s="1" customFormat="1" ht="16.5" customHeight="1">
      <c r="B196" s="35"/>
      <c r="C196" s="204" t="s">
        <v>308</v>
      </c>
      <c r="D196" s="204" t="s">
        <v>95</v>
      </c>
      <c r="E196" s="205" t="s">
        <v>606</v>
      </c>
      <c r="F196" s="206" t="s">
        <v>607</v>
      </c>
      <c r="G196" s="207" t="s">
        <v>153</v>
      </c>
      <c r="H196" s="208">
        <v>12</v>
      </c>
      <c r="I196" s="209"/>
      <c r="J196" s="210">
        <f>ROUND(I196*H196,2)</f>
        <v>0</v>
      </c>
      <c r="K196" s="206" t="s">
        <v>35</v>
      </c>
      <c r="L196" s="211"/>
      <c r="M196" s="212" t="s">
        <v>35</v>
      </c>
      <c r="N196" s="213" t="s">
        <v>52</v>
      </c>
      <c r="O196" s="76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3" t="s">
        <v>161</v>
      </c>
      <c r="AT196" s="13" t="s">
        <v>95</v>
      </c>
      <c r="AU196" s="13" t="s">
        <v>89</v>
      </c>
      <c r="AY196" s="13" t="s">
        <v>134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3" t="s">
        <v>89</v>
      </c>
      <c r="BK196" s="203">
        <f>ROUND(I196*H196,2)</f>
        <v>0</v>
      </c>
      <c r="BL196" s="13" t="s">
        <v>139</v>
      </c>
      <c r="BM196" s="13" t="s">
        <v>608</v>
      </c>
    </row>
    <row r="197" s="1" customFormat="1" ht="16.5" customHeight="1">
      <c r="B197" s="35"/>
      <c r="C197" s="204" t="s">
        <v>609</v>
      </c>
      <c r="D197" s="204" t="s">
        <v>95</v>
      </c>
      <c r="E197" s="205" t="s">
        <v>610</v>
      </c>
      <c r="F197" s="206" t="s">
        <v>611</v>
      </c>
      <c r="G197" s="207" t="s">
        <v>153</v>
      </c>
      <c r="H197" s="208">
        <v>2</v>
      </c>
      <c r="I197" s="209"/>
      <c r="J197" s="210">
        <f>ROUND(I197*H197,2)</f>
        <v>0</v>
      </c>
      <c r="K197" s="206" t="s">
        <v>35</v>
      </c>
      <c r="L197" s="211"/>
      <c r="M197" s="212" t="s">
        <v>35</v>
      </c>
      <c r="N197" s="213" t="s">
        <v>52</v>
      </c>
      <c r="O197" s="76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3" t="s">
        <v>161</v>
      </c>
      <c r="AT197" s="13" t="s">
        <v>95</v>
      </c>
      <c r="AU197" s="13" t="s">
        <v>89</v>
      </c>
      <c r="AY197" s="13" t="s">
        <v>134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3" t="s">
        <v>89</v>
      </c>
      <c r="BK197" s="203">
        <f>ROUND(I197*H197,2)</f>
        <v>0</v>
      </c>
      <c r="BL197" s="13" t="s">
        <v>139</v>
      </c>
      <c r="BM197" s="13" t="s">
        <v>612</v>
      </c>
    </row>
    <row r="198" s="1" customFormat="1" ht="16.5" customHeight="1">
      <c r="B198" s="35"/>
      <c r="C198" s="204" t="s">
        <v>312</v>
      </c>
      <c r="D198" s="204" t="s">
        <v>95</v>
      </c>
      <c r="E198" s="205" t="s">
        <v>613</v>
      </c>
      <c r="F198" s="206" t="s">
        <v>614</v>
      </c>
      <c r="G198" s="207" t="s">
        <v>153</v>
      </c>
      <c r="H198" s="208">
        <v>1</v>
      </c>
      <c r="I198" s="209"/>
      <c r="J198" s="210">
        <f>ROUND(I198*H198,2)</f>
        <v>0</v>
      </c>
      <c r="K198" s="206" t="s">
        <v>35</v>
      </c>
      <c r="L198" s="211"/>
      <c r="M198" s="212" t="s">
        <v>35</v>
      </c>
      <c r="N198" s="213" t="s">
        <v>52</v>
      </c>
      <c r="O198" s="76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13" t="s">
        <v>161</v>
      </c>
      <c r="AT198" s="13" t="s">
        <v>95</v>
      </c>
      <c r="AU198" s="13" t="s">
        <v>89</v>
      </c>
      <c r="AY198" s="13" t="s">
        <v>134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3" t="s">
        <v>89</v>
      </c>
      <c r="BK198" s="203">
        <f>ROUND(I198*H198,2)</f>
        <v>0</v>
      </c>
      <c r="BL198" s="13" t="s">
        <v>139</v>
      </c>
      <c r="BM198" s="13" t="s">
        <v>615</v>
      </c>
    </row>
    <row r="199" s="1" customFormat="1" ht="16.5" customHeight="1">
      <c r="B199" s="35"/>
      <c r="C199" s="204" t="s">
        <v>616</v>
      </c>
      <c r="D199" s="204" t="s">
        <v>95</v>
      </c>
      <c r="E199" s="205" t="s">
        <v>617</v>
      </c>
      <c r="F199" s="206" t="s">
        <v>618</v>
      </c>
      <c r="G199" s="207" t="s">
        <v>153</v>
      </c>
      <c r="H199" s="208">
        <v>1</v>
      </c>
      <c r="I199" s="209"/>
      <c r="J199" s="210">
        <f>ROUND(I199*H199,2)</f>
        <v>0</v>
      </c>
      <c r="K199" s="206" t="s">
        <v>35</v>
      </c>
      <c r="L199" s="211"/>
      <c r="M199" s="212" t="s">
        <v>35</v>
      </c>
      <c r="N199" s="213" t="s">
        <v>52</v>
      </c>
      <c r="O199" s="76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13" t="s">
        <v>161</v>
      </c>
      <c r="AT199" s="13" t="s">
        <v>95</v>
      </c>
      <c r="AU199" s="13" t="s">
        <v>89</v>
      </c>
      <c r="AY199" s="13" t="s">
        <v>134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3" t="s">
        <v>89</v>
      </c>
      <c r="BK199" s="203">
        <f>ROUND(I199*H199,2)</f>
        <v>0</v>
      </c>
      <c r="BL199" s="13" t="s">
        <v>139</v>
      </c>
      <c r="BM199" s="13" t="s">
        <v>619</v>
      </c>
    </row>
    <row r="200" s="1" customFormat="1" ht="16.5" customHeight="1">
      <c r="B200" s="35"/>
      <c r="C200" s="204" t="s">
        <v>315</v>
      </c>
      <c r="D200" s="204" t="s">
        <v>95</v>
      </c>
      <c r="E200" s="205" t="s">
        <v>620</v>
      </c>
      <c r="F200" s="206" t="s">
        <v>621</v>
      </c>
      <c r="G200" s="207" t="s">
        <v>153</v>
      </c>
      <c r="H200" s="208">
        <v>2</v>
      </c>
      <c r="I200" s="209"/>
      <c r="J200" s="210">
        <f>ROUND(I200*H200,2)</f>
        <v>0</v>
      </c>
      <c r="K200" s="206" t="s">
        <v>35</v>
      </c>
      <c r="L200" s="211"/>
      <c r="M200" s="212" t="s">
        <v>35</v>
      </c>
      <c r="N200" s="213" t="s">
        <v>52</v>
      </c>
      <c r="O200" s="76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13" t="s">
        <v>161</v>
      </c>
      <c r="AT200" s="13" t="s">
        <v>95</v>
      </c>
      <c r="AU200" s="13" t="s">
        <v>89</v>
      </c>
      <c r="AY200" s="13" t="s">
        <v>134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3" t="s">
        <v>89</v>
      </c>
      <c r="BK200" s="203">
        <f>ROUND(I200*H200,2)</f>
        <v>0</v>
      </c>
      <c r="BL200" s="13" t="s">
        <v>139</v>
      </c>
      <c r="BM200" s="13" t="s">
        <v>622</v>
      </c>
    </row>
    <row r="201" s="1" customFormat="1" ht="16.5" customHeight="1">
      <c r="B201" s="35"/>
      <c r="C201" s="204" t="s">
        <v>623</v>
      </c>
      <c r="D201" s="204" t="s">
        <v>95</v>
      </c>
      <c r="E201" s="205" t="s">
        <v>624</v>
      </c>
      <c r="F201" s="206" t="s">
        <v>625</v>
      </c>
      <c r="G201" s="207" t="s">
        <v>153</v>
      </c>
      <c r="H201" s="208">
        <v>4</v>
      </c>
      <c r="I201" s="209"/>
      <c r="J201" s="210">
        <f>ROUND(I201*H201,2)</f>
        <v>0</v>
      </c>
      <c r="K201" s="206" t="s">
        <v>35</v>
      </c>
      <c r="L201" s="211"/>
      <c r="M201" s="212" t="s">
        <v>35</v>
      </c>
      <c r="N201" s="213" t="s">
        <v>52</v>
      </c>
      <c r="O201" s="76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13" t="s">
        <v>161</v>
      </c>
      <c r="AT201" s="13" t="s">
        <v>95</v>
      </c>
      <c r="AU201" s="13" t="s">
        <v>89</v>
      </c>
      <c r="AY201" s="13" t="s">
        <v>134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3" t="s">
        <v>89</v>
      </c>
      <c r="BK201" s="203">
        <f>ROUND(I201*H201,2)</f>
        <v>0</v>
      </c>
      <c r="BL201" s="13" t="s">
        <v>139</v>
      </c>
      <c r="BM201" s="13" t="s">
        <v>626</v>
      </c>
    </row>
    <row r="202" s="1" customFormat="1" ht="16.5" customHeight="1">
      <c r="B202" s="35"/>
      <c r="C202" s="204" t="s">
        <v>319</v>
      </c>
      <c r="D202" s="204" t="s">
        <v>95</v>
      </c>
      <c r="E202" s="205" t="s">
        <v>627</v>
      </c>
      <c r="F202" s="206" t="s">
        <v>628</v>
      </c>
      <c r="G202" s="207" t="s">
        <v>153</v>
      </c>
      <c r="H202" s="208">
        <v>4</v>
      </c>
      <c r="I202" s="209"/>
      <c r="J202" s="210">
        <f>ROUND(I202*H202,2)</f>
        <v>0</v>
      </c>
      <c r="K202" s="206" t="s">
        <v>35</v>
      </c>
      <c r="L202" s="211"/>
      <c r="M202" s="212" t="s">
        <v>35</v>
      </c>
      <c r="N202" s="213" t="s">
        <v>52</v>
      </c>
      <c r="O202" s="76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13" t="s">
        <v>161</v>
      </c>
      <c r="AT202" s="13" t="s">
        <v>95</v>
      </c>
      <c r="AU202" s="13" t="s">
        <v>89</v>
      </c>
      <c r="AY202" s="13" t="s">
        <v>134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3" t="s">
        <v>89</v>
      </c>
      <c r="BK202" s="203">
        <f>ROUND(I202*H202,2)</f>
        <v>0</v>
      </c>
      <c r="BL202" s="13" t="s">
        <v>139</v>
      </c>
      <c r="BM202" s="13" t="s">
        <v>629</v>
      </c>
    </row>
    <row r="203" s="1" customFormat="1" ht="16.5" customHeight="1">
      <c r="B203" s="35"/>
      <c r="C203" s="204" t="s">
        <v>630</v>
      </c>
      <c r="D203" s="204" t="s">
        <v>95</v>
      </c>
      <c r="E203" s="205" t="s">
        <v>631</v>
      </c>
      <c r="F203" s="206" t="s">
        <v>632</v>
      </c>
      <c r="G203" s="207" t="s">
        <v>153</v>
      </c>
      <c r="H203" s="208">
        <v>3</v>
      </c>
      <c r="I203" s="209"/>
      <c r="J203" s="210">
        <f>ROUND(I203*H203,2)</f>
        <v>0</v>
      </c>
      <c r="K203" s="206" t="s">
        <v>35</v>
      </c>
      <c r="L203" s="211"/>
      <c r="M203" s="212" t="s">
        <v>35</v>
      </c>
      <c r="N203" s="213" t="s">
        <v>52</v>
      </c>
      <c r="O203" s="76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13" t="s">
        <v>161</v>
      </c>
      <c r="AT203" s="13" t="s">
        <v>95</v>
      </c>
      <c r="AU203" s="13" t="s">
        <v>89</v>
      </c>
      <c r="AY203" s="13" t="s">
        <v>134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3" t="s">
        <v>89</v>
      </c>
      <c r="BK203" s="203">
        <f>ROUND(I203*H203,2)</f>
        <v>0</v>
      </c>
      <c r="BL203" s="13" t="s">
        <v>139</v>
      </c>
      <c r="BM203" s="13" t="s">
        <v>633</v>
      </c>
    </row>
    <row r="204" s="1" customFormat="1" ht="16.5" customHeight="1">
      <c r="B204" s="35"/>
      <c r="C204" s="204" t="s">
        <v>324</v>
      </c>
      <c r="D204" s="204" t="s">
        <v>95</v>
      </c>
      <c r="E204" s="205" t="s">
        <v>269</v>
      </c>
      <c r="F204" s="206" t="s">
        <v>634</v>
      </c>
      <c r="G204" s="207" t="s">
        <v>153</v>
      </c>
      <c r="H204" s="208">
        <v>5</v>
      </c>
      <c r="I204" s="209"/>
      <c r="J204" s="210">
        <f>ROUND(I204*H204,2)</f>
        <v>0</v>
      </c>
      <c r="K204" s="206" t="s">
        <v>35</v>
      </c>
      <c r="L204" s="211"/>
      <c r="M204" s="212" t="s">
        <v>35</v>
      </c>
      <c r="N204" s="213" t="s">
        <v>52</v>
      </c>
      <c r="O204" s="76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13" t="s">
        <v>161</v>
      </c>
      <c r="AT204" s="13" t="s">
        <v>95</v>
      </c>
      <c r="AU204" s="13" t="s">
        <v>89</v>
      </c>
      <c r="AY204" s="13" t="s">
        <v>134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3" t="s">
        <v>89</v>
      </c>
      <c r="BK204" s="203">
        <f>ROUND(I204*H204,2)</f>
        <v>0</v>
      </c>
      <c r="BL204" s="13" t="s">
        <v>139</v>
      </c>
      <c r="BM204" s="13" t="s">
        <v>635</v>
      </c>
    </row>
    <row r="205" s="1" customFormat="1" ht="16.5" customHeight="1">
      <c r="B205" s="35"/>
      <c r="C205" s="204" t="s">
        <v>636</v>
      </c>
      <c r="D205" s="204" t="s">
        <v>95</v>
      </c>
      <c r="E205" s="205" t="s">
        <v>279</v>
      </c>
      <c r="F205" s="206" t="s">
        <v>280</v>
      </c>
      <c r="G205" s="207" t="s">
        <v>153</v>
      </c>
      <c r="H205" s="208">
        <v>11</v>
      </c>
      <c r="I205" s="209"/>
      <c r="J205" s="210">
        <f>ROUND(I205*H205,2)</f>
        <v>0</v>
      </c>
      <c r="K205" s="206" t="s">
        <v>35</v>
      </c>
      <c r="L205" s="211"/>
      <c r="M205" s="212" t="s">
        <v>35</v>
      </c>
      <c r="N205" s="213" t="s">
        <v>52</v>
      </c>
      <c r="O205" s="76"/>
      <c r="P205" s="201">
        <f>O205*H205</f>
        <v>0</v>
      </c>
      <c r="Q205" s="201">
        <v>0</v>
      </c>
      <c r="R205" s="201">
        <f>Q205*H205</f>
        <v>0</v>
      </c>
      <c r="S205" s="201">
        <v>0</v>
      </c>
      <c r="T205" s="202">
        <f>S205*H205</f>
        <v>0</v>
      </c>
      <c r="AR205" s="13" t="s">
        <v>161</v>
      </c>
      <c r="AT205" s="13" t="s">
        <v>95</v>
      </c>
      <c r="AU205" s="13" t="s">
        <v>89</v>
      </c>
      <c r="AY205" s="13" t="s">
        <v>134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3" t="s">
        <v>89</v>
      </c>
      <c r="BK205" s="203">
        <f>ROUND(I205*H205,2)</f>
        <v>0</v>
      </c>
      <c r="BL205" s="13" t="s">
        <v>139</v>
      </c>
      <c r="BM205" s="13" t="s">
        <v>637</v>
      </c>
    </row>
    <row r="206" s="1" customFormat="1" ht="16.5" customHeight="1">
      <c r="B206" s="35"/>
      <c r="C206" s="192" t="s">
        <v>328</v>
      </c>
      <c r="D206" s="192" t="s">
        <v>135</v>
      </c>
      <c r="E206" s="193" t="s">
        <v>638</v>
      </c>
      <c r="F206" s="194" t="s">
        <v>639</v>
      </c>
      <c r="G206" s="195" t="s">
        <v>179</v>
      </c>
      <c r="H206" s="196">
        <v>16</v>
      </c>
      <c r="I206" s="197"/>
      <c r="J206" s="198">
        <f>ROUND(I206*H206,2)</f>
        <v>0</v>
      </c>
      <c r="K206" s="194" t="s">
        <v>35</v>
      </c>
      <c r="L206" s="40"/>
      <c r="M206" s="199" t="s">
        <v>35</v>
      </c>
      <c r="N206" s="200" t="s">
        <v>52</v>
      </c>
      <c r="O206" s="76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13" t="s">
        <v>139</v>
      </c>
      <c r="AT206" s="13" t="s">
        <v>135</v>
      </c>
      <c r="AU206" s="13" t="s">
        <v>89</v>
      </c>
      <c r="AY206" s="13" t="s">
        <v>134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3" t="s">
        <v>89</v>
      </c>
      <c r="BK206" s="203">
        <f>ROUND(I206*H206,2)</f>
        <v>0</v>
      </c>
      <c r="BL206" s="13" t="s">
        <v>139</v>
      </c>
      <c r="BM206" s="13" t="s">
        <v>640</v>
      </c>
    </row>
    <row r="207" s="1" customFormat="1" ht="16.5" customHeight="1">
      <c r="B207" s="35"/>
      <c r="C207" s="192" t="s">
        <v>641</v>
      </c>
      <c r="D207" s="192" t="s">
        <v>135</v>
      </c>
      <c r="E207" s="193" t="s">
        <v>642</v>
      </c>
      <c r="F207" s="194" t="s">
        <v>643</v>
      </c>
      <c r="G207" s="195" t="s">
        <v>179</v>
      </c>
      <c r="H207" s="196">
        <v>16</v>
      </c>
      <c r="I207" s="197"/>
      <c r="J207" s="198">
        <f>ROUND(I207*H207,2)</f>
        <v>0</v>
      </c>
      <c r="K207" s="194" t="s">
        <v>35</v>
      </c>
      <c r="L207" s="40"/>
      <c r="M207" s="199" t="s">
        <v>35</v>
      </c>
      <c r="N207" s="200" t="s">
        <v>52</v>
      </c>
      <c r="O207" s="76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3" t="s">
        <v>139</v>
      </c>
      <c r="AT207" s="13" t="s">
        <v>135</v>
      </c>
      <c r="AU207" s="13" t="s">
        <v>89</v>
      </c>
      <c r="AY207" s="13" t="s">
        <v>134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3" t="s">
        <v>89</v>
      </c>
      <c r="BK207" s="203">
        <f>ROUND(I207*H207,2)</f>
        <v>0</v>
      </c>
      <c r="BL207" s="13" t="s">
        <v>139</v>
      </c>
      <c r="BM207" s="13" t="s">
        <v>644</v>
      </c>
    </row>
    <row r="208" s="1" customFormat="1" ht="16.5" customHeight="1">
      <c r="B208" s="35"/>
      <c r="C208" s="204" t="s">
        <v>474</v>
      </c>
      <c r="D208" s="204" t="s">
        <v>95</v>
      </c>
      <c r="E208" s="205" t="s">
        <v>645</v>
      </c>
      <c r="F208" s="206" t="s">
        <v>646</v>
      </c>
      <c r="G208" s="207" t="s">
        <v>153</v>
      </c>
      <c r="H208" s="208">
        <v>1</v>
      </c>
      <c r="I208" s="209"/>
      <c r="J208" s="210">
        <f>ROUND(I208*H208,2)</f>
        <v>0</v>
      </c>
      <c r="K208" s="206" t="s">
        <v>35</v>
      </c>
      <c r="L208" s="211"/>
      <c r="M208" s="212" t="s">
        <v>35</v>
      </c>
      <c r="N208" s="213" t="s">
        <v>52</v>
      </c>
      <c r="O208" s="76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13" t="s">
        <v>161</v>
      </c>
      <c r="AT208" s="13" t="s">
        <v>95</v>
      </c>
      <c r="AU208" s="13" t="s">
        <v>89</v>
      </c>
      <c r="AY208" s="13" t="s">
        <v>134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3" t="s">
        <v>89</v>
      </c>
      <c r="BK208" s="203">
        <f>ROUND(I208*H208,2)</f>
        <v>0</v>
      </c>
      <c r="BL208" s="13" t="s">
        <v>139</v>
      </c>
      <c r="BM208" s="13" t="s">
        <v>647</v>
      </c>
    </row>
    <row r="209" s="1" customFormat="1" ht="16.5" customHeight="1">
      <c r="B209" s="35"/>
      <c r="C209" s="204" t="s">
        <v>648</v>
      </c>
      <c r="D209" s="204" t="s">
        <v>95</v>
      </c>
      <c r="E209" s="205" t="s">
        <v>649</v>
      </c>
      <c r="F209" s="206" t="s">
        <v>650</v>
      </c>
      <c r="G209" s="207" t="s">
        <v>153</v>
      </c>
      <c r="H209" s="208">
        <v>1</v>
      </c>
      <c r="I209" s="209"/>
      <c r="J209" s="210">
        <f>ROUND(I209*H209,2)</f>
        <v>0</v>
      </c>
      <c r="K209" s="206" t="s">
        <v>35</v>
      </c>
      <c r="L209" s="211"/>
      <c r="M209" s="212" t="s">
        <v>35</v>
      </c>
      <c r="N209" s="213" t="s">
        <v>52</v>
      </c>
      <c r="O209" s="76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13" t="s">
        <v>161</v>
      </c>
      <c r="AT209" s="13" t="s">
        <v>95</v>
      </c>
      <c r="AU209" s="13" t="s">
        <v>89</v>
      </c>
      <c r="AY209" s="13" t="s">
        <v>134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3" t="s">
        <v>89</v>
      </c>
      <c r="BK209" s="203">
        <f>ROUND(I209*H209,2)</f>
        <v>0</v>
      </c>
      <c r="BL209" s="13" t="s">
        <v>139</v>
      </c>
      <c r="BM209" s="13" t="s">
        <v>651</v>
      </c>
    </row>
    <row r="210" s="1" customFormat="1" ht="16.5" customHeight="1">
      <c r="B210" s="35"/>
      <c r="C210" s="204" t="s">
        <v>477</v>
      </c>
      <c r="D210" s="204" t="s">
        <v>95</v>
      </c>
      <c r="E210" s="205" t="s">
        <v>652</v>
      </c>
      <c r="F210" s="206" t="s">
        <v>653</v>
      </c>
      <c r="G210" s="207" t="s">
        <v>153</v>
      </c>
      <c r="H210" s="208">
        <v>1</v>
      </c>
      <c r="I210" s="209"/>
      <c r="J210" s="210">
        <f>ROUND(I210*H210,2)</f>
        <v>0</v>
      </c>
      <c r="K210" s="206" t="s">
        <v>35</v>
      </c>
      <c r="L210" s="211"/>
      <c r="M210" s="212" t="s">
        <v>35</v>
      </c>
      <c r="N210" s="213" t="s">
        <v>52</v>
      </c>
      <c r="O210" s="76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AR210" s="13" t="s">
        <v>161</v>
      </c>
      <c r="AT210" s="13" t="s">
        <v>95</v>
      </c>
      <c r="AU210" s="13" t="s">
        <v>89</v>
      </c>
      <c r="AY210" s="13" t="s">
        <v>134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3" t="s">
        <v>89</v>
      </c>
      <c r="BK210" s="203">
        <f>ROUND(I210*H210,2)</f>
        <v>0</v>
      </c>
      <c r="BL210" s="13" t="s">
        <v>139</v>
      </c>
      <c r="BM210" s="13" t="s">
        <v>654</v>
      </c>
    </row>
    <row r="211" s="1" customFormat="1" ht="16.5" customHeight="1">
      <c r="B211" s="35"/>
      <c r="C211" s="204" t="s">
        <v>655</v>
      </c>
      <c r="D211" s="204" t="s">
        <v>95</v>
      </c>
      <c r="E211" s="205" t="s">
        <v>656</v>
      </c>
      <c r="F211" s="206" t="s">
        <v>657</v>
      </c>
      <c r="G211" s="207" t="s">
        <v>153</v>
      </c>
      <c r="H211" s="208">
        <v>2</v>
      </c>
      <c r="I211" s="209"/>
      <c r="J211" s="210">
        <f>ROUND(I211*H211,2)</f>
        <v>0</v>
      </c>
      <c r="K211" s="206" t="s">
        <v>35</v>
      </c>
      <c r="L211" s="211"/>
      <c r="M211" s="212" t="s">
        <v>35</v>
      </c>
      <c r="N211" s="213" t="s">
        <v>52</v>
      </c>
      <c r="O211" s="76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3" t="s">
        <v>161</v>
      </c>
      <c r="AT211" s="13" t="s">
        <v>95</v>
      </c>
      <c r="AU211" s="13" t="s">
        <v>89</v>
      </c>
      <c r="AY211" s="13" t="s">
        <v>134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3" t="s">
        <v>89</v>
      </c>
      <c r="BK211" s="203">
        <f>ROUND(I211*H211,2)</f>
        <v>0</v>
      </c>
      <c r="BL211" s="13" t="s">
        <v>139</v>
      </c>
      <c r="BM211" s="13" t="s">
        <v>658</v>
      </c>
    </row>
    <row r="212" s="1" customFormat="1" ht="16.5" customHeight="1">
      <c r="B212" s="35"/>
      <c r="C212" s="204" t="s">
        <v>481</v>
      </c>
      <c r="D212" s="204" t="s">
        <v>95</v>
      </c>
      <c r="E212" s="205" t="s">
        <v>169</v>
      </c>
      <c r="F212" s="206" t="s">
        <v>659</v>
      </c>
      <c r="G212" s="207" t="s">
        <v>153</v>
      </c>
      <c r="H212" s="208">
        <v>3</v>
      </c>
      <c r="I212" s="209"/>
      <c r="J212" s="210">
        <f>ROUND(I212*H212,2)</f>
        <v>0</v>
      </c>
      <c r="K212" s="206" t="s">
        <v>35</v>
      </c>
      <c r="L212" s="211"/>
      <c r="M212" s="212" t="s">
        <v>35</v>
      </c>
      <c r="N212" s="213" t="s">
        <v>52</v>
      </c>
      <c r="O212" s="7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3" t="s">
        <v>161</v>
      </c>
      <c r="AT212" s="13" t="s">
        <v>95</v>
      </c>
      <c r="AU212" s="13" t="s">
        <v>89</v>
      </c>
      <c r="AY212" s="13" t="s">
        <v>134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3" t="s">
        <v>89</v>
      </c>
      <c r="BK212" s="203">
        <f>ROUND(I212*H212,2)</f>
        <v>0</v>
      </c>
      <c r="BL212" s="13" t="s">
        <v>139</v>
      </c>
      <c r="BM212" s="13" t="s">
        <v>660</v>
      </c>
    </row>
    <row r="213" s="1" customFormat="1" ht="16.5" customHeight="1">
      <c r="B213" s="35"/>
      <c r="C213" s="204" t="s">
        <v>661</v>
      </c>
      <c r="D213" s="204" t="s">
        <v>95</v>
      </c>
      <c r="E213" s="205" t="s">
        <v>226</v>
      </c>
      <c r="F213" s="206" t="s">
        <v>662</v>
      </c>
      <c r="G213" s="207" t="s">
        <v>153</v>
      </c>
      <c r="H213" s="208">
        <v>2</v>
      </c>
      <c r="I213" s="209"/>
      <c r="J213" s="210">
        <f>ROUND(I213*H213,2)</f>
        <v>0</v>
      </c>
      <c r="K213" s="206" t="s">
        <v>35</v>
      </c>
      <c r="L213" s="211"/>
      <c r="M213" s="212" t="s">
        <v>35</v>
      </c>
      <c r="N213" s="213" t="s">
        <v>52</v>
      </c>
      <c r="O213" s="76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13" t="s">
        <v>161</v>
      </c>
      <c r="AT213" s="13" t="s">
        <v>95</v>
      </c>
      <c r="AU213" s="13" t="s">
        <v>89</v>
      </c>
      <c r="AY213" s="13" t="s">
        <v>134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3" t="s">
        <v>89</v>
      </c>
      <c r="BK213" s="203">
        <f>ROUND(I213*H213,2)</f>
        <v>0</v>
      </c>
      <c r="BL213" s="13" t="s">
        <v>139</v>
      </c>
      <c r="BM213" s="13" t="s">
        <v>663</v>
      </c>
    </row>
    <row r="214" s="1" customFormat="1" ht="16.5" customHeight="1">
      <c r="B214" s="35"/>
      <c r="C214" s="204" t="s">
        <v>484</v>
      </c>
      <c r="D214" s="204" t="s">
        <v>95</v>
      </c>
      <c r="E214" s="205" t="s">
        <v>218</v>
      </c>
      <c r="F214" s="206" t="s">
        <v>664</v>
      </c>
      <c r="G214" s="207" t="s">
        <v>153</v>
      </c>
      <c r="H214" s="208">
        <v>2</v>
      </c>
      <c r="I214" s="209"/>
      <c r="J214" s="210">
        <f>ROUND(I214*H214,2)</f>
        <v>0</v>
      </c>
      <c r="K214" s="206" t="s">
        <v>35</v>
      </c>
      <c r="L214" s="211"/>
      <c r="M214" s="212" t="s">
        <v>35</v>
      </c>
      <c r="N214" s="213" t="s">
        <v>52</v>
      </c>
      <c r="O214" s="76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13" t="s">
        <v>161</v>
      </c>
      <c r="AT214" s="13" t="s">
        <v>95</v>
      </c>
      <c r="AU214" s="13" t="s">
        <v>89</v>
      </c>
      <c r="AY214" s="13" t="s">
        <v>134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3" t="s">
        <v>89</v>
      </c>
      <c r="BK214" s="203">
        <f>ROUND(I214*H214,2)</f>
        <v>0</v>
      </c>
      <c r="BL214" s="13" t="s">
        <v>139</v>
      </c>
      <c r="BM214" s="13" t="s">
        <v>665</v>
      </c>
    </row>
    <row r="215" s="1" customFormat="1" ht="16.5" customHeight="1">
      <c r="B215" s="35"/>
      <c r="C215" s="204" t="s">
        <v>666</v>
      </c>
      <c r="D215" s="204" t="s">
        <v>95</v>
      </c>
      <c r="E215" s="205" t="s">
        <v>180</v>
      </c>
      <c r="F215" s="206" t="s">
        <v>667</v>
      </c>
      <c r="G215" s="207" t="s">
        <v>153</v>
      </c>
      <c r="H215" s="208">
        <v>4</v>
      </c>
      <c r="I215" s="209"/>
      <c r="J215" s="210">
        <f>ROUND(I215*H215,2)</f>
        <v>0</v>
      </c>
      <c r="K215" s="206" t="s">
        <v>35</v>
      </c>
      <c r="L215" s="211"/>
      <c r="M215" s="212" t="s">
        <v>35</v>
      </c>
      <c r="N215" s="213" t="s">
        <v>52</v>
      </c>
      <c r="O215" s="7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3" t="s">
        <v>161</v>
      </c>
      <c r="AT215" s="13" t="s">
        <v>95</v>
      </c>
      <c r="AU215" s="13" t="s">
        <v>89</v>
      </c>
      <c r="AY215" s="13" t="s">
        <v>134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3" t="s">
        <v>89</v>
      </c>
      <c r="BK215" s="203">
        <f>ROUND(I215*H215,2)</f>
        <v>0</v>
      </c>
      <c r="BL215" s="13" t="s">
        <v>139</v>
      </c>
      <c r="BM215" s="13" t="s">
        <v>668</v>
      </c>
    </row>
    <row r="216" s="1" customFormat="1" ht="16.5" customHeight="1">
      <c r="B216" s="35"/>
      <c r="C216" s="192" t="s">
        <v>488</v>
      </c>
      <c r="D216" s="192" t="s">
        <v>135</v>
      </c>
      <c r="E216" s="193" t="s">
        <v>186</v>
      </c>
      <c r="F216" s="194" t="s">
        <v>669</v>
      </c>
      <c r="G216" s="195" t="s">
        <v>153</v>
      </c>
      <c r="H216" s="196">
        <v>3</v>
      </c>
      <c r="I216" s="197"/>
      <c r="J216" s="198">
        <f>ROUND(I216*H216,2)</f>
        <v>0</v>
      </c>
      <c r="K216" s="194" t="s">
        <v>35</v>
      </c>
      <c r="L216" s="40"/>
      <c r="M216" s="199" t="s">
        <v>35</v>
      </c>
      <c r="N216" s="200" t="s">
        <v>52</v>
      </c>
      <c r="O216" s="76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3" t="s">
        <v>139</v>
      </c>
      <c r="AT216" s="13" t="s">
        <v>135</v>
      </c>
      <c r="AU216" s="13" t="s">
        <v>89</v>
      </c>
      <c r="AY216" s="13" t="s">
        <v>134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3" t="s">
        <v>89</v>
      </c>
      <c r="BK216" s="203">
        <f>ROUND(I216*H216,2)</f>
        <v>0</v>
      </c>
      <c r="BL216" s="13" t="s">
        <v>139</v>
      </c>
      <c r="BM216" s="13" t="s">
        <v>670</v>
      </c>
    </row>
    <row r="217" s="1" customFormat="1" ht="16.5" customHeight="1">
      <c r="B217" s="35"/>
      <c r="C217" s="204" t="s">
        <v>671</v>
      </c>
      <c r="D217" s="204" t="s">
        <v>95</v>
      </c>
      <c r="E217" s="205" t="s">
        <v>172</v>
      </c>
      <c r="F217" s="206" t="s">
        <v>672</v>
      </c>
      <c r="G217" s="207" t="s">
        <v>153</v>
      </c>
      <c r="H217" s="208">
        <v>1</v>
      </c>
      <c r="I217" s="209"/>
      <c r="J217" s="210">
        <f>ROUND(I217*H217,2)</f>
        <v>0</v>
      </c>
      <c r="K217" s="206" t="s">
        <v>35</v>
      </c>
      <c r="L217" s="211"/>
      <c r="M217" s="212" t="s">
        <v>35</v>
      </c>
      <c r="N217" s="213" t="s">
        <v>52</v>
      </c>
      <c r="O217" s="76"/>
      <c r="P217" s="201">
        <f>O217*H217</f>
        <v>0</v>
      </c>
      <c r="Q217" s="201">
        <v>0</v>
      </c>
      <c r="R217" s="201">
        <f>Q217*H217</f>
        <v>0</v>
      </c>
      <c r="S217" s="201">
        <v>0</v>
      </c>
      <c r="T217" s="202">
        <f>S217*H217</f>
        <v>0</v>
      </c>
      <c r="AR217" s="13" t="s">
        <v>161</v>
      </c>
      <c r="AT217" s="13" t="s">
        <v>95</v>
      </c>
      <c r="AU217" s="13" t="s">
        <v>89</v>
      </c>
      <c r="AY217" s="13" t="s">
        <v>134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3" t="s">
        <v>89</v>
      </c>
      <c r="BK217" s="203">
        <f>ROUND(I217*H217,2)</f>
        <v>0</v>
      </c>
      <c r="BL217" s="13" t="s">
        <v>139</v>
      </c>
      <c r="BM217" s="13" t="s">
        <v>673</v>
      </c>
    </row>
    <row r="218" s="1" customFormat="1" ht="16.5" customHeight="1">
      <c r="B218" s="35"/>
      <c r="C218" s="204" t="s">
        <v>491</v>
      </c>
      <c r="D218" s="204" t="s">
        <v>95</v>
      </c>
      <c r="E218" s="205" t="s">
        <v>211</v>
      </c>
      <c r="F218" s="206" t="s">
        <v>674</v>
      </c>
      <c r="G218" s="207" t="s">
        <v>153</v>
      </c>
      <c r="H218" s="208">
        <v>1</v>
      </c>
      <c r="I218" s="209"/>
      <c r="J218" s="210">
        <f>ROUND(I218*H218,2)</f>
        <v>0</v>
      </c>
      <c r="K218" s="206" t="s">
        <v>35</v>
      </c>
      <c r="L218" s="211"/>
      <c r="M218" s="212" t="s">
        <v>35</v>
      </c>
      <c r="N218" s="213" t="s">
        <v>52</v>
      </c>
      <c r="O218" s="76"/>
      <c r="P218" s="201">
        <f>O218*H218</f>
        <v>0</v>
      </c>
      <c r="Q218" s="201">
        <v>0</v>
      </c>
      <c r="R218" s="201">
        <f>Q218*H218</f>
        <v>0</v>
      </c>
      <c r="S218" s="201">
        <v>0</v>
      </c>
      <c r="T218" s="202">
        <f>S218*H218</f>
        <v>0</v>
      </c>
      <c r="AR218" s="13" t="s">
        <v>161</v>
      </c>
      <c r="AT218" s="13" t="s">
        <v>95</v>
      </c>
      <c r="AU218" s="13" t="s">
        <v>89</v>
      </c>
      <c r="AY218" s="13" t="s">
        <v>134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3" t="s">
        <v>89</v>
      </c>
      <c r="BK218" s="203">
        <f>ROUND(I218*H218,2)</f>
        <v>0</v>
      </c>
      <c r="BL218" s="13" t="s">
        <v>139</v>
      </c>
      <c r="BM218" s="13" t="s">
        <v>675</v>
      </c>
    </row>
    <row r="219" s="1" customFormat="1" ht="16.5" customHeight="1">
      <c r="B219" s="35"/>
      <c r="C219" s="204" t="s">
        <v>676</v>
      </c>
      <c r="D219" s="204" t="s">
        <v>95</v>
      </c>
      <c r="E219" s="205" t="s">
        <v>175</v>
      </c>
      <c r="F219" s="206" t="s">
        <v>677</v>
      </c>
      <c r="G219" s="207" t="s">
        <v>153</v>
      </c>
      <c r="H219" s="208">
        <v>1</v>
      </c>
      <c r="I219" s="209"/>
      <c r="J219" s="210">
        <f>ROUND(I219*H219,2)</f>
        <v>0</v>
      </c>
      <c r="K219" s="206" t="s">
        <v>35</v>
      </c>
      <c r="L219" s="211"/>
      <c r="M219" s="212" t="s">
        <v>35</v>
      </c>
      <c r="N219" s="213" t="s">
        <v>52</v>
      </c>
      <c r="O219" s="76"/>
      <c r="P219" s="201">
        <f>O219*H219</f>
        <v>0</v>
      </c>
      <c r="Q219" s="201">
        <v>0</v>
      </c>
      <c r="R219" s="201">
        <f>Q219*H219</f>
        <v>0</v>
      </c>
      <c r="S219" s="201">
        <v>0</v>
      </c>
      <c r="T219" s="202">
        <f>S219*H219</f>
        <v>0</v>
      </c>
      <c r="AR219" s="13" t="s">
        <v>161</v>
      </c>
      <c r="AT219" s="13" t="s">
        <v>95</v>
      </c>
      <c r="AU219" s="13" t="s">
        <v>89</v>
      </c>
      <c r="AY219" s="13" t="s">
        <v>134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3" t="s">
        <v>89</v>
      </c>
      <c r="BK219" s="203">
        <f>ROUND(I219*H219,2)</f>
        <v>0</v>
      </c>
      <c r="BL219" s="13" t="s">
        <v>139</v>
      </c>
      <c r="BM219" s="13" t="s">
        <v>678</v>
      </c>
    </row>
    <row r="220" s="1" customFormat="1" ht="16.5" customHeight="1">
      <c r="B220" s="35"/>
      <c r="C220" s="204" t="s">
        <v>495</v>
      </c>
      <c r="D220" s="204" t="s">
        <v>95</v>
      </c>
      <c r="E220" s="205" t="s">
        <v>183</v>
      </c>
      <c r="F220" s="206" t="s">
        <v>679</v>
      </c>
      <c r="G220" s="207" t="s">
        <v>153</v>
      </c>
      <c r="H220" s="208">
        <v>3</v>
      </c>
      <c r="I220" s="209"/>
      <c r="J220" s="210">
        <f>ROUND(I220*H220,2)</f>
        <v>0</v>
      </c>
      <c r="K220" s="206" t="s">
        <v>35</v>
      </c>
      <c r="L220" s="211"/>
      <c r="M220" s="212" t="s">
        <v>35</v>
      </c>
      <c r="N220" s="213" t="s">
        <v>52</v>
      </c>
      <c r="O220" s="76"/>
      <c r="P220" s="201">
        <f>O220*H220</f>
        <v>0</v>
      </c>
      <c r="Q220" s="201">
        <v>0</v>
      </c>
      <c r="R220" s="201">
        <f>Q220*H220</f>
        <v>0</v>
      </c>
      <c r="S220" s="201">
        <v>0</v>
      </c>
      <c r="T220" s="202">
        <f>S220*H220</f>
        <v>0</v>
      </c>
      <c r="AR220" s="13" t="s">
        <v>161</v>
      </c>
      <c r="AT220" s="13" t="s">
        <v>95</v>
      </c>
      <c r="AU220" s="13" t="s">
        <v>89</v>
      </c>
      <c r="AY220" s="13" t="s">
        <v>134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3" t="s">
        <v>89</v>
      </c>
      <c r="BK220" s="203">
        <f>ROUND(I220*H220,2)</f>
        <v>0</v>
      </c>
      <c r="BL220" s="13" t="s">
        <v>139</v>
      </c>
      <c r="BM220" s="13" t="s">
        <v>680</v>
      </c>
    </row>
    <row r="221" s="1" customFormat="1" ht="16.5" customHeight="1">
      <c r="B221" s="35"/>
      <c r="C221" s="204" t="s">
        <v>681</v>
      </c>
      <c r="D221" s="204" t="s">
        <v>95</v>
      </c>
      <c r="E221" s="205" t="s">
        <v>233</v>
      </c>
      <c r="F221" s="206" t="s">
        <v>682</v>
      </c>
      <c r="G221" s="207" t="s">
        <v>153</v>
      </c>
      <c r="H221" s="208">
        <v>3</v>
      </c>
      <c r="I221" s="209"/>
      <c r="J221" s="210">
        <f>ROUND(I221*H221,2)</f>
        <v>0</v>
      </c>
      <c r="K221" s="206" t="s">
        <v>35</v>
      </c>
      <c r="L221" s="211"/>
      <c r="M221" s="212" t="s">
        <v>35</v>
      </c>
      <c r="N221" s="213" t="s">
        <v>52</v>
      </c>
      <c r="O221" s="76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13" t="s">
        <v>161</v>
      </c>
      <c r="AT221" s="13" t="s">
        <v>95</v>
      </c>
      <c r="AU221" s="13" t="s">
        <v>89</v>
      </c>
      <c r="AY221" s="13" t="s">
        <v>134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3" t="s">
        <v>89</v>
      </c>
      <c r="BK221" s="203">
        <f>ROUND(I221*H221,2)</f>
        <v>0</v>
      </c>
      <c r="BL221" s="13" t="s">
        <v>139</v>
      </c>
      <c r="BM221" s="13" t="s">
        <v>683</v>
      </c>
    </row>
    <row r="222" s="1" customFormat="1" ht="16.5" customHeight="1">
      <c r="B222" s="35"/>
      <c r="C222" s="192" t="s">
        <v>496</v>
      </c>
      <c r="D222" s="192" t="s">
        <v>135</v>
      </c>
      <c r="E222" s="193" t="s">
        <v>292</v>
      </c>
      <c r="F222" s="194" t="s">
        <v>293</v>
      </c>
      <c r="G222" s="195" t="s">
        <v>200</v>
      </c>
      <c r="H222" s="196">
        <v>0.14999999999999999</v>
      </c>
      <c r="I222" s="197"/>
      <c r="J222" s="198">
        <f>ROUND(I222*H222,2)</f>
        <v>0</v>
      </c>
      <c r="K222" s="194" t="s">
        <v>35</v>
      </c>
      <c r="L222" s="40"/>
      <c r="M222" s="199" t="s">
        <v>35</v>
      </c>
      <c r="N222" s="200" t="s">
        <v>52</v>
      </c>
      <c r="O222" s="76"/>
      <c r="P222" s="201">
        <f>O222*H222</f>
        <v>0</v>
      </c>
      <c r="Q222" s="201">
        <v>0</v>
      </c>
      <c r="R222" s="201">
        <f>Q222*H222</f>
        <v>0</v>
      </c>
      <c r="S222" s="201">
        <v>0</v>
      </c>
      <c r="T222" s="202">
        <f>S222*H222</f>
        <v>0</v>
      </c>
      <c r="AR222" s="13" t="s">
        <v>139</v>
      </c>
      <c r="AT222" s="13" t="s">
        <v>135</v>
      </c>
      <c r="AU222" s="13" t="s">
        <v>89</v>
      </c>
      <c r="AY222" s="13" t="s">
        <v>134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3" t="s">
        <v>89</v>
      </c>
      <c r="BK222" s="203">
        <f>ROUND(I222*H222,2)</f>
        <v>0</v>
      </c>
      <c r="BL222" s="13" t="s">
        <v>139</v>
      </c>
      <c r="BM222" s="13" t="s">
        <v>684</v>
      </c>
    </row>
    <row r="223" s="1" customFormat="1" ht="16.5" customHeight="1">
      <c r="B223" s="35"/>
      <c r="C223" s="192" t="s">
        <v>685</v>
      </c>
      <c r="D223" s="192" t="s">
        <v>135</v>
      </c>
      <c r="E223" s="193" t="s">
        <v>146</v>
      </c>
      <c r="F223" s="194" t="s">
        <v>686</v>
      </c>
      <c r="G223" s="195" t="s">
        <v>153</v>
      </c>
      <c r="H223" s="196">
        <v>3</v>
      </c>
      <c r="I223" s="197"/>
      <c r="J223" s="198">
        <f>ROUND(I223*H223,2)</f>
        <v>0</v>
      </c>
      <c r="K223" s="194" t="s">
        <v>35</v>
      </c>
      <c r="L223" s="40"/>
      <c r="M223" s="199" t="s">
        <v>35</v>
      </c>
      <c r="N223" s="200" t="s">
        <v>52</v>
      </c>
      <c r="O223" s="76"/>
      <c r="P223" s="201">
        <f>O223*H223</f>
        <v>0</v>
      </c>
      <c r="Q223" s="201">
        <v>0</v>
      </c>
      <c r="R223" s="201">
        <f>Q223*H223</f>
        <v>0</v>
      </c>
      <c r="S223" s="201">
        <v>0</v>
      </c>
      <c r="T223" s="202">
        <f>S223*H223</f>
        <v>0</v>
      </c>
      <c r="AR223" s="13" t="s">
        <v>139</v>
      </c>
      <c r="AT223" s="13" t="s">
        <v>135</v>
      </c>
      <c r="AU223" s="13" t="s">
        <v>89</v>
      </c>
      <c r="AY223" s="13" t="s">
        <v>134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3" t="s">
        <v>89</v>
      </c>
      <c r="BK223" s="203">
        <f>ROUND(I223*H223,2)</f>
        <v>0</v>
      </c>
      <c r="BL223" s="13" t="s">
        <v>139</v>
      </c>
      <c r="BM223" s="13" t="s">
        <v>687</v>
      </c>
    </row>
    <row r="224" s="1" customFormat="1" ht="16.5" customHeight="1">
      <c r="B224" s="35"/>
      <c r="C224" s="192" t="s">
        <v>500</v>
      </c>
      <c r="D224" s="192" t="s">
        <v>135</v>
      </c>
      <c r="E224" s="193" t="s">
        <v>688</v>
      </c>
      <c r="F224" s="194" t="s">
        <v>689</v>
      </c>
      <c r="G224" s="195" t="s">
        <v>179</v>
      </c>
      <c r="H224" s="196">
        <v>10</v>
      </c>
      <c r="I224" s="197"/>
      <c r="J224" s="198">
        <f>ROUND(I224*H224,2)</f>
        <v>0</v>
      </c>
      <c r="K224" s="194" t="s">
        <v>521</v>
      </c>
      <c r="L224" s="40"/>
      <c r="M224" s="199" t="s">
        <v>35</v>
      </c>
      <c r="N224" s="200" t="s">
        <v>52</v>
      </c>
      <c r="O224" s="76"/>
      <c r="P224" s="201">
        <f>O224*H224</f>
        <v>0</v>
      </c>
      <c r="Q224" s="201">
        <v>4.18E-05</v>
      </c>
      <c r="R224" s="201">
        <f>Q224*H224</f>
        <v>0.00041799999999999997</v>
      </c>
      <c r="S224" s="201">
        <v>0.00044999999999999999</v>
      </c>
      <c r="T224" s="202">
        <f>S224*H224</f>
        <v>0.0044999999999999997</v>
      </c>
      <c r="AR224" s="13" t="s">
        <v>139</v>
      </c>
      <c r="AT224" s="13" t="s">
        <v>135</v>
      </c>
      <c r="AU224" s="13" t="s">
        <v>89</v>
      </c>
      <c r="AY224" s="13" t="s">
        <v>134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3" t="s">
        <v>89</v>
      </c>
      <c r="BK224" s="203">
        <f>ROUND(I224*H224,2)</f>
        <v>0</v>
      </c>
      <c r="BL224" s="13" t="s">
        <v>139</v>
      </c>
      <c r="BM224" s="13" t="s">
        <v>690</v>
      </c>
    </row>
    <row r="225" s="1" customFormat="1" ht="16.5" customHeight="1">
      <c r="B225" s="35"/>
      <c r="C225" s="192" t="s">
        <v>691</v>
      </c>
      <c r="D225" s="192" t="s">
        <v>135</v>
      </c>
      <c r="E225" s="193" t="s">
        <v>692</v>
      </c>
      <c r="F225" s="194" t="s">
        <v>693</v>
      </c>
      <c r="G225" s="195" t="s">
        <v>179</v>
      </c>
      <c r="H225" s="196">
        <v>25</v>
      </c>
      <c r="I225" s="197"/>
      <c r="J225" s="198">
        <f>ROUND(I225*H225,2)</f>
        <v>0</v>
      </c>
      <c r="K225" s="194" t="s">
        <v>521</v>
      </c>
      <c r="L225" s="40"/>
      <c r="M225" s="199" t="s">
        <v>35</v>
      </c>
      <c r="N225" s="200" t="s">
        <v>52</v>
      </c>
      <c r="O225" s="76"/>
      <c r="P225" s="201">
        <f>O225*H225</f>
        <v>0</v>
      </c>
      <c r="Q225" s="201">
        <v>0.00012640000000000001</v>
      </c>
      <c r="R225" s="201">
        <f>Q225*H225</f>
        <v>0.00316</v>
      </c>
      <c r="S225" s="201">
        <v>0.0011000000000000001</v>
      </c>
      <c r="T225" s="202">
        <f>S225*H225</f>
        <v>0.0275</v>
      </c>
      <c r="AR225" s="13" t="s">
        <v>139</v>
      </c>
      <c r="AT225" s="13" t="s">
        <v>135</v>
      </c>
      <c r="AU225" s="13" t="s">
        <v>89</v>
      </c>
      <c r="AY225" s="13" t="s">
        <v>134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3" t="s">
        <v>89</v>
      </c>
      <c r="BK225" s="203">
        <f>ROUND(I225*H225,2)</f>
        <v>0</v>
      </c>
      <c r="BL225" s="13" t="s">
        <v>139</v>
      </c>
      <c r="BM225" s="13" t="s">
        <v>694</v>
      </c>
    </row>
    <row r="226" s="1" customFormat="1" ht="16.5" customHeight="1">
      <c r="B226" s="35"/>
      <c r="C226" s="192" t="s">
        <v>503</v>
      </c>
      <c r="D226" s="192" t="s">
        <v>135</v>
      </c>
      <c r="E226" s="193" t="s">
        <v>695</v>
      </c>
      <c r="F226" s="194" t="s">
        <v>696</v>
      </c>
      <c r="G226" s="195" t="s">
        <v>179</v>
      </c>
      <c r="H226" s="196">
        <v>3</v>
      </c>
      <c r="I226" s="197"/>
      <c r="J226" s="198">
        <f>ROUND(I226*H226,2)</f>
        <v>0</v>
      </c>
      <c r="K226" s="194" t="s">
        <v>521</v>
      </c>
      <c r="L226" s="40"/>
      <c r="M226" s="199" t="s">
        <v>35</v>
      </c>
      <c r="N226" s="200" t="s">
        <v>52</v>
      </c>
      <c r="O226" s="76"/>
      <c r="P226" s="201">
        <f>O226*H226</f>
        <v>0</v>
      </c>
      <c r="Q226" s="201">
        <v>0.0002062</v>
      </c>
      <c r="R226" s="201">
        <f>Q226*H226</f>
        <v>0.00061859999999999997</v>
      </c>
      <c r="S226" s="201">
        <v>0.0035000000000000001</v>
      </c>
      <c r="T226" s="202">
        <f>S226*H226</f>
        <v>0.010500000000000001</v>
      </c>
      <c r="AR226" s="13" t="s">
        <v>139</v>
      </c>
      <c r="AT226" s="13" t="s">
        <v>135</v>
      </c>
      <c r="AU226" s="13" t="s">
        <v>89</v>
      </c>
      <c r="AY226" s="13" t="s">
        <v>134</v>
      </c>
      <c r="BE226" s="203">
        <f>IF(N226="základní",J226,0)</f>
        <v>0</v>
      </c>
      <c r="BF226" s="203">
        <f>IF(N226="snížená",J226,0)</f>
        <v>0</v>
      </c>
      <c r="BG226" s="203">
        <f>IF(N226="zákl. přenesená",J226,0)</f>
        <v>0</v>
      </c>
      <c r="BH226" s="203">
        <f>IF(N226="sníž. přenesená",J226,0)</f>
        <v>0</v>
      </c>
      <c r="BI226" s="203">
        <f>IF(N226="nulová",J226,0)</f>
        <v>0</v>
      </c>
      <c r="BJ226" s="13" t="s">
        <v>89</v>
      </c>
      <c r="BK226" s="203">
        <f>ROUND(I226*H226,2)</f>
        <v>0</v>
      </c>
      <c r="BL226" s="13" t="s">
        <v>139</v>
      </c>
      <c r="BM226" s="13" t="s">
        <v>697</v>
      </c>
    </row>
    <row r="227" s="1" customFormat="1" ht="16.5" customHeight="1">
      <c r="B227" s="35"/>
      <c r="C227" s="192" t="s">
        <v>698</v>
      </c>
      <c r="D227" s="192" t="s">
        <v>135</v>
      </c>
      <c r="E227" s="193" t="s">
        <v>699</v>
      </c>
      <c r="F227" s="194" t="s">
        <v>700</v>
      </c>
      <c r="G227" s="195" t="s">
        <v>179</v>
      </c>
      <c r="H227" s="196">
        <v>3</v>
      </c>
      <c r="I227" s="197"/>
      <c r="J227" s="198">
        <f>ROUND(I227*H227,2)</f>
        <v>0</v>
      </c>
      <c r="K227" s="194" t="s">
        <v>521</v>
      </c>
      <c r="L227" s="40"/>
      <c r="M227" s="199" t="s">
        <v>35</v>
      </c>
      <c r="N227" s="200" t="s">
        <v>52</v>
      </c>
      <c r="O227" s="76"/>
      <c r="P227" s="201">
        <f>O227*H227</f>
        <v>0</v>
      </c>
      <c r="Q227" s="201">
        <v>0.00015579999999999999</v>
      </c>
      <c r="R227" s="201">
        <f>Q227*H227</f>
        <v>0.00046739999999999998</v>
      </c>
      <c r="S227" s="201">
        <v>0.0049699999999999996</v>
      </c>
      <c r="T227" s="202">
        <f>S227*H227</f>
        <v>0.01491</v>
      </c>
      <c r="AR227" s="13" t="s">
        <v>139</v>
      </c>
      <c r="AT227" s="13" t="s">
        <v>135</v>
      </c>
      <c r="AU227" s="13" t="s">
        <v>89</v>
      </c>
      <c r="AY227" s="13" t="s">
        <v>134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3" t="s">
        <v>89</v>
      </c>
      <c r="BK227" s="203">
        <f>ROUND(I227*H227,2)</f>
        <v>0</v>
      </c>
      <c r="BL227" s="13" t="s">
        <v>139</v>
      </c>
      <c r="BM227" s="13" t="s">
        <v>701</v>
      </c>
    </row>
    <row r="228" s="1" customFormat="1" ht="16.5" customHeight="1">
      <c r="B228" s="35"/>
      <c r="C228" s="192" t="s">
        <v>507</v>
      </c>
      <c r="D228" s="192" t="s">
        <v>135</v>
      </c>
      <c r="E228" s="193" t="s">
        <v>702</v>
      </c>
      <c r="F228" s="194" t="s">
        <v>703</v>
      </c>
      <c r="G228" s="195" t="s">
        <v>179</v>
      </c>
      <c r="H228" s="196">
        <v>8</v>
      </c>
      <c r="I228" s="197"/>
      <c r="J228" s="198">
        <f>ROUND(I228*H228,2)</f>
        <v>0</v>
      </c>
      <c r="K228" s="194" t="s">
        <v>521</v>
      </c>
      <c r="L228" s="40"/>
      <c r="M228" s="199" t="s">
        <v>35</v>
      </c>
      <c r="N228" s="200" t="s">
        <v>52</v>
      </c>
      <c r="O228" s="76"/>
      <c r="P228" s="201">
        <f>O228*H228</f>
        <v>0</v>
      </c>
      <c r="Q228" s="201">
        <v>1.6739999999999999E-05</v>
      </c>
      <c r="R228" s="201">
        <f>Q228*H228</f>
        <v>0.00013391999999999999</v>
      </c>
      <c r="S228" s="201">
        <v>0.014</v>
      </c>
      <c r="T228" s="202">
        <f>S228*H228</f>
        <v>0.112</v>
      </c>
      <c r="AR228" s="13" t="s">
        <v>139</v>
      </c>
      <c r="AT228" s="13" t="s">
        <v>135</v>
      </c>
      <c r="AU228" s="13" t="s">
        <v>89</v>
      </c>
      <c r="AY228" s="13" t="s">
        <v>134</v>
      </c>
      <c r="BE228" s="203">
        <f>IF(N228="základní",J228,0)</f>
        <v>0</v>
      </c>
      <c r="BF228" s="203">
        <f>IF(N228="snížená",J228,0)</f>
        <v>0</v>
      </c>
      <c r="BG228" s="203">
        <f>IF(N228="zákl. přenesená",J228,0)</f>
        <v>0</v>
      </c>
      <c r="BH228" s="203">
        <f>IF(N228="sníž. přenesená",J228,0)</f>
        <v>0</v>
      </c>
      <c r="BI228" s="203">
        <f>IF(N228="nulová",J228,0)</f>
        <v>0</v>
      </c>
      <c r="BJ228" s="13" t="s">
        <v>89</v>
      </c>
      <c r="BK228" s="203">
        <f>ROUND(I228*H228,2)</f>
        <v>0</v>
      </c>
      <c r="BL228" s="13" t="s">
        <v>139</v>
      </c>
      <c r="BM228" s="13" t="s">
        <v>704</v>
      </c>
    </row>
    <row r="229" s="1" customFormat="1" ht="16.5" customHeight="1">
      <c r="B229" s="35"/>
      <c r="C229" s="192" t="s">
        <v>705</v>
      </c>
      <c r="D229" s="192" t="s">
        <v>135</v>
      </c>
      <c r="E229" s="193" t="s">
        <v>706</v>
      </c>
      <c r="F229" s="194" t="s">
        <v>707</v>
      </c>
      <c r="G229" s="195" t="s">
        <v>179</v>
      </c>
      <c r="H229" s="196">
        <v>11</v>
      </c>
      <c r="I229" s="197"/>
      <c r="J229" s="198">
        <f>ROUND(I229*H229,2)</f>
        <v>0</v>
      </c>
      <c r="K229" s="194" t="s">
        <v>521</v>
      </c>
      <c r="L229" s="40"/>
      <c r="M229" s="199" t="s">
        <v>35</v>
      </c>
      <c r="N229" s="200" t="s">
        <v>52</v>
      </c>
      <c r="O229" s="76"/>
      <c r="P229" s="201">
        <f>O229*H229</f>
        <v>0</v>
      </c>
      <c r="Q229" s="201">
        <v>1.6739999999999999E-05</v>
      </c>
      <c r="R229" s="201">
        <f>Q229*H229</f>
        <v>0.00018413999999999998</v>
      </c>
      <c r="S229" s="201">
        <v>0.039</v>
      </c>
      <c r="T229" s="202">
        <f>S229*H229</f>
        <v>0.42899999999999999</v>
      </c>
      <c r="AR229" s="13" t="s">
        <v>139</v>
      </c>
      <c r="AT229" s="13" t="s">
        <v>135</v>
      </c>
      <c r="AU229" s="13" t="s">
        <v>89</v>
      </c>
      <c r="AY229" s="13" t="s">
        <v>134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3" t="s">
        <v>89</v>
      </c>
      <c r="BK229" s="203">
        <f>ROUND(I229*H229,2)</f>
        <v>0</v>
      </c>
      <c r="BL229" s="13" t="s">
        <v>139</v>
      </c>
      <c r="BM229" s="13" t="s">
        <v>708</v>
      </c>
    </row>
    <row r="230" s="1" customFormat="1" ht="16.5" customHeight="1">
      <c r="B230" s="35"/>
      <c r="C230" s="192" t="s">
        <v>510</v>
      </c>
      <c r="D230" s="192" t="s">
        <v>135</v>
      </c>
      <c r="E230" s="193" t="s">
        <v>709</v>
      </c>
      <c r="F230" s="194" t="s">
        <v>710</v>
      </c>
      <c r="G230" s="195" t="s">
        <v>179</v>
      </c>
      <c r="H230" s="196">
        <v>3</v>
      </c>
      <c r="I230" s="197"/>
      <c r="J230" s="198">
        <f>ROUND(I230*H230,2)</f>
        <v>0</v>
      </c>
      <c r="K230" s="194" t="s">
        <v>35</v>
      </c>
      <c r="L230" s="40"/>
      <c r="M230" s="199" t="s">
        <v>35</v>
      </c>
      <c r="N230" s="200" t="s">
        <v>52</v>
      </c>
      <c r="O230" s="76"/>
      <c r="P230" s="201">
        <f>O230*H230</f>
        <v>0</v>
      </c>
      <c r="Q230" s="201">
        <v>0.00021000000000000001</v>
      </c>
      <c r="R230" s="201">
        <f>Q230*H230</f>
        <v>0.00063000000000000003</v>
      </c>
      <c r="S230" s="201">
        <v>0.0035000000000000001</v>
      </c>
      <c r="T230" s="202">
        <f>S230*H230</f>
        <v>0.010500000000000001</v>
      </c>
      <c r="AR230" s="13" t="s">
        <v>139</v>
      </c>
      <c r="AT230" s="13" t="s">
        <v>135</v>
      </c>
      <c r="AU230" s="13" t="s">
        <v>89</v>
      </c>
      <c r="AY230" s="13" t="s">
        <v>134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3" t="s">
        <v>89</v>
      </c>
      <c r="BK230" s="203">
        <f>ROUND(I230*H230,2)</f>
        <v>0</v>
      </c>
      <c r="BL230" s="13" t="s">
        <v>139</v>
      </c>
      <c r="BM230" s="13" t="s">
        <v>711</v>
      </c>
    </row>
    <row r="231" s="1" customFormat="1" ht="16.5" customHeight="1">
      <c r="B231" s="35"/>
      <c r="C231" s="192" t="s">
        <v>712</v>
      </c>
      <c r="D231" s="192" t="s">
        <v>135</v>
      </c>
      <c r="E231" s="193" t="s">
        <v>713</v>
      </c>
      <c r="F231" s="194" t="s">
        <v>714</v>
      </c>
      <c r="G231" s="195" t="s">
        <v>200</v>
      </c>
      <c r="H231" s="196">
        <v>0.90000000000000002</v>
      </c>
      <c r="I231" s="197"/>
      <c r="J231" s="198">
        <f>ROUND(I231*H231,2)</f>
        <v>0</v>
      </c>
      <c r="K231" s="194" t="s">
        <v>521</v>
      </c>
      <c r="L231" s="40"/>
      <c r="M231" s="199" t="s">
        <v>35</v>
      </c>
      <c r="N231" s="200" t="s">
        <v>52</v>
      </c>
      <c r="O231" s="76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13" t="s">
        <v>139</v>
      </c>
      <c r="AT231" s="13" t="s">
        <v>135</v>
      </c>
      <c r="AU231" s="13" t="s">
        <v>89</v>
      </c>
      <c r="AY231" s="13" t="s">
        <v>134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13" t="s">
        <v>89</v>
      </c>
      <c r="BK231" s="203">
        <f>ROUND(I231*H231,2)</f>
        <v>0</v>
      </c>
      <c r="BL231" s="13" t="s">
        <v>139</v>
      </c>
      <c r="BM231" s="13" t="s">
        <v>715</v>
      </c>
    </row>
    <row r="232" s="9" customFormat="1" ht="25.92" customHeight="1">
      <c r="B232" s="178"/>
      <c r="C232" s="179"/>
      <c r="D232" s="180" t="s">
        <v>80</v>
      </c>
      <c r="E232" s="181" t="s">
        <v>320</v>
      </c>
      <c r="F232" s="181" t="s">
        <v>321</v>
      </c>
      <c r="G232" s="179"/>
      <c r="H232" s="179"/>
      <c r="I232" s="182"/>
      <c r="J232" s="183">
        <f>BK232</f>
        <v>0</v>
      </c>
      <c r="K232" s="179"/>
      <c r="L232" s="184"/>
      <c r="M232" s="185"/>
      <c r="N232" s="186"/>
      <c r="O232" s="186"/>
      <c r="P232" s="187">
        <f>SUM(P233:P235)</f>
        <v>0</v>
      </c>
      <c r="Q232" s="186"/>
      <c r="R232" s="187">
        <f>SUM(R233:R235)</f>
        <v>0</v>
      </c>
      <c r="S232" s="186"/>
      <c r="T232" s="188">
        <f>SUM(T233:T235)</f>
        <v>0</v>
      </c>
      <c r="AR232" s="189" t="s">
        <v>91</v>
      </c>
      <c r="AT232" s="190" t="s">
        <v>80</v>
      </c>
      <c r="AU232" s="190" t="s">
        <v>81</v>
      </c>
      <c r="AY232" s="189" t="s">
        <v>134</v>
      </c>
      <c r="BK232" s="191">
        <f>SUM(BK233:BK235)</f>
        <v>0</v>
      </c>
    </row>
    <row r="233" s="1" customFormat="1" ht="16.5" customHeight="1">
      <c r="B233" s="35"/>
      <c r="C233" s="192" t="s">
        <v>514</v>
      </c>
      <c r="D233" s="192" t="s">
        <v>135</v>
      </c>
      <c r="E233" s="193" t="s">
        <v>716</v>
      </c>
      <c r="F233" s="194" t="s">
        <v>717</v>
      </c>
      <c r="G233" s="195" t="s">
        <v>138</v>
      </c>
      <c r="H233" s="196">
        <v>19</v>
      </c>
      <c r="I233" s="197"/>
      <c r="J233" s="198">
        <f>ROUND(I233*H233,2)</f>
        <v>0</v>
      </c>
      <c r="K233" s="194" t="s">
        <v>35</v>
      </c>
      <c r="L233" s="40"/>
      <c r="M233" s="199" t="s">
        <v>35</v>
      </c>
      <c r="N233" s="200" t="s">
        <v>52</v>
      </c>
      <c r="O233" s="76"/>
      <c r="P233" s="201">
        <f>O233*H233</f>
        <v>0</v>
      </c>
      <c r="Q233" s="201">
        <v>0</v>
      </c>
      <c r="R233" s="201">
        <f>Q233*H233</f>
        <v>0</v>
      </c>
      <c r="S233" s="201">
        <v>0</v>
      </c>
      <c r="T233" s="202">
        <f>S233*H233</f>
        <v>0</v>
      </c>
      <c r="AR233" s="13" t="s">
        <v>139</v>
      </c>
      <c r="AT233" s="13" t="s">
        <v>135</v>
      </c>
      <c r="AU233" s="13" t="s">
        <v>89</v>
      </c>
      <c r="AY233" s="13" t="s">
        <v>134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3" t="s">
        <v>89</v>
      </c>
      <c r="BK233" s="203">
        <f>ROUND(I233*H233,2)</f>
        <v>0</v>
      </c>
      <c r="BL233" s="13" t="s">
        <v>139</v>
      </c>
      <c r="BM233" s="13" t="s">
        <v>718</v>
      </c>
    </row>
    <row r="234" s="1" customFormat="1" ht="16.5" customHeight="1">
      <c r="B234" s="35"/>
      <c r="C234" s="192" t="s">
        <v>719</v>
      </c>
      <c r="D234" s="192" t="s">
        <v>135</v>
      </c>
      <c r="E234" s="193" t="s">
        <v>720</v>
      </c>
      <c r="F234" s="194" t="s">
        <v>721</v>
      </c>
      <c r="G234" s="195" t="s">
        <v>138</v>
      </c>
      <c r="H234" s="196">
        <v>22</v>
      </c>
      <c r="I234" s="197"/>
      <c r="J234" s="198">
        <f>ROUND(I234*H234,2)</f>
        <v>0</v>
      </c>
      <c r="K234" s="194" t="s">
        <v>35</v>
      </c>
      <c r="L234" s="40"/>
      <c r="M234" s="199" t="s">
        <v>35</v>
      </c>
      <c r="N234" s="200" t="s">
        <v>52</v>
      </c>
      <c r="O234" s="76"/>
      <c r="P234" s="201">
        <f>O234*H234</f>
        <v>0</v>
      </c>
      <c r="Q234" s="201">
        <v>0</v>
      </c>
      <c r="R234" s="201">
        <f>Q234*H234</f>
        <v>0</v>
      </c>
      <c r="S234" s="201">
        <v>0</v>
      </c>
      <c r="T234" s="202">
        <f>S234*H234</f>
        <v>0</v>
      </c>
      <c r="AR234" s="13" t="s">
        <v>139</v>
      </c>
      <c r="AT234" s="13" t="s">
        <v>135</v>
      </c>
      <c r="AU234" s="13" t="s">
        <v>89</v>
      </c>
      <c r="AY234" s="13" t="s">
        <v>134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3" t="s">
        <v>89</v>
      </c>
      <c r="BK234" s="203">
        <f>ROUND(I234*H234,2)</f>
        <v>0</v>
      </c>
      <c r="BL234" s="13" t="s">
        <v>139</v>
      </c>
      <c r="BM234" s="13" t="s">
        <v>722</v>
      </c>
    </row>
    <row r="235" s="1" customFormat="1" ht="16.5" customHeight="1">
      <c r="B235" s="35"/>
      <c r="C235" s="192" t="s">
        <v>517</v>
      </c>
      <c r="D235" s="192" t="s">
        <v>135</v>
      </c>
      <c r="E235" s="193" t="s">
        <v>723</v>
      </c>
      <c r="F235" s="194" t="s">
        <v>724</v>
      </c>
      <c r="G235" s="195" t="s">
        <v>138</v>
      </c>
      <c r="H235" s="196">
        <v>1</v>
      </c>
      <c r="I235" s="197"/>
      <c r="J235" s="198">
        <f>ROUND(I235*H235,2)</f>
        <v>0</v>
      </c>
      <c r="K235" s="194" t="s">
        <v>35</v>
      </c>
      <c r="L235" s="40"/>
      <c r="M235" s="199" t="s">
        <v>35</v>
      </c>
      <c r="N235" s="200" t="s">
        <v>52</v>
      </c>
      <c r="O235" s="76"/>
      <c r="P235" s="201">
        <f>O235*H235</f>
        <v>0</v>
      </c>
      <c r="Q235" s="201">
        <v>0</v>
      </c>
      <c r="R235" s="201">
        <f>Q235*H235</f>
        <v>0</v>
      </c>
      <c r="S235" s="201">
        <v>0</v>
      </c>
      <c r="T235" s="202">
        <f>S235*H235</f>
        <v>0</v>
      </c>
      <c r="AR235" s="13" t="s">
        <v>139</v>
      </c>
      <c r="AT235" s="13" t="s">
        <v>135</v>
      </c>
      <c r="AU235" s="13" t="s">
        <v>89</v>
      </c>
      <c r="AY235" s="13" t="s">
        <v>134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3" t="s">
        <v>89</v>
      </c>
      <c r="BK235" s="203">
        <f>ROUND(I235*H235,2)</f>
        <v>0</v>
      </c>
      <c r="BL235" s="13" t="s">
        <v>139</v>
      </c>
      <c r="BM235" s="13" t="s">
        <v>725</v>
      </c>
    </row>
    <row r="236" s="9" customFormat="1" ht="25.92" customHeight="1">
      <c r="B236" s="178"/>
      <c r="C236" s="179"/>
      <c r="D236" s="180" t="s">
        <v>80</v>
      </c>
      <c r="E236" s="181" t="s">
        <v>726</v>
      </c>
      <c r="F236" s="181" t="s">
        <v>727</v>
      </c>
      <c r="G236" s="179"/>
      <c r="H236" s="179"/>
      <c r="I236" s="182"/>
      <c r="J236" s="183">
        <f>BK236</f>
        <v>0</v>
      </c>
      <c r="K236" s="179"/>
      <c r="L236" s="184"/>
      <c r="M236" s="185"/>
      <c r="N236" s="186"/>
      <c r="O236" s="186"/>
      <c r="P236" s="187">
        <f>SUM(P237:P241)</f>
        <v>0</v>
      </c>
      <c r="Q236" s="186"/>
      <c r="R236" s="187">
        <f>SUM(R237:R241)</f>
        <v>0</v>
      </c>
      <c r="S236" s="186"/>
      <c r="T236" s="188">
        <f>SUM(T237:T241)</f>
        <v>0</v>
      </c>
      <c r="AR236" s="189" t="s">
        <v>142</v>
      </c>
      <c r="AT236" s="190" t="s">
        <v>80</v>
      </c>
      <c r="AU236" s="190" t="s">
        <v>81</v>
      </c>
      <c r="AY236" s="189" t="s">
        <v>134</v>
      </c>
      <c r="BK236" s="191">
        <f>SUM(BK237:BK241)</f>
        <v>0</v>
      </c>
    </row>
    <row r="237" s="1" customFormat="1" ht="16.5" customHeight="1">
      <c r="B237" s="35"/>
      <c r="C237" s="192" t="s">
        <v>728</v>
      </c>
      <c r="D237" s="192" t="s">
        <v>135</v>
      </c>
      <c r="E237" s="193" t="s">
        <v>729</v>
      </c>
      <c r="F237" s="194" t="s">
        <v>730</v>
      </c>
      <c r="G237" s="195" t="s">
        <v>731</v>
      </c>
      <c r="H237" s="196">
        <v>72</v>
      </c>
      <c r="I237" s="197"/>
      <c r="J237" s="198">
        <f>ROUND(I237*H237,2)</f>
        <v>0</v>
      </c>
      <c r="K237" s="194" t="s">
        <v>35</v>
      </c>
      <c r="L237" s="40"/>
      <c r="M237" s="199" t="s">
        <v>35</v>
      </c>
      <c r="N237" s="200" t="s">
        <v>52</v>
      </c>
      <c r="O237" s="76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AR237" s="13" t="s">
        <v>732</v>
      </c>
      <c r="AT237" s="13" t="s">
        <v>135</v>
      </c>
      <c r="AU237" s="13" t="s">
        <v>89</v>
      </c>
      <c r="AY237" s="13" t="s">
        <v>134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3" t="s">
        <v>89</v>
      </c>
      <c r="BK237" s="203">
        <f>ROUND(I237*H237,2)</f>
        <v>0</v>
      </c>
      <c r="BL237" s="13" t="s">
        <v>732</v>
      </c>
      <c r="BM237" s="13" t="s">
        <v>733</v>
      </c>
    </row>
    <row r="238" s="1" customFormat="1" ht="16.5" customHeight="1">
      <c r="B238" s="35"/>
      <c r="C238" s="192" t="s">
        <v>522</v>
      </c>
      <c r="D238" s="192" t="s">
        <v>135</v>
      </c>
      <c r="E238" s="193" t="s">
        <v>150</v>
      </c>
      <c r="F238" s="194" t="s">
        <v>734</v>
      </c>
      <c r="G238" s="195" t="s">
        <v>735</v>
      </c>
      <c r="H238" s="196">
        <v>1</v>
      </c>
      <c r="I238" s="197"/>
      <c r="J238" s="198">
        <f>ROUND(I238*H238,2)</f>
        <v>0</v>
      </c>
      <c r="K238" s="194" t="s">
        <v>35</v>
      </c>
      <c r="L238" s="40"/>
      <c r="M238" s="199" t="s">
        <v>35</v>
      </c>
      <c r="N238" s="200" t="s">
        <v>52</v>
      </c>
      <c r="O238" s="76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AR238" s="13" t="s">
        <v>732</v>
      </c>
      <c r="AT238" s="13" t="s">
        <v>135</v>
      </c>
      <c r="AU238" s="13" t="s">
        <v>89</v>
      </c>
      <c r="AY238" s="13" t="s">
        <v>134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13" t="s">
        <v>89</v>
      </c>
      <c r="BK238" s="203">
        <f>ROUND(I238*H238,2)</f>
        <v>0</v>
      </c>
      <c r="BL238" s="13" t="s">
        <v>732</v>
      </c>
      <c r="BM238" s="13" t="s">
        <v>736</v>
      </c>
    </row>
    <row r="239" s="1" customFormat="1" ht="16.5" customHeight="1">
      <c r="B239" s="35"/>
      <c r="C239" s="192" t="s">
        <v>737</v>
      </c>
      <c r="D239" s="192" t="s">
        <v>135</v>
      </c>
      <c r="E239" s="193" t="s">
        <v>738</v>
      </c>
      <c r="F239" s="194" t="s">
        <v>739</v>
      </c>
      <c r="G239" s="195" t="s">
        <v>735</v>
      </c>
      <c r="H239" s="196">
        <v>1</v>
      </c>
      <c r="I239" s="197"/>
      <c r="J239" s="198">
        <f>ROUND(I239*H239,2)</f>
        <v>0</v>
      </c>
      <c r="K239" s="194" t="s">
        <v>35</v>
      </c>
      <c r="L239" s="40"/>
      <c r="M239" s="199" t="s">
        <v>35</v>
      </c>
      <c r="N239" s="200" t="s">
        <v>52</v>
      </c>
      <c r="O239" s="76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13" t="s">
        <v>732</v>
      </c>
      <c r="AT239" s="13" t="s">
        <v>135</v>
      </c>
      <c r="AU239" s="13" t="s">
        <v>89</v>
      </c>
      <c r="AY239" s="13" t="s">
        <v>134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3" t="s">
        <v>89</v>
      </c>
      <c r="BK239" s="203">
        <f>ROUND(I239*H239,2)</f>
        <v>0</v>
      </c>
      <c r="BL239" s="13" t="s">
        <v>732</v>
      </c>
      <c r="BM239" s="13" t="s">
        <v>740</v>
      </c>
    </row>
    <row r="240" s="1" customFormat="1" ht="16.5" customHeight="1">
      <c r="B240" s="35"/>
      <c r="C240" s="192" t="s">
        <v>525</v>
      </c>
      <c r="D240" s="192" t="s">
        <v>135</v>
      </c>
      <c r="E240" s="193" t="s">
        <v>741</v>
      </c>
      <c r="F240" s="194" t="s">
        <v>742</v>
      </c>
      <c r="G240" s="195" t="s">
        <v>735</v>
      </c>
      <c r="H240" s="196">
        <v>1</v>
      </c>
      <c r="I240" s="197"/>
      <c r="J240" s="198">
        <f>ROUND(I240*H240,2)</f>
        <v>0</v>
      </c>
      <c r="K240" s="194" t="s">
        <v>35</v>
      </c>
      <c r="L240" s="40"/>
      <c r="M240" s="199" t="s">
        <v>35</v>
      </c>
      <c r="N240" s="200" t="s">
        <v>52</v>
      </c>
      <c r="O240" s="76"/>
      <c r="P240" s="201">
        <f>O240*H240</f>
        <v>0</v>
      </c>
      <c r="Q240" s="201">
        <v>0</v>
      </c>
      <c r="R240" s="201">
        <f>Q240*H240</f>
        <v>0</v>
      </c>
      <c r="S240" s="201">
        <v>0</v>
      </c>
      <c r="T240" s="202">
        <f>S240*H240</f>
        <v>0</v>
      </c>
      <c r="AR240" s="13" t="s">
        <v>732</v>
      </c>
      <c r="AT240" s="13" t="s">
        <v>135</v>
      </c>
      <c r="AU240" s="13" t="s">
        <v>89</v>
      </c>
      <c r="AY240" s="13" t="s">
        <v>134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3" t="s">
        <v>89</v>
      </c>
      <c r="BK240" s="203">
        <f>ROUND(I240*H240,2)</f>
        <v>0</v>
      </c>
      <c r="BL240" s="13" t="s">
        <v>732</v>
      </c>
      <c r="BM240" s="13" t="s">
        <v>743</v>
      </c>
    </row>
    <row r="241" s="1" customFormat="1" ht="16.5" customHeight="1">
      <c r="B241" s="35"/>
      <c r="C241" s="192" t="s">
        <v>744</v>
      </c>
      <c r="D241" s="192" t="s">
        <v>135</v>
      </c>
      <c r="E241" s="193" t="s">
        <v>745</v>
      </c>
      <c r="F241" s="194" t="s">
        <v>746</v>
      </c>
      <c r="G241" s="195" t="s">
        <v>735</v>
      </c>
      <c r="H241" s="196">
        <v>1</v>
      </c>
      <c r="I241" s="197"/>
      <c r="J241" s="198">
        <f>ROUND(I241*H241,2)</f>
        <v>0</v>
      </c>
      <c r="K241" s="194" t="s">
        <v>35</v>
      </c>
      <c r="L241" s="40"/>
      <c r="M241" s="214" t="s">
        <v>35</v>
      </c>
      <c r="N241" s="215" t="s">
        <v>52</v>
      </c>
      <c r="O241" s="216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AR241" s="13" t="s">
        <v>732</v>
      </c>
      <c r="AT241" s="13" t="s">
        <v>135</v>
      </c>
      <c r="AU241" s="13" t="s">
        <v>89</v>
      </c>
      <c r="AY241" s="13" t="s">
        <v>134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3" t="s">
        <v>89</v>
      </c>
      <c r="BK241" s="203">
        <f>ROUND(I241*H241,2)</f>
        <v>0</v>
      </c>
      <c r="BL241" s="13" t="s">
        <v>732</v>
      </c>
      <c r="BM241" s="13" t="s">
        <v>747</v>
      </c>
    </row>
    <row r="242" s="1" customFormat="1" ht="6.96" customHeight="1">
      <c r="B242" s="54"/>
      <c r="C242" s="55"/>
      <c r="D242" s="55"/>
      <c r="E242" s="55"/>
      <c r="F242" s="55"/>
      <c r="G242" s="55"/>
      <c r="H242" s="55"/>
      <c r="I242" s="151"/>
      <c r="J242" s="55"/>
      <c r="K242" s="55"/>
      <c r="L242" s="40"/>
    </row>
  </sheetData>
  <sheetProtection sheet="1" autoFilter="0" formatColumns="0" formatRows="0" objects="1" scenarios="1" spinCount="100000" saltValue="52/SU/K8lKx4suan83fkbaB2OKcGC1ovytHhZcxh/1jhMb6kIdeUItyeKtu61UhxhyBererWc3R5XLhSbt+5Zg==" hashValue="oABNwXXCHE9ga4DzNGE9rf8l5BvMrv7VMxLCcWqIoZWUs2ONHRt+Dbj7/3oUr3xS9ANT8/nFowlJnpUQPnyKIg==" algorithmName="SHA-512" password="CC35"/>
  <autoFilter ref="C87:K24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97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748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ROUND(J88,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ROUND((SUM(BE88:BE217)),  2)</f>
        <v>0</v>
      </c>
      <c r="I33" s="140">
        <v>0.20999999999999999</v>
      </c>
      <c r="J33" s="139">
        <f>ROUND(((SUM(BE88:BE217))*I33),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ROUND((SUM(BF88:BF217)),  2)</f>
        <v>0</v>
      </c>
      <c r="I34" s="140">
        <v>0.14999999999999999</v>
      </c>
      <c r="J34" s="139">
        <f>ROUND(((SUM(BF88:BF217))*I34),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ROUND((SUM(BG88:BG217)),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ROUND((SUM(BH88:BH217)),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ROUND((SUM(BI88:BI217)),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M - Měření a regulace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J88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749</v>
      </c>
      <c r="E60" s="164"/>
      <c r="F60" s="164"/>
      <c r="G60" s="164"/>
      <c r="H60" s="164"/>
      <c r="I60" s="165"/>
      <c r="J60" s="166">
        <f>J89</f>
        <v>0</v>
      </c>
      <c r="K60" s="162"/>
      <c r="L60" s="167"/>
    </row>
    <row r="61" hidden="1" s="7" customFormat="1" ht="24.96" customHeight="1">
      <c r="B61" s="161"/>
      <c r="C61" s="162"/>
      <c r="D61" s="163" t="s">
        <v>750</v>
      </c>
      <c r="E61" s="164"/>
      <c r="F61" s="164"/>
      <c r="G61" s="164"/>
      <c r="H61" s="164"/>
      <c r="I61" s="165"/>
      <c r="J61" s="166">
        <f>J132</f>
        <v>0</v>
      </c>
      <c r="K61" s="162"/>
      <c r="L61" s="167"/>
    </row>
    <row r="62" hidden="1" s="7" customFormat="1" ht="24.96" customHeight="1">
      <c r="B62" s="161"/>
      <c r="C62" s="162"/>
      <c r="D62" s="163" t="s">
        <v>751</v>
      </c>
      <c r="E62" s="164"/>
      <c r="F62" s="164"/>
      <c r="G62" s="164"/>
      <c r="H62" s="164"/>
      <c r="I62" s="165"/>
      <c r="J62" s="166">
        <f>J149</f>
        <v>0</v>
      </c>
      <c r="K62" s="162"/>
      <c r="L62" s="167"/>
    </row>
    <row r="63" hidden="1" s="7" customFormat="1" ht="24.96" customHeight="1">
      <c r="B63" s="161"/>
      <c r="C63" s="162"/>
      <c r="D63" s="163" t="s">
        <v>752</v>
      </c>
      <c r="E63" s="164"/>
      <c r="F63" s="164"/>
      <c r="G63" s="164"/>
      <c r="H63" s="164"/>
      <c r="I63" s="165"/>
      <c r="J63" s="166">
        <f>J166</f>
        <v>0</v>
      </c>
      <c r="K63" s="162"/>
      <c r="L63" s="167"/>
    </row>
    <row r="64" hidden="1" s="7" customFormat="1" ht="24.96" customHeight="1">
      <c r="B64" s="161"/>
      <c r="C64" s="162"/>
      <c r="D64" s="163" t="s">
        <v>753</v>
      </c>
      <c r="E64" s="164"/>
      <c r="F64" s="164"/>
      <c r="G64" s="164"/>
      <c r="H64" s="164"/>
      <c r="I64" s="165"/>
      <c r="J64" s="166">
        <f>J180</f>
        <v>0</v>
      </c>
      <c r="K64" s="162"/>
      <c r="L64" s="167"/>
    </row>
    <row r="65" hidden="1" s="7" customFormat="1" ht="24.96" customHeight="1">
      <c r="B65" s="161"/>
      <c r="C65" s="162"/>
      <c r="D65" s="163" t="s">
        <v>754</v>
      </c>
      <c r="E65" s="164"/>
      <c r="F65" s="164"/>
      <c r="G65" s="164"/>
      <c r="H65" s="164"/>
      <c r="I65" s="165"/>
      <c r="J65" s="166">
        <f>J189</f>
        <v>0</v>
      </c>
      <c r="K65" s="162"/>
      <c r="L65" s="167"/>
    </row>
    <row r="66" hidden="1" s="7" customFormat="1" ht="24.96" customHeight="1">
      <c r="B66" s="161"/>
      <c r="C66" s="162"/>
      <c r="D66" s="163" t="s">
        <v>755</v>
      </c>
      <c r="E66" s="164"/>
      <c r="F66" s="164"/>
      <c r="G66" s="164"/>
      <c r="H66" s="164"/>
      <c r="I66" s="165"/>
      <c r="J66" s="166">
        <f>J199</f>
        <v>0</v>
      </c>
      <c r="K66" s="162"/>
      <c r="L66" s="167"/>
    </row>
    <row r="67" hidden="1" s="7" customFormat="1" ht="24.96" customHeight="1">
      <c r="B67" s="161"/>
      <c r="C67" s="162"/>
      <c r="D67" s="163" t="s">
        <v>756</v>
      </c>
      <c r="E67" s="164"/>
      <c r="F67" s="164"/>
      <c r="G67" s="164"/>
      <c r="H67" s="164"/>
      <c r="I67" s="165"/>
      <c r="J67" s="166">
        <f>J203</f>
        <v>0</v>
      </c>
      <c r="K67" s="162"/>
      <c r="L67" s="167"/>
    </row>
    <row r="68" hidden="1" s="7" customFormat="1" ht="24.96" customHeight="1">
      <c r="B68" s="161"/>
      <c r="C68" s="162"/>
      <c r="D68" s="163" t="s">
        <v>757</v>
      </c>
      <c r="E68" s="164"/>
      <c r="F68" s="164"/>
      <c r="G68" s="164"/>
      <c r="H68" s="164"/>
      <c r="I68" s="165"/>
      <c r="J68" s="166">
        <f>J205</f>
        <v>0</v>
      </c>
      <c r="K68" s="162"/>
      <c r="L68" s="167"/>
    </row>
    <row r="69" hidden="1" s="1" customFormat="1" ht="21.84" customHeight="1">
      <c r="B69" s="35"/>
      <c r="C69" s="36"/>
      <c r="D69" s="36"/>
      <c r="E69" s="36"/>
      <c r="F69" s="36"/>
      <c r="G69" s="36"/>
      <c r="H69" s="36"/>
      <c r="I69" s="127"/>
      <c r="J69" s="36"/>
      <c r="K69" s="36"/>
      <c r="L69" s="40"/>
    </row>
    <row r="70" hidden="1" s="1" customFormat="1" ht="6.96" customHeight="1">
      <c r="B70" s="54"/>
      <c r="C70" s="55"/>
      <c r="D70" s="55"/>
      <c r="E70" s="55"/>
      <c r="F70" s="55"/>
      <c r="G70" s="55"/>
      <c r="H70" s="55"/>
      <c r="I70" s="151"/>
      <c r="J70" s="55"/>
      <c r="K70" s="55"/>
      <c r="L70" s="40"/>
    </row>
    <row r="71" hidden="1"/>
    <row r="72" hidden="1"/>
    <row r="73" hidden="1"/>
    <row r="74" s="1" customFormat="1" ht="6.96" customHeight="1">
      <c r="B74" s="56"/>
      <c r="C74" s="57"/>
      <c r="D74" s="57"/>
      <c r="E74" s="57"/>
      <c r="F74" s="57"/>
      <c r="G74" s="57"/>
      <c r="H74" s="57"/>
      <c r="I74" s="154"/>
      <c r="J74" s="57"/>
      <c r="K74" s="57"/>
      <c r="L74" s="40"/>
    </row>
    <row r="75" s="1" customFormat="1" ht="24.96" customHeight="1">
      <c r="B75" s="35"/>
      <c r="C75" s="19" t="s">
        <v>119</v>
      </c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6.96" customHeight="1">
      <c r="B76" s="35"/>
      <c r="C76" s="36"/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2" customHeight="1">
      <c r="B77" s="35"/>
      <c r="C77" s="28" t="s">
        <v>16</v>
      </c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6.5" customHeight="1">
      <c r="B78" s="35"/>
      <c r="C78" s="36"/>
      <c r="D78" s="36"/>
      <c r="E78" s="155" t="str">
        <f>E7</f>
        <v>Výměna plynových kotlů ve stávající plynové kotelně</v>
      </c>
      <c r="F78" s="28"/>
      <c r="G78" s="28"/>
      <c r="H78" s="28"/>
      <c r="I78" s="127"/>
      <c r="J78" s="36"/>
      <c r="K78" s="36"/>
      <c r="L78" s="40"/>
    </row>
    <row r="79" s="1" customFormat="1" ht="12" customHeight="1">
      <c r="B79" s="35"/>
      <c r="C79" s="28" t="s">
        <v>110</v>
      </c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6.5" customHeight="1">
      <c r="B80" s="35"/>
      <c r="C80" s="36"/>
      <c r="D80" s="36"/>
      <c r="E80" s="61" t="str">
        <f>E9</f>
        <v>M - Měření a regulace</v>
      </c>
      <c r="F80" s="36"/>
      <c r="G80" s="36"/>
      <c r="H80" s="36"/>
      <c r="I80" s="127"/>
      <c r="J80" s="36"/>
      <c r="K80" s="36"/>
      <c r="L80" s="40"/>
    </row>
    <row r="81" s="1" customFormat="1" ht="6.96" customHeight="1">
      <c r="B81" s="35"/>
      <c r="C81" s="36"/>
      <c r="D81" s="36"/>
      <c r="E81" s="36"/>
      <c r="F81" s="36"/>
      <c r="G81" s="36"/>
      <c r="H81" s="36"/>
      <c r="I81" s="127"/>
      <c r="J81" s="36"/>
      <c r="K81" s="36"/>
      <c r="L81" s="40"/>
    </row>
    <row r="82" s="1" customFormat="1" ht="12" customHeight="1">
      <c r="B82" s="35"/>
      <c r="C82" s="28" t="s">
        <v>22</v>
      </c>
      <c r="D82" s="36"/>
      <c r="E82" s="36"/>
      <c r="F82" s="23" t="str">
        <f>F12</f>
        <v>KLATOVY, náměstí Míru 63/I</v>
      </c>
      <c r="G82" s="36"/>
      <c r="H82" s="36"/>
      <c r="I82" s="129" t="s">
        <v>24</v>
      </c>
      <c r="J82" s="64" t="str">
        <f>IF(J12="","",J12)</f>
        <v>20. 2. 2019</v>
      </c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1" customFormat="1" ht="13.65" customHeight="1">
      <c r="B84" s="35"/>
      <c r="C84" s="28" t="s">
        <v>30</v>
      </c>
      <c r="D84" s="36"/>
      <c r="E84" s="36"/>
      <c r="F84" s="23" t="str">
        <f>E15</f>
        <v>Město Klatovy, nám. Míru č.p.62/1, 339 01 Klatovy</v>
      </c>
      <c r="G84" s="36"/>
      <c r="H84" s="36"/>
      <c r="I84" s="129" t="s">
        <v>38</v>
      </c>
      <c r="J84" s="33" t="str">
        <f>E21</f>
        <v>AREA group s.r.o.</v>
      </c>
      <c r="K84" s="36"/>
      <c r="L84" s="40"/>
    </row>
    <row r="85" s="1" customFormat="1" ht="13.65" customHeight="1">
      <c r="B85" s="35"/>
      <c r="C85" s="28" t="s">
        <v>36</v>
      </c>
      <c r="D85" s="36"/>
      <c r="E85" s="36"/>
      <c r="F85" s="23" t="str">
        <f>IF(E18="","",E18)</f>
        <v>Vyplň údaj</v>
      </c>
      <c r="G85" s="36"/>
      <c r="H85" s="36"/>
      <c r="I85" s="129" t="s">
        <v>43</v>
      </c>
      <c r="J85" s="33" t="str">
        <f>E24</f>
        <v>Ing. Lada Franková</v>
      </c>
      <c r="K85" s="36"/>
      <c r="L85" s="40"/>
    </row>
    <row r="86" s="1" customFormat="1" ht="10.32" customHeight="1">
      <c r="B86" s="35"/>
      <c r="C86" s="36"/>
      <c r="D86" s="36"/>
      <c r="E86" s="36"/>
      <c r="F86" s="36"/>
      <c r="G86" s="36"/>
      <c r="H86" s="36"/>
      <c r="I86" s="127"/>
      <c r="J86" s="36"/>
      <c r="K86" s="36"/>
      <c r="L86" s="40"/>
    </row>
    <row r="87" s="8" customFormat="1" ht="29.28" customHeight="1">
      <c r="B87" s="168"/>
      <c r="C87" s="169" t="s">
        <v>120</v>
      </c>
      <c r="D87" s="170" t="s">
        <v>66</v>
      </c>
      <c r="E87" s="170" t="s">
        <v>62</v>
      </c>
      <c r="F87" s="170" t="s">
        <v>63</v>
      </c>
      <c r="G87" s="170" t="s">
        <v>121</v>
      </c>
      <c r="H87" s="170" t="s">
        <v>122</v>
      </c>
      <c r="I87" s="171" t="s">
        <v>123</v>
      </c>
      <c r="J87" s="170" t="s">
        <v>114</v>
      </c>
      <c r="K87" s="172" t="s">
        <v>124</v>
      </c>
      <c r="L87" s="173"/>
      <c r="M87" s="84" t="s">
        <v>35</v>
      </c>
      <c r="N87" s="85" t="s">
        <v>51</v>
      </c>
      <c r="O87" s="85" t="s">
        <v>125</v>
      </c>
      <c r="P87" s="85" t="s">
        <v>126</v>
      </c>
      <c r="Q87" s="85" t="s">
        <v>127</v>
      </c>
      <c r="R87" s="85" t="s">
        <v>128</v>
      </c>
      <c r="S87" s="85" t="s">
        <v>129</v>
      </c>
      <c r="T87" s="86" t="s">
        <v>130</v>
      </c>
    </row>
    <row r="88" s="1" customFormat="1" ht="22.8" customHeight="1">
      <c r="B88" s="35"/>
      <c r="C88" s="91" t="s">
        <v>131</v>
      </c>
      <c r="D88" s="36"/>
      <c r="E88" s="36"/>
      <c r="F88" s="36"/>
      <c r="G88" s="36"/>
      <c r="H88" s="36"/>
      <c r="I88" s="127"/>
      <c r="J88" s="174">
        <f>BK88</f>
        <v>0</v>
      </c>
      <c r="K88" s="36"/>
      <c r="L88" s="40"/>
      <c r="M88" s="87"/>
      <c r="N88" s="88"/>
      <c r="O88" s="88"/>
      <c r="P88" s="175">
        <f>P89+P132+P149+P166+P180+P189+P199+P203+P205</f>
        <v>0</v>
      </c>
      <c r="Q88" s="88"/>
      <c r="R88" s="175">
        <f>R89+R132+R149+R166+R180+R189+R199+R203+R205</f>
        <v>0</v>
      </c>
      <c r="S88" s="88"/>
      <c r="T88" s="176">
        <f>T89+T132+T149+T166+T180+T189+T199+T203+T205</f>
        <v>0</v>
      </c>
      <c r="AT88" s="13" t="s">
        <v>80</v>
      </c>
      <c r="AU88" s="13" t="s">
        <v>115</v>
      </c>
      <c r="BK88" s="177">
        <f>BK89+BK132+BK149+BK166+BK180+BK189+BK199+BK203+BK205</f>
        <v>0</v>
      </c>
    </row>
    <row r="89" s="9" customFormat="1" ht="25.92" customHeight="1">
      <c r="B89" s="178"/>
      <c r="C89" s="179"/>
      <c r="D89" s="180" t="s">
        <v>80</v>
      </c>
      <c r="E89" s="181" t="s">
        <v>758</v>
      </c>
      <c r="F89" s="181" t="s">
        <v>759</v>
      </c>
      <c r="G89" s="179"/>
      <c r="H89" s="179"/>
      <c r="I89" s="182"/>
      <c r="J89" s="183">
        <f>BK89</f>
        <v>0</v>
      </c>
      <c r="K89" s="179"/>
      <c r="L89" s="184"/>
      <c r="M89" s="185"/>
      <c r="N89" s="186"/>
      <c r="O89" s="186"/>
      <c r="P89" s="187">
        <f>SUM(P90:P131)</f>
        <v>0</v>
      </c>
      <c r="Q89" s="186"/>
      <c r="R89" s="187">
        <f>SUM(R90:R131)</f>
        <v>0</v>
      </c>
      <c r="S89" s="186"/>
      <c r="T89" s="188">
        <f>SUM(T90:T131)</f>
        <v>0</v>
      </c>
      <c r="AR89" s="189" t="s">
        <v>89</v>
      </c>
      <c r="AT89" s="190" t="s">
        <v>80</v>
      </c>
      <c r="AU89" s="190" t="s">
        <v>81</v>
      </c>
      <c r="AY89" s="189" t="s">
        <v>134</v>
      </c>
      <c r="BK89" s="191">
        <f>SUM(BK90:BK131)</f>
        <v>0</v>
      </c>
    </row>
    <row r="90" s="1" customFormat="1" ht="16.5" customHeight="1">
      <c r="B90" s="35"/>
      <c r="C90" s="192" t="s">
        <v>89</v>
      </c>
      <c r="D90" s="192" t="s">
        <v>135</v>
      </c>
      <c r="E90" s="193" t="s">
        <v>760</v>
      </c>
      <c r="F90" s="194" t="s">
        <v>761</v>
      </c>
      <c r="G90" s="195" t="s">
        <v>153</v>
      </c>
      <c r="H90" s="196">
        <v>1</v>
      </c>
      <c r="I90" s="197"/>
      <c r="J90" s="198">
        <f>ROUND(I90*H90,2)</f>
        <v>0</v>
      </c>
      <c r="K90" s="194" t="s">
        <v>35</v>
      </c>
      <c r="L90" s="40"/>
      <c r="M90" s="199" t="s">
        <v>35</v>
      </c>
      <c r="N90" s="200" t="s">
        <v>52</v>
      </c>
      <c r="O90" s="7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142</v>
      </c>
      <c r="AT90" s="13" t="s">
        <v>135</v>
      </c>
      <c r="AU90" s="13" t="s">
        <v>89</v>
      </c>
      <c r="AY90" s="13" t="s">
        <v>134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89</v>
      </c>
      <c r="BK90" s="203">
        <f>ROUND(I90*H90,2)</f>
        <v>0</v>
      </c>
      <c r="BL90" s="13" t="s">
        <v>142</v>
      </c>
      <c r="BM90" s="13" t="s">
        <v>522</v>
      </c>
    </row>
    <row r="91" s="1" customFormat="1" ht="16.5" customHeight="1">
      <c r="B91" s="35"/>
      <c r="C91" s="192" t="s">
        <v>91</v>
      </c>
      <c r="D91" s="192" t="s">
        <v>135</v>
      </c>
      <c r="E91" s="193" t="s">
        <v>762</v>
      </c>
      <c r="F91" s="194" t="s">
        <v>763</v>
      </c>
      <c r="G91" s="195" t="s">
        <v>153</v>
      </c>
      <c r="H91" s="196">
        <v>1</v>
      </c>
      <c r="I91" s="197"/>
      <c r="J91" s="198">
        <f>ROUND(I91*H91,2)</f>
        <v>0</v>
      </c>
      <c r="K91" s="194" t="s">
        <v>35</v>
      </c>
      <c r="L91" s="40"/>
      <c r="M91" s="199" t="s">
        <v>35</v>
      </c>
      <c r="N91" s="200" t="s">
        <v>52</v>
      </c>
      <c r="O91" s="76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13" t="s">
        <v>142</v>
      </c>
      <c r="AT91" s="13" t="s">
        <v>135</v>
      </c>
      <c r="AU91" s="13" t="s">
        <v>89</v>
      </c>
      <c r="AY91" s="13" t="s">
        <v>134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13" t="s">
        <v>89</v>
      </c>
      <c r="BK91" s="203">
        <f>ROUND(I91*H91,2)</f>
        <v>0</v>
      </c>
      <c r="BL91" s="13" t="s">
        <v>142</v>
      </c>
      <c r="BM91" s="13" t="s">
        <v>525</v>
      </c>
    </row>
    <row r="92" s="1" customFormat="1" ht="16.5" customHeight="1">
      <c r="B92" s="35"/>
      <c r="C92" s="192" t="s">
        <v>143</v>
      </c>
      <c r="D92" s="192" t="s">
        <v>135</v>
      </c>
      <c r="E92" s="193" t="s">
        <v>764</v>
      </c>
      <c r="F92" s="194" t="s">
        <v>765</v>
      </c>
      <c r="G92" s="195" t="s">
        <v>153</v>
      </c>
      <c r="H92" s="196">
        <v>1</v>
      </c>
      <c r="I92" s="197"/>
      <c r="J92" s="198">
        <f>ROUND(I92*H92,2)</f>
        <v>0</v>
      </c>
      <c r="K92" s="194" t="s">
        <v>35</v>
      </c>
      <c r="L92" s="40"/>
      <c r="M92" s="199" t="s">
        <v>35</v>
      </c>
      <c r="N92" s="200" t="s">
        <v>52</v>
      </c>
      <c r="O92" s="7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3" t="s">
        <v>142</v>
      </c>
      <c r="AT92" s="13" t="s">
        <v>135</v>
      </c>
      <c r="AU92" s="13" t="s">
        <v>89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142</v>
      </c>
      <c r="BM92" s="13" t="s">
        <v>529</v>
      </c>
    </row>
    <row r="93" s="1" customFormat="1" ht="22.5" customHeight="1">
      <c r="B93" s="35"/>
      <c r="C93" s="192" t="s">
        <v>142</v>
      </c>
      <c r="D93" s="192" t="s">
        <v>135</v>
      </c>
      <c r="E93" s="193" t="s">
        <v>766</v>
      </c>
      <c r="F93" s="194" t="s">
        <v>767</v>
      </c>
      <c r="G93" s="195" t="s">
        <v>153</v>
      </c>
      <c r="H93" s="196">
        <v>1</v>
      </c>
      <c r="I93" s="197"/>
      <c r="J93" s="198">
        <f>ROUND(I93*H93,2)</f>
        <v>0</v>
      </c>
      <c r="K93" s="194" t="s">
        <v>35</v>
      </c>
      <c r="L93" s="40"/>
      <c r="M93" s="199" t="s">
        <v>35</v>
      </c>
      <c r="N93" s="200" t="s">
        <v>52</v>
      </c>
      <c r="O93" s="76"/>
      <c r="P93" s="201">
        <f>O93*H93</f>
        <v>0</v>
      </c>
      <c r="Q93" s="201">
        <v>0</v>
      </c>
      <c r="R93" s="201">
        <f>Q93*H93</f>
        <v>0</v>
      </c>
      <c r="S93" s="201">
        <v>0</v>
      </c>
      <c r="T93" s="202">
        <f>S93*H93</f>
        <v>0</v>
      </c>
      <c r="AR93" s="13" t="s">
        <v>142</v>
      </c>
      <c r="AT93" s="13" t="s">
        <v>135</v>
      </c>
      <c r="AU93" s="13" t="s">
        <v>89</v>
      </c>
      <c r="AY93" s="13" t="s">
        <v>134</v>
      </c>
      <c r="BE93" s="203">
        <f>IF(N93="základní",J93,0)</f>
        <v>0</v>
      </c>
      <c r="BF93" s="203">
        <f>IF(N93="snížená",J93,0)</f>
        <v>0</v>
      </c>
      <c r="BG93" s="203">
        <f>IF(N93="zákl. přenesená",J93,0)</f>
        <v>0</v>
      </c>
      <c r="BH93" s="203">
        <f>IF(N93="sníž. přenesená",J93,0)</f>
        <v>0</v>
      </c>
      <c r="BI93" s="203">
        <f>IF(N93="nulová",J93,0)</f>
        <v>0</v>
      </c>
      <c r="BJ93" s="13" t="s">
        <v>89</v>
      </c>
      <c r="BK93" s="203">
        <f>ROUND(I93*H93,2)</f>
        <v>0</v>
      </c>
      <c r="BL93" s="13" t="s">
        <v>142</v>
      </c>
      <c r="BM93" s="13" t="s">
        <v>532</v>
      </c>
    </row>
    <row r="94" s="1" customFormat="1" ht="16.5" customHeight="1">
      <c r="B94" s="35"/>
      <c r="C94" s="192" t="s">
        <v>150</v>
      </c>
      <c r="D94" s="192" t="s">
        <v>135</v>
      </c>
      <c r="E94" s="193" t="s">
        <v>768</v>
      </c>
      <c r="F94" s="194" t="s">
        <v>769</v>
      </c>
      <c r="G94" s="195" t="s">
        <v>153</v>
      </c>
      <c r="H94" s="196">
        <v>3</v>
      </c>
      <c r="I94" s="197"/>
      <c r="J94" s="198">
        <f>ROUND(I94*H94,2)</f>
        <v>0</v>
      </c>
      <c r="K94" s="194" t="s">
        <v>35</v>
      </c>
      <c r="L94" s="40"/>
      <c r="M94" s="199" t="s">
        <v>35</v>
      </c>
      <c r="N94" s="200" t="s">
        <v>52</v>
      </c>
      <c r="O94" s="7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3" t="s">
        <v>142</v>
      </c>
      <c r="AT94" s="13" t="s">
        <v>135</v>
      </c>
      <c r="AU94" s="13" t="s">
        <v>89</v>
      </c>
      <c r="AY94" s="13" t="s">
        <v>134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89</v>
      </c>
      <c r="BK94" s="203">
        <f>ROUND(I94*H94,2)</f>
        <v>0</v>
      </c>
      <c r="BL94" s="13" t="s">
        <v>142</v>
      </c>
      <c r="BM94" s="13" t="s">
        <v>536</v>
      </c>
    </row>
    <row r="95" s="1" customFormat="1" ht="16.5" customHeight="1">
      <c r="B95" s="35"/>
      <c r="C95" s="192" t="s">
        <v>146</v>
      </c>
      <c r="D95" s="192" t="s">
        <v>135</v>
      </c>
      <c r="E95" s="193" t="s">
        <v>770</v>
      </c>
      <c r="F95" s="194" t="s">
        <v>771</v>
      </c>
      <c r="G95" s="195" t="s">
        <v>153</v>
      </c>
      <c r="H95" s="196">
        <v>1</v>
      </c>
      <c r="I95" s="197"/>
      <c r="J95" s="198">
        <f>ROUND(I95*H95,2)</f>
        <v>0</v>
      </c>
      <c r="K95" s="194" t="s">
        <v>35</v>
      </c>
      <c r="L95" s="40"/>
      <c r="M95" s="199" t="s">
        <v>35</v>
      </c>
      <c r="N95" s="200" t="s">
        <v>52</v>
      </c>
      <c r="O95" s="7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3" t="s">
        <v>142</v>
      </c>
      <c r="AT95" s="13" t="s">
        <v>135</v>
      </c>
      <c r="AU95" s="13" t="s">
        <v>89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142</v>
      </c>
      <c r="BM95" s="13" t="s">
        <v>537</v>
      </c>
    </row>
    <row r="96" s="1" customFormat="1" ht="16.5" customHeight="1">
      <c r="B96" s="35"/>
      <c r="C96" s="192" t="s">
        <v>158</v>
      </c>
      <c r="D96" s="192" t="s">
        <v>135</v>
      </c>
      <c r="E96" s="193" t="s">
        <v>772</v>
      </c>
      <c r="F96" s="194" t="s">
        <v>773</v>
      </c>
      <c r="G96" s="195" t="s">
        <v>153</v>
      </c>
      <c r="H96" s="196">
        <v>32</v>
      </c>
      <c r="I96" s="197"/>
      <c r="J96" s="198">
        <f>ROUND(I96*H96,2)</f>
        <v>0</v>
      </c>
      <c r="K96" s="194" t="s">
        <v>35</v>
      </c>
      <c r="L96" s="40"/>
      <c r="M96" s="199" t="s">
        <v>35</v>
      </c>
      <c r="N96" s="200" t="s">
        <v>52</v>
      </c>
      <c r="O96" s="7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3" t="s">
        <v>142</v>
      </c>
      <c r="AT96" s="13" t="s">
        <v>135</v>
      </c>
      <c r="AU96" s="13" t="s">
        <v>89</v>
      </c>
      <c r="AY96" s="13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89</v>
      </c>
      <c r="BK96" s="203">
        <f>ROUND(I96*H96,2)</f>
        <v>0</v>
      </c>
      <c r="BL96" s="13" t="s">
        <v>142</v>
      </c>
      <c r="BM96" s="13" t="s">
        <v>539</v>
      </c>
    </row>
    <row r="97" s="1" customFormat="1" ht="16.5" customHeight="1">
      <c r="B97" s="35"/>
      <c r="C97" s="192" t="s">
        <v>149</v>
      </c>
      <c r="D97" s="192" t="s">
        <v>135</v>
      </c>
      <c r="E97" s="193" t="s">
        <v>774</v>
      </c>
      <c r="F97" s="194" t="s">
        <v>775</v>
      </c>
      <c r="G97" s="195" t="s">
        <v>153</v>
      </c>
      <c r="H97" s="196">
        <v>2</v>
      </c>
      <c r="I97" s="197"/>
      <c r="J97" s="198">
        <f>ROUND(I97*H97,2)</f>
        <v>0</v>
      </c>
      <c r="K97" s="194" t="s">
        <v>35</v>
      </c>
      <c r="L97" s="40"/>
      <c r="M97" s="199" t="s">
        <v>35</v>
      </c>
      <c r="N97" s="200" t="s">
        <v>52</v>
      </c>
      <c r="O97" s="7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3" t="s">
        <v>142</v>
      </c>
      <c r="AT97" s="13" t="s">
        <v>135</v>
      </c>
      <c r="AU97" s="13" t="s">
        <v>89</v>
      </c>
      <c r="AY97" s="13" t="s">
        <v>134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89</v>
      </c>
      <c r="BK97" s="203">
        <f>ROUND(I97*H97,2)</f>
        <v>0</v>
      </c>
      <c r="BL97" s="13" t="s">
        <v>142</v>
      </c>
      <c r="BM97" s="13" t="s">
        <v>542</v>
      </c>
    </row>
    <row r="98" s="1" customFormat="1" ht="16.5" customHeight="1">
      <c r="B98" s="35"/>
      <c r="C98" s="192" t="s">
        <v>164</v>
      </c>
      <c r="D98" s="192" t="s">
        <v>135</v>
      </c>
      <c r="E98" s="193" t="s">
        <v>776</v>
      </c>
      <c r="F98" s="194" t="s">
        <v>777</v>
      </c>
      <c r="G98" s="195" t="s">
        <v>153</v>
      </c>
      <c r="H98" s="196">
        <v>2</v>
      </c>
      <c r="I98" s="197"/>
      <c r="J98" s="198">
        <f>ROUND(I98*H98,2)</f>
        <v>0</v>
      </c>
      <c r="K98" s="194" t="s">
        <v>35</v>
      </c>
      <c r="L98" s="40"/>
      <c r="M98" s="199" t="s">
        <v>35</v>
      </c>
      <c r="N98" s="200" t="s">
        <v>52</v>
      </c>
      <c r="O98" s="76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13" t="s">
        <v>142</v>
      </c>
      <c r="AT98" s="13" t="s">
        <v>135</v>
      </c>
      <c r="AU98" s="13" t="s">
        <v>89</v>
      </c>
      <c r="AY98" s="13" t="s">
        <v>134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89</v>
      </c>
      <c r="BK98" s="203">
        <f>ROUND(I98*H98,2)</f>
        <v>0</v>
      </c>
      <c r="BL98" s="13" t="s">
        <v>142</v>
      </c>
      <c r="BM98" s="13" t="s">
        <v>544</v>
      </c>
    </row>
    <row r="99" s="1" customFormat="1" ht="16.5" customHeight="1">
      <c r="B99" s="35"/>
      <c r="C99" s="192" t="s">
        <v>154</v>
      </c>
      <c r="D99" s="192" t="s">
        <v>135</v>
      </c>
      <c r="E99" s="193" t="s">
        <v>778</v>
      </c>
      <c r="F99" s="194" t="s">
        <v>779</v>
      </c>
      <c r="G99" s="195" t="s">
        <v>153</v>
      </c>
      <c r="H99" s="196">
        <v>1</v>
      </c>
      <c r="I99" s="197"/>
      <c r="J99" s="198">
        <f>ROUND(I99*H99,2)</f>
        <v>0</v>
      </c>
      <c r="K99" s="194" t="s">
        <v>35</v>
      </c>
      <c r="L99" s="40"/>
      <c r="M99" s="199" t="s">
        <v>35</v>
      </c>
      <c r="N99" s="200" t="s">
        <v>52</v>
      </c>
      <c r="O99" s="76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13" t="s">
        <v>142</v>
      </c>
      <c r="AT99" s="13" t="s">
        <v>135</v>
      </c>
      <c r="AU99" s="13" t="s">
        <v>89</v>
      </c>
      <c r="AY99" s="13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89</v>
      </c>
      <c r="BK99" s="203">
        <f>ROUND(I99*H99,2)</f>
        <v>0</v>
      </c>
      <c r="BL99" s="13" t="s">
        <v>142</v>
      </c>
      <c r="BM99" s="13" t="s">
        <v>547</v>
      </c>
    </row>
    <row r="100" s="1" customFormat="1" ht="16.5" customHeight="1">
      <c r="B100" s="35"/>
      <c r="C100" s="192" t="s">
        <v>170</v>
      </c>
      <c r="D100" s="192" t="s">
        <v>135</v>
      </c>
      <c r="E100" s="193" t="s">
        <v>780</v>
      </c>
      <c r="F100" s="194" t="s">
        <v>781</v>
      </c>
      <c r="G100" s="195" t="s">
        <v>153</v>
      </c>
      <c r="H100" s="196">
        <v>1</v>
      </c>
      <c r="I100" s="197"/>
      <c r="J100" s="198">
        <f>ROUND(I100*H100,2)</f>
        <v>0</v>
      </c>
      <c r="K100" s="194" t="s">
        <v>35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3" t="s">
        <v>142</v>
      </c>
      <c r="AT100" s="13" t="s">
        <v>135</v>
      </c>
      <c r="AU100" s="13" t="s">
        <v>89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142</v>
      </c>
      <c r="BM100" s="13" t="s">
        <v>551</v>
      </c>
    </row>
    <row r="101" s="1" customFormat="1" ht="16.5" customHeight="1">
      <c r="B101" s="35"/>
      <c r="C101" s="192" t="s">
        <v>21</v>
      </c>
      <c r="D101" s="192" t="s">
        <v>135</v>
      </c>
      <c r="E101" s="193" t="s">
        <v>782</v>
      </c>
      <c r="F101" s="194" t="s">
        <v>783</v>
      </c>
      <c r="G101" s="195" t="s">
        <v>153</v>
      </c>
      <c r="H101" s="196">
        <v>1</v>
      </c>
      <c r="I101" s="197"/>
      <c r="J101" s="198">
        <f>ROUND(I101*H101,2)</f>
        <v>0</v>
      </c>
      <c r="K101" s="194" t="s">
        <v>35</v>
      </c>
      <c r="L101" s="40"/>
      <c r="M101" s="199" t="s">
        <v>35</v>
      </c>
      <c r="N101" s="200" t="s">
        <v>52</v>
      </c>
      <c r="O101" s="76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13" t="s">
        <v>142</v>
      </c>
      <c r="AT101" s="13" t="s">
        <v>135</v>
      </c>
      <c r="AU101" s="13" t="s">
        <v>89</v>
      </c>
      <c r="AY101" s="13" t="s">
        <v>134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89</v>
      </c>
      <c r="BK101" s="203">
        <f>ROUND(I101*H101,2)</f>
        <v>0</v>
      </c>
      <c r="BL101" s="13" t="s">
        <v>142</v>
      </c>
      <c r="BM101" s="13" t="s">
        <v>554</v>
      </c>
    </row>
    <row r="102" s="1" customFormat="1" ht="16.5" customHeight="1">
      <c r="B102" s="35"/>
      <c r="C102" s="192" t="s">
        <v>176</v>
      </c>
      <c r="D102" s="192" t="s">
        <v>135</v>
      </c>
      <c r="E102" s="193" t="s">
        <v>784</v>
      </c>
      <c r="F102" s="194" t="s">
        <v>785</v>
      </c>
      <c r="G102" s="195" t="s">
        <v>153</v>
      </c>
      <c r="H102" s="196">
        <v>1</v>
      </c>
      <c r="I102" s="197"/>
      <c r="J102" s="198">
        <f>ROUND(I102*H102,2)</f>
        <v>0</v>
      </c>
      <c r="K102" s="194" t="s">
        <v>35</v>
      </c>
      <c r="L102" s="40"/>
      <c r="M102" s="199" t="s">
        <v>35</v>
      </c>
      <c r="N102" s="200" t="s">
        <v>52</v>
      </c>
      <c r="O102" s="76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13" t="s">
        <v>142</v>
      </c>
      <c r="AT102" s="13" t="s">
        <v>135</v>
      </c>
      <c r="AU102" s="13" t="s">
        <v>89</v>
      </c>
      <c r="AY102" s="13" t="s">
        <v>134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3" t="s">
        <v>89</v>
      </c>
      <c r="BK102" s="203">
        <f>ROUND(I102*H102,2)</f>
        <v>0</v>
      </c>
      <c r="BL102" s="13" t="s">
        <v>142</v>
      </c>
      <c r="BM102" s="13" t="s">
        <v>786</v>
      </c>
    </row>
    <row r="103" s="1" customFormat="1" ht="16.5" customHeight="1">
      <c r="B103" s="35"/>
      <c r="C103" s="192" t="s">
        <v>157</v>
      </c>
      <c r="D103" s="192" t="s">
        <v>135</v>
      </c>
      <c r="E103" s="193" t="s">
        <v>787</v>
      </c>
      <c r="F103" s="194" t="s">
        <v>788</v>
      </c>
      <c r="G103" s="195" t="s">
        <v>153</v>
      </c>
      <c r="H103" s="196">
        <v>1</v>
      </c>
      <c r="I103" s="197"/>
      <c r="J103" s="198">
        <f>ROUND(I103*H103,2)</f>
        <v>0</v>
      </c>
      <c r="K103" s="194" t="s">
        <v>35</v>
      </c>
      <c r="L103" s="40"/>
      <c r="M103" s="199" t="s">
        <v>35</v>
      </c>
      <c r="N103" s="200" t="s">
        <v>52</v>
      </c>
      <c r="O103" s="76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13" t="s">
        <v>142</v>
      </c>
      <c r="AT103" s="13" t="s">
        <v>135</v>
      </c>
      <c r="AU103" s="13" t="s">
        <v>89</v>
      </c>
      <c r="AY103" s="13" t="s">
        <v>134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3" t="s">
        <v>89</v>
      </c>
      <c r="BK103" s="203">
        <f>ROUND(I103*H103,2)</f>
        <v>0</v>
      </c>
      <c r="BL103" s="13" t="s">
        <v>142</v>
      </c>
      <c r="BM103" s="13" t="s">
        <v>789</v>
      </c>
    </row>
    <row r="104" s="1" customFormat="1" ht="16.5" customHeight="1">
      <c r="B104" s="35"/>
      <c r="C104" s="192" t="s">
        <v>8</v>
      </c>
      <c r="D104" s="192" t="s">
        <v>135</v>
      </c>
      <c r="E104" s="193" t="s">
        <v>790</v>
      </c>
      <c r="F104" s="194" t="s">
        <v>791</v>
      </c>
      <c r="G104" s="195" t="s">
        <v>153</v>
      </c>
      <c r="H104" s="196">
        <v>1</v>
      </c>
      <c r="I104" s="197"/>
      <c r="J104" s="198">
        <f>ROUND(I104*H104,2)</f>
        <v>0</v>
      </c>
      <c r="K104" s="194" t="s">
        <v>35</v>
      </c>
      <c r="L104" s="40"/>
      <c r="M104" s="199" t="s">
        <v>35</v>
      </c>
      <c r="N104" s="200" t="s">
        <v>52</v>
      </c>
      <c r="O104" s="7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142</v>
      </c>
      <c r="AT104" s="13" t="s">
        <v>135</v>
      </c>
      <c r="AU104" s="13" t="s">
        <v>89</v>
      </c>
      <c r="AY104" s="13" t="s">
        <v>134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89</v>
      </c>
      <c r="BK104" s="203">
        <f>ROUND(I104*H104,2)</f>
        <v>0</v>
      </c>
      <c r="BL104" s="13" t="s">
        <v>142</v>
      </c>
      <c r="BM104" s="13" t="s">
        <v>564</v>
      </c>
    </row>
    <row r="105" s="1" customFormat="1" ht="16.5" customHeight="1">
      <c r="B105" s="35"/>
      <c r="C105" s="192" t="s">
        <v>139</v>
      </c>
      <c r="D105" s="192" t="s">
        <v>135</v>
      </c>
      <c r="E105" s="193" t="s">
        <v>792</v>
      </c>
      <c r="F105" s="194" t="s">
        <v>793</v>
      </c>
      <c r="G105" s="195" t="s">
        <v>153</v>
      </c>
      <c r="H105" s="196">
        <v>2</v>
      </c>
      <c r="I105" s="197"/>
      <c r="J105" s="198">
        <f>ROUND(I105*H105,2)</f>
        <v>0</v>
      </c>
      <c r="K105" s="194" t="s">
        <v>35</v>
      </c>
      <c r="L105" s="40"/>
      <c r="M105" s="199" t="s">
        <v>35</v>
      </c>
      <c r="N105" s="200" t="s">
        <v>52</v>
      </c>
      <c r="O105" s="7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142</v>
      </c>
      <c r="AT105" s="13" t="s">
        <v>135</v>
      </c>
      <c r="AU105" s="13" t="s">
        <v>89</v>
      </c>
      <c r="AY105" s="13" t="s">
        <v>134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89</v>
      </c>
      <c r="BK105" s="203">
        <f>ROUND(I105*H105,2)</f>
        <v>0</v>
      </c>
      <c r="BL105" s="13" t="s">
        <v>142</v>
      </c>
      <c r="BM105" s="13" t="s">
        <v>567</v>
      </c>
    </row>
    <row r="106" s="1" customFormat="1" ht="16.5" customHeight="1">
      <c r="B106" s="35"/>
      <c r="C106" s="192" t="s">
        <v>189</v>
      </c>
      <c r="D106" s="192" t="s">
        <v>135</v>
      </c>
      <c r="E106" s="193" t="s">
        <v>794</v>
      </c>
      <c r="F106" s="194" t="s">
        <v>795</v>
      </c>
      <c r="G106" s="195" t="s">
        <v>153</v>
      </c>
      <c r="H106" s="196">
        <v>2</v>
      </c>
      <c r="I106" s="197"/>
      <c r="J106" s="198">
        <f>ROUND(I106*H106,2)</f>
        <v>0</v>
      </c>
      <c r="K106" s="194" t="s">
        <v>35</v>
      </c>
      <c r="L106" s="40"/>
      <c r="M106" s="199" t="s">
        <v>35</v>
      </c>
      <c r="N106" s="200" t="s">
        <v>52</v>
      </c>
      <c r="O106" s="7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142</v>
      </c>
      <c r="AT106" s="13" t="s">
        <v>135</v>
      </c>
      <c r="AU106" s="13" t="s">
        <v>89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142</v>
      </c>
      <c r="BM106" s="13" t="s">
        <v>569</v>
      </c>
    </row>
    <row r="107" s="1" customFormat="1" ht="16.5" customHeight="1">
      <c r="B107" s="35"/>
      <c r="C107" s="192" t="s">
        <v>193</v>
      </c>
      <c r="D107" s="192" t="s">
        <v>135</v>
      </c>
      <c r="E107" s="193" t="s">
        <v>796</v>
      </c>
      <c r="F107" s="194" t="s">
        <v>797</v>
      </c>
      <c r="G107" s="195" t="s">
        <v>153</v>
      </c>
      <c r="H107" s="196">
        <v>2</v>
      </c>
      <c r="I107" s="197"/>
      <c r="J107" s="198">
        <f>ROUND(I107*H107,2)</f>
        <v>0</v>
      </c>
      <c r="K107" s="194" t="s">
        <v>35</v>
      </c>
      <c r="L107" s="40"/>
      <c r="M107" s="199" t="s">
        <v>35</v>
      </c>
      <c r="N107" s="200" t="s">
        <v>52</v>
      </c>
      <c r="O107" s="76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13" t="s">
        <v>142</v>
      </c>
      <c r="AT107" s="13" t="s">
        <v>135</v>
      </c>
      <c r="AU107" s="13" t="s">
        <v>89</v>
      </c>
      <c r="AY107" s="13" t="s">
        <v>134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13" t="s">
        <v>89</v>
      </c>
      <c r="BK107" s="203">
        <f>ROUND(I107*H107,2)</f>
        <v>0</v>
      </c>
      <c r="BL107" s="13" t="s">
        <v>142</v>
      </c>
      <c r="BM107" s="13" t="s">
        <v>570</v>
      </c>
    </row>
    <row r="108" s="1" customFormat="1" ht="16.5" customHeight="1">
      <c r="B108" s="35"/>
      <c r="C108" s="192" t="s">
        <v>197</v>
      </c>
      <c r="D108" s="192" t="s">
        <v>135</v>
      </c>
      <c r="E108" s="193" t="s">
        <v>798</v>
      </c>
      <c r="F108" s="194" t="s">
        <v>799</v>
      </c>
      <c r="G108" s="195" t="s">
        <v>153</v>
      </c>
      <c r="H108" s="196">
        <v>1</v>
      </c>
      <c r="I108" s="197"/>
      <c r="J108" s="198">
        <f>ROUND(I108*H108,2)</f>
        <v>0</v>
      </c>
      <c r="K108" s="194" t="s">
        <v>35</v>
      </c>
      <c r="L108" s="40"/>
      <c r="M108" s="199" t="s">
        <v>35</v>
      </c>
      <c r="N108" s="200" t="s">
        <v>52</v>
      </c>
      <c r="O108" s="7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142</v>
      </c>
      <c r="AT108" s="13" t="s">
        <v>135</v>
      </c>
      <c r="AU108" s="13" t="s">
        <v>89</v>
      </c>
      <c r="AY108" s="13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89</v>
      </c>
      <c r="BK108" s="203">
        <f>ROUND(I108*H108,2)</f>
        <v>0</v>
      </c>
      <c r="BL108" s="13" t="s">
        <v>142</v>
      </c>
      <c r="BM108" s="13" t="s">
        <v>574</v>
      </c>
    </row>
    <row r="109" s="1" customFormat="1" ht="16.5" customHeight="1">
      <c r="B109" s="35"/>
      <c r="C109" s="192" t="s">
        <v>169</v>
      </c>
      <c r="D109" s="192" t="s">
        <v>135</v>
      </c>
      <c r="E109" s="193" t="s">
        <v>800</v>
      </c>
      <c r="F109" s="194" t="s">
        <v>801</v>
      </c>
      <c r="G109" s="195" t="s">
        <v>153</v>
      </c>
      <c r="H109" s="196">
        <v>2</v>
      </c>
      <c r="I109" s="197"/>
      <c r="J109" s="198">
        <f>ROUND(I109*H109,2)</f>
        <v>0</v>
      </c>
      <c r="K109" s="194" t="s">
        <v>35</v>
      </c>
      <c r="L109" s="40"/>
      <c r="M109" s="199" t="s">
        <v>35</v>
      </c>
      <c r="N109" s="200" t="s">
        <v>52</v>
      </c>
      <c r="O109" s="7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3" t="s">
        <v>142</v>
      </c>
      <c r="AT109" s="13" t="s">
        <v>135</v>
      </c>
      <c r="AU109" s="13" t="s">
        <v>89</v>
      </c>
      <c r="AY109" s="13" t="s">
        <v>134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89</v>
      </c>
      <c r="BK109" s="203">
        <f>ROUND(I109*H109,2)</f>
        <v>0</v>
      </c>
      <c r="BL109" s="13" t="s">
        <v>142</v>
      </c>
      <c r="BM109" s="13" t="s">
        <v>577</v>
      </c>
    </row>
    <row r="110" s="1" customFormat="1" ht="16.5" customHeight="1">
      <c r="B110" s="35"/>
      <c r="C110" s="192" t="s">
        <v>7</v>
      </c>
      <c r="D110" s="192" t="s">
        <v>135</v>
      </c>
      <c r="E110" s="193" t="s">
        <v>802</v>
      </c>
      <c r="F110" s="194" t="s">
        <v>803</v>
      </c>
      <c r="G110" s="195" t="s">
        <v>153</v>
      </c>
      <c r="H110" s="196">
        <v>3</v>
      </c>
      <c r="I110" s="197"/>
      <c r="J110" s="198">
        <f>ROUND(I110*H110,2)</f>
        <v>0</v>
      </c>
      <c r="K110" s="194" t="s">
        <v>35</v>
      </c>
      <c r="L110" s="40"/>
      <c r="M110" s="199" t="s">
        <v>35</v>
      </c>
      <c r="N110" s="200" t="s">
        <v>52</v>
      </c>
      <c r="O110" s="7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142</v>
      </c>
      <c r="AT110" s="13" t="s">
        <v>135</v>
      </c>
      <c r="AU110" s="13" t="s">
        <v>89</v>
      </c>
      <c r="AY110" s="13" t="s">
        <v>134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89</v>
      </c>
      <c r="BK110" s="203">
        <f>ROUND(I110*H110,2)</f>
        <v>0</v>
      </c>
      <c r="BL110" s="13" t="s">
        <v>142</v>
      </c>
      <c r="BM110" s="13" t="s">
        <v>581</v>
      </c>
    </row>
    <row r="111" s="1" customFormat="1" ht="16.5" customHeight="1">
      <c r="B111" s="35"/>
      <c r="C111" s="192" t="s">
        <v>172</v>
      </c>
      <c r="D111" s="192" t="s">
        <v>135</v>
      </c>
      <c r="E111" s="193" t="s">
        <v>804</v>
      </c>
      <c r="F111" s="194" t="s">
        <v>805</v>
      </c>
      <c r="G111" s="195" t="s">
        <v>153</v>
      </c>
      <c r="H111" s="196">
        <v>11</v>
      </c>
      <c r="I111" s="197"/>
      <c r="J111" s="198">
        <f>ROUND(I111*H111,2)</f>
        <v>0</v>
      </c>
      <c r="K111" s="194" t="s">
        <v>35</v>
      </c>
      <c r="L111" s="40"/>
      <c r="M111" s="199" t="s">
        <v>35</v>
      </c>
      <c r="N111" s="200" t="s">
        <v>52</v>
      </c>
      <c r="O111" s="76"/>
      <c r="P111" s="201">
        <f>O111*H111</f>
        <v>0</v>
      </c>
      <c r="Q111" s="201">
        <v>0</v>
      </c>
      <c r="R111" s="201">
        <f>Q111*H111</f>
        <v>0</v>
      </c>
      <c r="S111" s="201">
        <v>0</v>
      </c>
      <c r="T111" s="202">
        <f>S111*H111</f>
        <v>0</v>
      </c>
      <c r="AR111" s="13" t="s">
        <v>142</v>
      </c>
      <c r="AT111" s="13" t="s">
        <v>135</v>
      </c>
      <c r="AU111" s="13" t="s">
        <v>89</v>
      </c>
      <c r="AY111" s="13" t="s">
        <v>134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13" t="s">
        <v>89</v>
      </c>
      <c r="BK111" s="203">
        <f>ROUND(I111*H111,2)</f>
        <v>0</v>
      </c>
      <c r="BL111" s="13" t="s">
        <v>142</v>
      </c>
      <c r="BM111" s="13" t="s">
        <v>582</v>
      </c>
    </row>
    <row r="112" s="1" customFormat="1" ht="16.5" customHeight="1">
      <c r="B112" s="35"/>
      <c r="C112" s="192" t="s">
        <v>211</v>
      </c>
      <c r="D112" s="192" t="s">
        <v>135</v>
      </c>
      <c r="E112" s="193" t="s">
        <v>806</v>
      </c>
      <c r="F112" s="194" t="s">
        <v>807</v>
      </c>
      <c r="G112" s="195" t="s">
        <v>153</v>
      </c>
      <c r="H112" s="196">
        <v>4</v>
      </c>
      <c r="I112" s="197"/>
      <c r="J112" s="198">
        <f>ROUND(I112*H112,2)</f>
        <v>0</v>
      </c>
      <c r="K112" s="194" t="s">
        <v>35</v>
      </c>
      <c r="L112" s="40"/>
      <c r="M112" s="199" t="s">
        <v>35</v>
      </c>
      <c r="N112" s="200" t="s">
        <v>52</v>
      </c>
      <c r="O112" s="76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3" t="s">
        <v>142</v>
      </c>
      <c r="AT112" s="13" t="s">
        <v>135</v>
      </c>
      <c r="AU112" s="13" t="s">
        <v>89</v>
      </c>
      <c r="AY112" s="13" t="s">
        <v>134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3" t="s">
        <v>89</v>
      </c>
      <c r="BK112" s="203">
        <f>ROUND(I112*H112,2)</f>
        <v>0</v>
      </c>
      <c r="BL112" s="13" t="s">
        <v>142</v>
      </c>
      <c r="BM112" s="13" t="s">
        <v>584</v>
      </c>
    </row>
    <row r="113" s="1" customFormat="1" ht="16.5" customHeight="1">
      <c r="B113" s="35"/>
      <c r="C113" s="192" t="s">
        <v>175</v>
      </c>
      <c r="D113" s="192" t="s">
        <v>135</v>
      </c>
      <c r="E113" s="193" t="s">
        <v>808</v>
      </c>
      <c r="F113" s="194" t="s">
        <v>809</v>
      </c>
      <c r="G113" s="195" t="s">
        <v>153</v>
      </c>
      <c r="H113" s="196">
        <v>8</v>
      </c>
      <c r="I113" s="197"/>
      <c r="J113" s="198">
        <f>ROUND(I113*H113,2)</f>
        <v>0</v>
      </c>
      <c r="K113" s="194" t="s">
        <v>35</v>
      </c>
      <c r="L113" s="40"/>
      <c r="M113" s="199" t="s">
        <v>35</v>
      </c>
      <c r="N113" s="200" t="s">
        <v>52</v>
      </c>
      <c r="O113" s="7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142</v>
      </c>
      <c r="AT113" s="13" t="s">
        <v>135</v>
      </c>
      <c r="AU113" s="13" t="s">
        <v>89</v>
      </c>
      <c r="AY113" s="13" t="s">
        <v>134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89</v>
      </c>
      <c r="BK113" s="203">
        <f>ROUND(I113*H113,2)</f>
        <v>0</v>
      </c>
      <c r="BL113" s="13" t="s">
        <v>142</v>
      </c>
      <c r="BM113" s="13" t="s">
        <v>587</v>
      </c>
    </row>
    <row r="114" s="1" customFormat="1" ht="16.5" customHeight="1">
      <c r="B114" s="35"/>
      <c r="C114" s="192" t="s">
        <v>218</v>
      </c>
      <c r="D114" s="192" t="s">
        <v>135</v>
      </c>
      <c r="E114" s="193" t="s">
        <v>810</v>
      </c>
      <c r="F114" s="194" t="s">
        <v>811</v>
      </c>
      <c r="G114" s="195" t="s">
        <v>153</v>
      </c>
      <c r="H114" s="196">
        <v>2</v>
      </c>
      <c r="I114" s="197"/>
      <c r="J114" s="198">
        <f>ROUND(I114*H114,2)</f>
        <v>0</v>
      </c>
      <c r="K114" s="194" t="s">
        <v>35</v>
      </c>
      <c r="L114" s="40"/>
      <c r="M114" s="199" t="s">
        <v>35</v>
      </c>
      <c r="N114" s="200" t="s">
        <v>52</v>
      </c>
      <c r="O114" s="76"/>
      <c r="P114" s="201">
        <f>O114*H114</f>
        <v>0</v>
      </c>
      <c r="Q114" s="201">
        <v>0</v>
      </c>
      <c r="R114" s="201">
        <f>Q114*H114</f>
        <v>0</v>
      </c>
      <c r="S114" s="201">
        <v>0</v>
      </c>
      <c r="T114" s="202">
        <f>S114*H114</f>
        <v>0</v>
      </c>
      <c r="AR114" s="13" t="s">
        <v>142</v>
      </c>
      <c r="AT114" s="13" t="s">
        <v>135</v>
      </c>
      <c r="AU114" s="13" t="s">
        <v>89</v>
      </c>
      <c r="AY114" s="13" t="s">
        <v>134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89</v>
      </c>
      <c r="BK114" s="203">
        <f>ROUND(I114*H114,2)</f>
        <v>0</v>
      </c>
      <c r="BL114" s="13" t="s">
        <v>142</v>
      </c>
      <c r="BM114" s="13" t="s">
        <v>591</v>
      </c>
    </row>
    <row r="115" s="1" customFormat="1" ht="16.5" customHeight="1">
      <c r="B115" s="35"/>
      <c r="C115" s="192" t="s">
        <v>180</v>
      </c>
      <c r="D115" s="192" t="s">
        <v>135</v>
      </c>
      <c r="E115" s="193" t="s">
        <v>812</v>
      </c>
      <c r="F115" s="194" t="s">
        <v>813</v>
      </c>
      <c r="G115" s="195" t="s">
        <v>153</v>
      </c>
      <c r="H115" s="196">
        <v>2</v>
      </c>
      <c r="I115" s="197"/>
      <c r="J115" s="198">
        <f>ROUND(I115*H115,2)</f>
        <v>0</v>
      </c>
      <c r="K115" s="194" t="s">
        <v>35</v>
      </c>
      <c r="L115" s="40"/>
      <c r="M115" s="199" t="s">
        <v>35</v>
      </c>
      <c r="N115" s="200" t="s">
        <v>52</v>
      </c>
      <c r="O115" s="7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3" t="s">
        <v>142</v>
      </c>
      <c r="AT115" s="13" t="s">
        <v>135</v>
      </c>
      <c r="AU115" s="13" t="s">
        <v>89</v>
      </c>
      <c r="AY115" s="13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89</v>
      </c>
      <c r="BK115" s="203">
        <f>ROUND(I115*H115,2)</f>
        <v>0</v>
      </c>
      <c r="BL115" s="13" t="s">
        <v>142</v>
      </c>
      <c r="BM115" s="13" t="s">
        <v>814</v>
      </c>
    </row>
    <row r="116" s="1" customFormat="1" ht="16.5" customHeight="1">
      <c r="B116" s="35"/>
      <c r="C116" s="192" t="s">
        <v>226</v>
      </c>
      <c r="D116" s="192" t="s">
        <v>135</v>
      </c>
      <c r="E116" s="193" t="s">
        <v>815</v>
      </c>
      <c r="F116" s="194" t="s">
        <v>816</v>
      </c>
      <c r="G116" s="195" t="s">
        <v>153</v>
      </c>
      <c r="H116" s="196">
        <v>7</v>
      </c>
      <c r="I116" s="197"/>
      <c r="J116" s="198">
        <f>ROUND(I116*H116,2)</f>
        <v>0</v>
      </c>
      <c r="K116" s="194" t="s">
        <v>35</v>
      </c>
      <c r="L116" s="40"/>
      <c r="M116" s="199" t="s">
        <v>35</v>
      </c>
      <c r="N116" s="200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142</v>
      </c>
      <c r="AT116" s="13" t="s">
        <v>135</v>
      </c>
      <c r="AU116" s="13" t="s">
        <v>89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142</v>
      </c>
      <c r="BM116" s="13" t="s">
        <v>817</v>
      </c>
    </row>
    <row r="117" s="1" customFormat="1" ht="16.5" customHeight="1">
      <c r="B117" s="35"/>
      <c r="C117" s="192" t="s">
        <v>183</v>
      </c>
      <c r="D117" s="192" t="s">
        <v>135</v>
      </c>
      <c r="E117" s="193" t="s">
        <v>818</v>
      </c>
      <c r="F117" s="194" t="s">
        <v>819</v>
      </c>
      <c r="G117" s="195" t="s">
        <v>153</v>
      </c>
      <c r="H117" s="196">
        <v>16</v>
      </c>
      <c r="I117" s="197"/>
      <c r="J117" s="198">
        <f>ROUND(I117*H117,2)</f>
        <v>0</v>
      </c>
      <c r="K117" s="194" t="s">
        <v>35</v>
      </c>
      <c r="L117" s="40"/>
      <c r="M117" s="199" t="s">
        <v>35</v>
      </c>
      <c r="N117" s="200" t="s">
        <v>52</v>
      </c>
      <c r="O117" s="76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3" t="s">
        <v>142</v>
      </c>
      <c r="AT117" s="13" t="s">
        <v>135</v>
      </c>
      <c r="AU117" s="13" t="s">
        <v>89</v>
      </c>
      <c r="AY117" s="13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3" t="s">
        <v>89</v>
      </c>
      <c r="BK117" s="203">
        <f>ROUND(I117*H117,2)</f>
        <v>0</v>
      </c>
      <c r="BL117" s="13" t="s">
        <v>142</v>
      </c>
      <c r="BM117" s="13" t="s">
        <v>820</v>
      </c>
    </row>
    <row r="118" s="1" customFormat="1" ht="16.5" customHeight="1">
      <c r="B118" s="35"/>
      <c r="C118" s="192" t="s">
        <v>233</v>
      </c>
      <c r="D118" s="192" t="s">
        <v>135</v>
      </c>
      <c r="E118" s="193" t="s">
        <v>821</v>
      </c>
      <c r="F118" s="194" t="s">
        <v>822</v>
      </c>
      <c r="G118" s="195" t="s">
        <v>153</v>
      </c>
      <c r="H118" s="196">
        <v>1</v>
      </c>
      <c r="I118" s="197"/>
      <c r="J118" s="198">
        <f>ROUND(I118*H118,2)</f>
        <v>0</v>
      </c>
      <c r="K118" s="194" t="s">
        <v>35</v>
      </c>
      <c r="L118" s="40"/>
      <c r="M118" s="199" t="s">
        <v>35</v>
      </c>
      <c r="N118" s="200" t="s">
        <v>52</v>
      </c>
      <c r="O118" s="7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142</v>
      </c>
      <c r="AT118" s="13" t="s">
        <v>135</v>
      </c>
      <c r="AU118" s="13" t="s">
        <v>89</v>
      </c>
      <c r="AY118" s="13" t="s">
        <v>134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89</v>
      </c>
      <c r="BK118" s="203">
        <f>ROUND(I118*H118,2)</f>
        <v>0</v>
      </c>
      <c r="BL118" s="13" t="s">
        <v>142</v>
      </c>
      <c r="BM118" s="13" t="s">
        <v>823</v>
      </c>
    </row>
    <row r="119" s="1" customFormat="1" ht="16.5" customHeight="1">
      <c r="B119" s="35"/>
      <c r="C119" s="192" t="s">
        <v>186</v>
      </c>
      <c r="D119" s="192" t="s">
        <v>135</v>
      </c>
      <c r="E119" s="193" t="s">
        <v>824</v>
      </c>
      <c r="F119" s="194" t="s">
        <v>825</v>
      </c>
      <c r="G119" s="195" t="s">
        <v>153</v>
      </c>
      <c r="H119" s="196">
        <v>4</v>
      </c>
      <c r="I119" s="197"/>
      <c r="J119" s="198">
        <f>ROUND(I119*H119,2)</f>
        <v>0</v>
      </c>
      <c r="K119" s="194" t="s">
        <v>35</v>
      </c>
      <c r="L119" s="40"/>
      <c r="M119" s="199" t="s">
        <v>35</v>
      </c>
      <c r="N119" s="200" t="s">
        <v>52</v>
      </c>
      <c r="O119" s="76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13" t="s">
        <v>142</v>
      </c>
      <c r="AT119" s="13" t="s">
        <v>135</v>
      </c>
      <c r="AU119" s="13" t="s">
        <v>89</v>
      </c>
      <c r="AY119" s="13" t="s">
        <v>134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89</v>
      </c>
      <c r="BK119" s="203">
        <f>ROUND(I119*H119,2)</f>
        <v>0</v>
      </c>
      <c r="BL119" s="13" t="s">
        <v>142</v>
      </c>
      <c r="BM119" s="13" t="s">
        <v>826</v>
      </c>
    </row>
    <row r="120" s="1" customFormat="1" ht="16.5" customHeight="1">
      <c r="B120" s="35"/>
      <c r="C120" s="192" t="s">
        <v>240</v>
      </c>
      <c r="D120" s="192" t="s">
        <v>135</v>
      </c>
      <c r="E120" s="193" t="s">
        <v>827</v>
      </c>
      <c r="F120" s="194" t="s">
        <v>828</v>
      </c>
      <c r="G120" s="195" t="s">
        <v>153</v>
      </c>
      <c r="H120" s="196">
        <v>24</v>
      </c>
      <c r="I120" s="197"/>
      <c r="J120" s="198">
        <f>ROUND(I120*H120,2)</f>
        <v>0</v>
      </c>
      <c r="K120" s="194" t="s">
        <v>35</v>
      </c>
      <c r="L120" s="40"/>
      <c r="M120" s="199" t="s">
        <v>35</v>
      </c>
      <c r="N120" s="200" t="s">
        <v>52</v>
      </c>
      <c r="O120" s="7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142</v>
      </c>
      <c r="AT120" s="13" t="s">
        <v>135</v>
      </c>
      <c r="AU120" s="13" t="s">
        <v>89</v>
      </c>
      <c r="AY120" s="13" t="s">
        <v>134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89</v>
      </c>
      <c r="BK120" s="203">
        <f>ROUND(I120*H120,2)</f>
        <v>0</v>
      </c>
      <c r="BL120" s="13" t="s">
        <v>142</v>
      </c>
      <c r="BM120" s="13" t="s">
        <v>829</v>
      </c>
    </row>
    <row r="121" s="1" customFormat="1" ht="16.5" customHeight="1">
      <c r="B121" s="35"/>
      <c r="C121" s="192" t="s">
        <v>161</v>
      </c>
      <c r="D121" s="192" t="s">
        <v>135</v>
      </c>
      <c r="E121" s="193" t="s">
        <v>830</v>
      </c>
      <c r="F121" s="194" t="s">
        <v>831</v>
      </c>
      <c r="G121" s="195" t="s">
        <v>153</v>
      </c>
      <c r="H121" s="196">
        <v>5</v>
      </c>
      <c r="I121" s="197"/>
      <c r="J121" s="198">
        <f>ROUND(I121*H121,2)</f>
        <v>0</v>
      </c>
      <c r="K121" s="194" t="s">
        <v>35</v>
      </c>
      <c r="L121" s="40"/>
      <c r="M121" s="199" t="s">
        <v>35</v>
      </c>
      <c r="N121" s="200" t="s">
        <v>52</v>
      </c>
      <c r="O121" s="76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13" t="s">
        <v>142</v>
      </c>
      <c r="AT121" s="13" t="s">
        <v>135</v>
      </c>
      <c r="AU121" s="13" t="s">
        <v>89</v>
      </c>
      <c r="AY121" s="13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89</v>
      </c>
      <c r="BK121" s="203">
        <f>ROUND(I121*H121,2)</f>
        <v>0</v>
      </c>
      <c r="BL121" s="13" t="s">
        <v>142</v>
      </c>
      <c r="BM121" s="13" t="s">
        <v>832</v>
      </c>
    </row>
    <row r="122" s="1" customFormat="1" ht="16.5" customHeight="1">
      <c r="B122" s="35"/>
      <c r="C122" s="192" t="s">
        <v>247</v>
      </c>
      <c r="D122" s="192" t="s">
        <v>135</v>
      </c>
      <c r="E122" s="193" t="s">
        <v>833</v>
      </c>
      <c r="F122" s="194" t="s">
        <v>834</v>
      </c>
      <c r="G122" s="195" t="s">
        <v>153</v>
      </c>
      <c r="H122" s="196">
        <v>2</v>
      </c>
      <c r="I122" s="197"/>
      <c r="J122" s="198">
        <f>ROUND(I122*H122,2)</f>
        <v>0</v>
      </c>
      <c r="K122" s="194" t="s">
        <v>35</v>
      </c>
      <c r="L122" s="40"/>
      <c r="M122" s="199" t="s">
        <v>35</v>
      </c>
      <c r="N122" s="200" t="s">
        <v>52</v>
      </c>
      <c r="O122" s="76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13" t="s">
        <v>142</v>
      </c>
      <c r="AT122" s="13" t="s">
        <v>135</v>
      </c>
      <c r="AU122" s="13" t="s">
        <v>89</v>
      </c>
      <c r="AY122" s="13" t="s">
        <v>134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3" t="s">
        <v>89</v>
      </c>
      <c r="BK122" s="203">
        <f>ROUND(I122*H122,2)</f>
        <v>0</v>
      </c>
      <c r="BL122" s="13" t="s">
        <v>142</v>
      </c>
      <c r="BM122" s="13" t="s">
        <v>835</v>
      </c>
    </row>
    <row r="123" s="1" customFormat="1" ht="16.5" customHeight="1">
      <c r="B123" s="35"/>
      <c r="C123" s="192" t="s">
        <v>192</v>
      </c>
      <c r="D123" s="192" t="s">
        <v>135</v>
      </c>
      <c r="E123" s="193" t="s">
        <v>836</v>
      </c>
      <c r="F123" s="194" t="s">
        <v>837</v>
      </c>
      <c r="G123" s="195" t="s">
        <v>153</v>
      </c>
      <c r="H123" s="196">
        <v>1</v>
      </c>
      <c r="I123" s="197"/>
      <c r="J123" s="198">
        <f>ROUND(I123*H123,2)</f>
        <v>0</v>
      </c>
      <c r="K123" s="194" t="s">
        <v>35</v>
      </c>
      <c r="L123" s="40"/>
      <c r="M123" s="199" t="s">
        <v>35</v>
      </c>
      <c r="N123" s="200" t="s">
        <v>52</v>
      </c>
      <c r="O123" s="76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142</v>
      </c>
      <c r="AT123" s="13" t="s">
        <v>135</v>
      </c>
      <c r="AU123" s="13" t="s">
        <v>89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142</v>
      </c>
      <c r="BM123" s="13" t="s">
        <v>838</v>
      </c>
    </row>
    <row r="124" s="1" customFormat="1" ht="16.5" customHeight="1">
      <c r="B124" s="35"/>
      <c r="C124" s="192" t="s">
        <v>254</v>
      </c>
      <c r="D124" s="192" t="s">
        <v>135</v>
      </c>
      <c r="E124" s="193" t="s">
        <v>839</v>
      </c>
      <c r="F124" s="194" t="s">
        <v>840</v>
      </c>
      <c r="G124" s="195" t="s">
        <v>153</v>
      </c>
      <c r="H124" s="196">
        <v>1</v>
      </c>
      <c r="I124" s="197"/>
      <c r="J124" s="198">
        <f>ROUND(I124*H124,2)</f>
        <v>0</v>
      </c>
      <c r="K124" s="194" t="s">
        <v>35</v>
      </c>
      <c r="L124" s="40"/>
      <c r="M124" s="199" t="s">
        <v>35</v>
      </c>
      <c r="N124" s="200" t="s">
        <v>52</v>
      </c>
      <c r="O124" s="76"/>
      <c r="P124" s="201">
        <f>O124*H124</f>
        <v>0</v>
      </c>
      <c r="Q124" s="201">
        <v>0</v>
      </c>
      <c r="R124" s="201">
        <f>Q124*H124</f>
        <v>0</v>
      </c>
      <c r="S124" s="201">
        <v>0</v>
      </c>
      <c r="T124" s="202">
        <f>S124*H124</f>
        <v>0</v>
      </c>
      <c r="AR124" s="13" t="s">
        <v>142</v>
      </c>
      <c r="AT124" s="13" t="s">
        <v>135</v>
      </c>
      <c r="AU124" s="13" t="s">
        <v>89</v>
      </c>
      <c r="AY124" s="13" t="s">
        <v>134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3" t="s">
        <v>89</v>
      </c>
      <c r="BK124" s="203">
        <f>ROUND(I124*H124,2)</f>
        <v>0</v>
      </c>
      <c r="BL124" s="13" t="s">
        <v>142</v>
      </c>
      <c r="BM124" s="13" t="s">
        <v>841</v>
      </c>
    </row>
    <row r="125" s="1" customFormat="1" ht="16.5" customHeight="1">
      <c r="B125" s="35"/>
      <c r="C125" s="192" t="s">
        <v>196</v>
      </c>
      <c r="D125" s="192" t="s">
        <v>135</v>
      </c>
      <c r="E125" s="193" t="s">
        <v>842</v>
      </c>
      <c r="F125" s="194" t="s">
        <v>843</v>
      </c>
      <c r="G125" s="195" t="s">
        <v>153</v>
      </c>
      <c r="H125" s="196">
        <v>160</v>
      </c>
      <c r="I125" s="197"/>
      <c r="J125" s="198">
        <f>ROUND(I125*H125,2)</f>
        <v>0</v>
      </c>
      <c r="K125" s="194" t="s">
        <v>35</v>
      </c>
      <c r="L125" s="40"/>
      <c r="M125" s="199" t="s">
        <v>35</v>
      </c>
      <c r="N125" s="200" t="s">
        <v>52</v>
      </c>
      <c r="O125" s="76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3" t="s">
        <v>142</v>
      </c>
      <c r="AT125" s="13" t="s">
        <v>135</v>
      </c>
      <c r="AU125" s="13" t="s">
        <v>89</v>
      </c>
      <c r="AY125" s="13" t="s">
        <v>134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89</v>
      </c>
      <c r="BK125" s="203">
        <f>ROUND(I125*H125,2)</f>
        <v>0</v>
      </c>
      <c r="BL125" s="13" t="s">
        <v>142</v>
      </c>
      <c r="BM125" s="13" t="s">
        <v>844</v>
      </c>
    </row>
    <row r="126" s="1" customFormat="1" ht="16.5" customHeight="1">
      <c r="B126" s="35"/>
      <c r="C126" s="192" t="s">
        <v>261</v>
      </c>
      <c r="D126" s="192" t="s">
        <v>135</v>
      </c>
      <c r="E126" s="193" t="s">
        <v>845</v>
      </c>
      <c r="F126" s="194" t="s">
        <v>846</v>
      </c>
      <c r="G126" s="195" t="s">
        <v>153</v>
      </c>
      <c r="H126" s="196">
        <v>1</v>
      </c>
      <c r="I126" s="197"/>
      <c r="J126" s="198">
        <f>ROUND(I126*H126,2)</f>
        <v>0</v>
      </c>
      <c r="K126" s="194" t="s">
        <v>35</v>
      </c>
      <c r="L126" s="40"/>
      <c r="M126" s="199" t="s">
        <v>35</v>
      </c>
      <c r="N126" s="200" t="s">
        <v>52</v>
      </c>
      <c r="O126" s="7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142</v>
      </c>
      <c r="AT126" s="13" t="s">
        <v>135</v>
      </c>
      <c r="AU126" s="13" t="s">
        <v>89</v>
      </c>
      <c r="AY126" s="13" t="s">
        <v>134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89</v>
      </c>
      <c r="BK126" s="203">
        <f>ROUND(I126*H126,2)</f>
        <v>0</v>
      </c>
      <c r="BL126" s="13" t="s">
        <v>142</v>
      </c>
      <c r="BM126" s="13" t="s">
        <v>847</v>
      </c>
    </row>
    <row r="127" s="1" customFormat="1" ht="16.5" customHeight="1">
      <c r="B127" s="35"/>
      <c r="C127" s="192" t="s">
        <v>201</v>
      </c>
      <c r="D127" s="192" t="s">
        <v>135</v>
      </c>
      <c r="E127" s="193" t="s">
        <v>848</v>
      </c>
      <c r="F127" s="194" t="s">
        <v>849</v>
      </c>
      <c r="G127" s="195" t="s">
        <v>153</v>
      </c>
      <c r="H127" s="196">
        <v>2</v>
      </c>
      <c r="I127" s="197"/>
      <c r="J127" s="198">
        <f>ROUND(I127*H127,2)</f>
        <v>0</v>
      </c>
      <c r="K127" s="194" t="s">
        <v>35</v>
      </c>
      <c r="L127" s="40"/>
      <c r="M127" s="199" t="s">
        <v>35</v>
      </c>
      <c r="N127" s="200" t="s">
        <v>52</v>
      </c>
      <c r="O127" s="7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3" t="s">
        <v>142</v>
      </c>
      <c r="AT127" s="13" t="s">
        <v>135</v>
      </c>
      <c r="AU127" s="13" t="s">
        <v>89</v>
      </c>
      <c r="AY127" s="13" t="s">
        <v>134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89</v>
      </c>
      <c r="BK127" s="203">
        <f>ROUND(I127*H127,2)</f>
        <v>0</v>
      </c>
      <c r="BL127" s="13" t="s">
        <v>142</v>
      </c>
      <c r="BM127" s="13" t="s">
        <v>850</v>
      </c>
    </row>
    <row r="128" s="1" customFormat="1" ht="16.5" customHeight="1">
      <c r="B128" s="35"/>
      <c r="C128" s="192" t="s">
        <v>268</v>
      </c>
      <c r="D128" s="192" t="s">
        <v>135</v>
      </c>
      <c r="E128" s="193" t="s">
        <v>851</v>
      </c>
      <c r="F128" s="194" t="s">
        <v>852</v>
      </c>
      <c r="G128" s="195" t="s">
        <v>153</v>
      </c>
      <c r="H128" s="196">
        <v>1</v>
      </c>
      <c r="I128" s="197"/>
      <c r="J128" s="198">
        <f>ROUND(I128*H128,2)</f>
        <v>0</v>
      </c>
      <c r="K128" s="194" t="s">
        <v>35</v>
      </c>
      <c r="L128" s="40"/>
      <c r="M128" s="199" t="s">
        <v>35</v>
      </c>
      <c r="N128" s="200" t="s">
        <v>52</v>
      </c>
      <c r="O128" s="76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13" t="s">
        <v>142</v>
      </c>
      <c r="AT128" s="13" t="s">
        <v>135</v>
      </c>
      <c r="AU128" s="13" t="s">
        <v>89</v>
      </c>
      <c r="AY128" s="13" t="s">
        <v>134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89</v>
      </c>
      <c r="BK128" s="203">
        <f>ROUND(I128*H128,2)</f>
        <v>0</v>
      </c>
      <c r="BL128" s="13" t="s">
        <v>142</v>
      </c>
      <c r="BM128" s="13" t="s">
        <v>853</v>
      </c>
    </row>
    <row r="129" s="1" customFormat="1" ht="16.5" customHeight="1">
      <c r="B129" s="35"/>
      <c r="C129" s="192" t="s">
        <v>204</v>
      </c>
      <c r="D129" s="192" t="s">
        <v>135</v>
      </c>
      <c r="E129" s="193" t="s">
        <v>854</v>
      </c>
      <c r="F129" s="194" t="s">
        <v>855</v>
      </c>
      <c r="G129" s="195" t="s">
        <v>153</v>
      </c>
      <c r="H129" s="196">
        <v>1</v>
      </c>
      <c r="I129" s="197"/>
      <c r="J129" s="198">
        <f>ROUND(I129*H129,2)</f>
        <v>0</v>
      </c>
      <c r="K129" s="194" t="s">
        <v>35</v>
      </c>
      <c r="L129" s="40"/>
      <c r="M129" s="199" t="s">
        <v>35</v>
      </c>
      <c r="N129" s="200" t="s">
        <v>52</v>
      </c>
      <c r="O129" s="76"/>
      <c r="P129" s="201">
        <f>O129*H129</f>
        <v>0</v>
      </c>
      <c r="Q129" s="201">
        <v>0</v>
      </c>
      <c r="R129" s="201">
        <f>Q129*H129</f>
        <v>0</v>
      </c>
      <c r="S129" s="201">
        <v>0</v>
      </c>
      <c r="T129" s="202">
        <f>S129*H129</f>
        <v>0</v>
      </c>
      <c r="AR129" s="13" t="s">
        <v>142</v>
      </c>
      <c r="AT129" s="13" t="s">
        <v>135</v>
      </c>
      <c r="AU129" s="13" t="s">
        <v>89</v>
      </c>
      <c r="AY129" s="13" t="s">
        <v>134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89</v>
      </c>
      <c r="BK129" s="203">
        <f>ROUND(I129*H129,2)</f>
        <v>0</v>
      </c>
      <c r="BL129" s="13" t="s">
        <v>142</v>
      </c>
      <c r="BM129" s="13" t="s">
        <v>640</v>
      </c>
    </row>
    <row r="130" s="1" customFormat="1" ht="16.5" customHeight="1">
      <c r="B130" s="35"/>
      <c r="C130" s="192" t="s">
        <v>275</v>
      </c>
      <c r="D130" s="192" t="s">
        <v>135</v>
      </c>
      <c r="E130" s="193" t="s">
        <v>856</v>
      </c>
      <c r="F130" s="194" t="s">
        <v>857</v>
      </c>
      <c r="G130" s="195" t="s">
        <v>153</v>
      </c>
      <c r="H130" s="196">
        <v>1</v>
      </c>
      <c r="I130" s="197"/>
      <c r="J130" s="198">
        <f>ROUND(I130*H130,2)</f>
        <v>0</v>
      </c>
      <c r="K130" s="194" t="s">
        <v>35</v>
      </c>
      <c r="L130" s="40"/>
      <c r="M130" s="199" t="s">
        <v>35</v>
      </c>
      <c r="N130" s="200" t="s">
        <v>52</v>
      </c>
      <c r="O130" s="76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3" t="s">
        <v>142</v>
      </c>
      <c r="AT130" s="13" t="s">
        <v>135</v>
      </c>
      <c r="AU130" s="13" t="s">
        <v>89</v>
      </c>
      <c r="AY130" s="13" t="s">
        <v>134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89</v>
      </c>
      <c r="BK130" s="203">
        <f>ROUND(I130*H130,2)</f>
        <v>0</v>
      </c>
      <c r="BL130" s="13" t="s">
        <v>142</v>
      </c>
      <c r="BM130" s="13" t="s">
        <v>644</v>
      </c>
    </row>
    <row r="131" s="1" customFormat="1" ht="16.5" customHeight="1">
      <c r="B131" s="35"/>
      <c r="C131" s="192" t="s">
        <v>207</v>
      </c>
      <c r="D131" s="192" t="s">
        <v>135</v>
      </c>
      <c r="E131" s="193" t="s">
        <v>858</v>
      </c>
      <c r="F131" s="194" t="s">
        <v>859</v>
      </c>
      <c r="G131" s="195" t="s">
        <v>153</v>
      </c>
      <c r="H131" s="196">
        <v>1</v>
      </c>
      <c r="I131" s="197"/>
      <c r="J131" s="198">
        <f>ROUND(I131*H131,2)</f>
        <v>0</v>
      </c>
      <c r="K131" s="194" t="s">
        <v>35</v>
      </c>
      <c r="L131" s="40"/>
      <c r="M131" s="199" t="s">
        <v>35</v>
      </c>
      <c r="N131" s="200" t="s">
        <v>52</v>
      </c>
      <c r="O131" s="76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13" t="s">
        <v>142</v>
      </c>
      <c r="AT131" s="13" t="s">
        <v>135</v>
      </c>
      <c r="AU131" s="13" t="s">
        <v>89</v>
      </c>
      <c r="AY131" s="13" t="s">
        <v>134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3" t="s">
        <v>89</v>
      </c>
      <c r="BK131" s="203">
        <f>ROUND(I131*H131,2)</f>
        <v>0</v>
      </c>
      <c r="BL131" s="13" t="s">
        <v>142</v>
      </c>
      <c r="BM131" s="13" t="s">
        <v>860</v>
      </c>
    </row>
    <row r="132" s="9" customFormat="1" ht="25.92" customHeight="1">
      <c r="B132" s="178"/>
      <c r="C132" s="179"/>
      <c r="D132" s="180" t="s">
        <v>80</v>
      </c>
      <c r="E132" s="181" t="s">
        <v>861</v>
      </c>
      <c r="F132" s="181" t="s">
        <v>862</v>
      </c>
      <c r="G132" s="179"/>
      <c r="H132" s="179"/>
      <c r="I132" s="182"/>
      <c r="J132" s="183">
        <f>BK132</f>
        <v>0</v>
      </c>
      <c r="K132" s="179"/>
      <c r="L132" s="184"/>
      <c r="M132" s="185"/>
      <c r="N132" s="186"/>
      <c r="O132" s="186"/>
      <c r="P132" s="187">
        <f>SUM(P133:P148)</f>
        <v>0</v>
      </c>
      <c r="Q132" s="186"/>
      <c r="R132" s="187">
        <f>SUM(R133:R148)</f>
        <v>0</v>
      </c>
      <c r="S132" s="186"/>
      <c r="T132" s="188">
        <f>SUM(T133:T148)</f>
        <v>0</v>
      </c>
      <c r="AR132" s="189" t="s">
        <v>89</v>
      </c>
      <c r="AT132" s="190" t="s">
        <v>80</v>
      </c>
      <c r="AU132" s="190" t="s">
        <v>81</v>
      </c>
      <c r="AY132" s="189" t="s">
        <v>134</v>
      </c>
      <c r="BK132" s="191">
        <f>SUM(BK133:BK148)</f>
        <v>0</v>
      </c>
    </row>
    <row r="133" s="1" customFormat="1" ht="16.5" customHeight="1">
      <c r="B133" s="35"/>
      <c r="C133" s="192" t="s">
        <v>282</v>
      </c>
      <c r="D133" s="192" t="s">
        <v>135</v>
      </c>
      <c r="E133" s="193" t="s">
        <v>863</v>
      </c>
      <c r="F133" s="194" t="s">
        <v>864</v>
      </c>
      <c r="G133" s="195" t="s">
        <v>153</v>
      </c>
      <c r="H133" s="196">
        <v>2</v>
      </c>
      <c r="I133" s="197"/>
      <c r="J133" s="198">
        <f>ROUND(I133*H133,2)</f>
        <v>0</v>
      </c>
      <c r="K133" s="194" t="s">
        <v>35</v>
      </c>
      <c r="L133" s="40"/>
      <c r="M133" s="199" t="s">
        <v>35</v>
      </c>
      <c r="N133" s="200" t="s">
        <v>52</v>
      </c>
      <c r="O133" s="76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13" t="s">
        <v>142</v>
      </c>
      <c r="AT133" s="13" t="s">
        <v>135</v>
      </c>
      <c r="AU133" s="13" t="s">
        <v>89</v>
      </c>
      <c r="AY133" s="13" t="s">
        <v>134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3" t="s">
        <v>89</v>
      </c>
      <c r="BK133" s="203">
        <f>ROUND(I133*H133,2)</f>
        <v>0</v>
      </c>
      <c r="BL133" s="13" t="s">
        <v>142</v>
      </c>
      <c r="BM133" s="13" t="s">
        <v>865</v>
      </c>
    </row>
    <row r="134" s="1" customFormat="1" ht="16.5" customHeight="1">
      <c r="B134" s="35"/>
      <c r="C134" s="192" t="s">
        <v>210</v>
      </c>
      <c r="D134" s="192" t="s">
        <v>135</v>
      </c>
      <c r="E134" s="193" t="s">
        <v>866</v>
      </c>
      <c r="F134" s="194" t="s">
        <v>867</v>
      </c>
      <c r="G134" s="195" t="s">
        <v>153</v>
      </c>
      <c r="H134" s="196">
        <v>14</v>
      </c>
      <c r="I134" s="197"/>
      <c r="J134" s="198">
        <f>ROUND(I134*H134,2)</f>
        <v>0</v>
      </c>
      <c r="K134" s="194" t="s">
        <v>35</v>
      </c>
      <c r="L134" s="40"/>
      <c r="M134" s="199" t="s">
        <v>35</v>
      </c>
      <c r="N134" s="200" t="s">
        <v>52</v>
      </c>
      <c r="O134" s="7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3" t="s">
        <v>142</v>
      </c>
      <c r="AT134" s="13" t="s">
        <v>135</v>
      </c>
      <c r="AU134" s="13" t="s">
        <v>89</v>
      </c>
      <c r="AY134" s="13" t="s">
        <v>134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89</v>
      </c>
      <c r="BK134" s="203">
        <f>ROUND(I134*H134,2)</f>
        <v>0</v>
      </c>
      <c r="BL134" s="13" t="s">
        <v>142</v>
      </c>
      <c r="BM134" s="13" t="s">
        <v>868</v>
      </c>
    </row>
    <row r="135" s="1" customFormat="1" ht="16.5" customHeight="1">
      <c r="B135" s="35"/>
      <c r="C135" s="192" t="s">
        <v>288</v>
      </c>
      <c r="D135" s="192" t="s">
        <v>135</v>
      </c>
      <c r="E135" s="193" t="s">
        <v>869</v>
      </c>
      <c r="F135" s="194" t="s">
        <v>870</v>
      </c>
      <c r="G135" s="195" t="s">
        <v>153</v>
      </c>
      <c r="H135" s="196">
        <v>1</v>
      </c>
      <c r="I135" s="197"/>
      <c r="J135" s="198">
        <f>ROUND(I135*H135,2)</f>
        <v>0</v>
      </c>
      <c r="K135" s="194" t="s">
        <v>35</v>
      </c>
      <c r="L135" s="40"/>
      <c r="M135" s="199" t="s">
        <v>35</v>
      </c>
      <c r="N135" s="200" t="s">
        <v>52</v>
      </c>
      <c r="O135" s="76"/>
      <c r="P135" s="201">
        <f>O135*H135</f>
        <v>0</v>
      </c>
      <c r="Q135" s="201">
        <v>0</v>
      </c>
      <c r="R135" s="201">
        <f>Q135*H135</f>
        <v>0</v>
      </c>
      <c r="S135" s="201">
        <v>0</v>
      </c>
      <c r="T135" s="202">
        <f>S135*H135</f>
        <v>0</v>
      </c>
      <c r="AR135" s="13" t="s">
        <v>142</v>
      </c>
      <c r="AT135" s="13" t="s">
        <v>135</v>
      </c>
      <c r="AU135" s="13" t="s">
        <v>89</v>
      </c>
      <c r="AY135" s="13" t="s">
        <v>134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89</v>
      </c>
      <c r="BK135" s="203">
        <f>ROUND(I135*H135,2)</f>
        <v>0</v>
      </c>
      <c r="BL135" s="13" t="s">
        <v>142</v>
      </c>
      <c r="BM135" s="13" t="s">
        <v>871</v>
      </c>
    </row>
    <row r="136" s="1" customFormat="1" ht="16.5" customHeight="1">
      <c r="B136" s="35"/>
      <c r="C136" s="192" t="s">
        <v>214</v>
      </c>
      <c r="D136" s="192" t="s">
        <v>135</v>
      </c>
      <c r="E136" s="193" t="s">
        <v>872</v>
      </c>
      <c r="F136" s="194" t="s">
        <v>873</v>
      </c>
      <c r="G136" s="195" t="s">
        <v>153</v>
      </c>
      <c r="H136" s="196">
        <v>1</v>
      </c>
      <c r="I136" s="197"/>
      <c r="J136" s="198">
        <f>ROUND(I136*H136,2)</f>
        <v>0</v>
      </c>
      <c r="K136" s="194" t="s">
        <v>35</v>
      </c>
      <c r="L136" s="40"/>
      <c r="M136" s="199" t="s">
        <v>35</v>
      </c>
      <c r="N136" s="200" t="s">
        <v>52</v>
      </c>
      <c r="O136" s="7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3" t="s">
        <v>142</v>
      </c>
      <c r="AT136" s="13" t="s">
        <v>135</v>
      </c>
      <c r="AU136" s="13" t="s">
        <v>89</v>
      </c>
      <c r="AY136" s="13" t="s">
        <v>134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3" t="s">
        <v>89</v>
      </c>
      <c r="BK136" s="203">
        <f>ROUND(I136*H136,2)</f>
        <v>0</v>
      </c>
      <c r="BL136" s="13" t="s">
        <v>142</v>
      </c>
      <c r="BM136" s="13" t="s">
        <v>874</v>
      </c>
    </row>
    <row r="137" s="1" customFormat="1" ht="16.5" customHeight="1">
      <c r="B137" s="35"/>
      <c r="C137" s="192" t="s">
        <v>295</v>
      </c>
      <c r="D137" s="192" t="s">
        <v>135</v>
      </c>
      <c r="E137" s="193" t="s">
        <v>875</v>
      </c>
      <c r="F137" s="194" t="s">
        <v>876</v>
      </c>
      <c r="G137" s="195" t="s">
        <v>153</v>
      </c>
      <c r="H137" s="196">
        <v>4</v>
      </c>
      <c r="I137" s="197"/>
      <c r="J137" s="198">
        <f>ROUND(I137*H137,2)</f>
        <v>0</v>
      </c>
      <c r="K137" s="194" t="s">
        <v>35</v>
      </c>
      <c r="L137" s="40"/>
      <c r="M137" s="199" t="s">
        <v>35</v>
      </c>
      <c r="N137" s="200" t="s">
        <v>52</v>
      </c>
      <c r="O137" s="7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3" t="s">
        <v>142</v>
      </c>
      <c r="AT137" s="13" t="s">
        <v>135</v>
      </c>
      <c r="AU137" s="13" t="s">
        <v>89</v>
      </c>
      <c r="AY137" s="13" t="s">
        <v>134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89</v>
      </c>
      <c r="BK137" s="203">
        <f>ROUND(I137*H137,2)</f>
        <v>0</v>
      </c>
      <c r="BL137" s="13" t="s">
        <v>142</v>
      </c>
      <c r="BM137" s="13" t="s">
        <v>877</v>
      </c>
    </row>
    <row r="138" s="1" customFormat="1" ht="16.5" customHeight="1">
      <c r="B138" s="35"/>
      <c r="C138" s="192" t="s">
        <v>217</v>
      </c>
      <c r="D138" s="192" t="s">
        <v>135</v>
      </c>
      <c r="E138" s="193" t="s">
        <v>878</v>
      </c>
      <c r="F138" s="194" t="s">
        <v>879</v>
      </c>
      <c r="G138" s="195" t="s">
        <v>153</v>
      </c>
      <c r="H138" s="196">
        <v>1</v>
      </c>
      <c r="I138" s="197"/>
      <c r="J138" s="198">
        <f>ROUND(I138*H138,2)</f>
        <v>0</v>
      </c>
      <c r="K138" s="194" t="s">
        <v>35</v>
      </c>
      <c r="L138" s="40"/>
      <c r="M138" s="199" t="s">
        <v>35</v>
      </c>
      <c r="N138" s="200" t="s">
        <v>52</v>
      </c>
      <c r="O138" s="76"/>
      <c r="P138" s="201">
        <f>O138*H138</f>
        <v>0</v>
      </c>
      <c r="Q138" s="201">
        <v>0</v>
      </c>
      <c r="R138" s="201">
        <f>Q138*H138</f>
        <v>0</v>
      </c>
      <c r="S138" s="201">
        <v>0</v>
      </c>
      <c r="T138" s="202">
        <f>S138*H138</f>
        <v>0</v>
      </c>
      <c r="AR138" s="13" t="s">
        <v>142</v>
      </c>
      <c r="AT138" s="13" t="s">
        <v>135</v>
      </c>
      <c r="AU138" s="13" t="s">
        <v>89</v>
      </c>
      <c r="AY138" s="13" t="s">
        <v>134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3" t="s">
        <v>89</v>
      </c>
      <c r="BK138" s="203">
        <f>ROUND(I138*H138,2)</f>
        <v>0</v>
      </c>
      <c r="BL138" s="13" t="s">
        <v>142</v>
      </c>
      <c r="BM138" s="13" t="s">
        <v>880</v>
      </c>
    </row>
    <row r="139" s="1" customFormat="1" ht="16.5" customHeight="1">
      <c r="B139" s="35"/>
      <c r="C139" s="192" t="s">
        <v>302</v>
      </c>
      <c r="D139" s="192" t="s">
        <v>135</v>
      </c>
      <c r="E139" s="193" t="s">
        <v>881</v>
      </c>
      <c r="F139" s="194" t="s">
        <v>882</v>
      </c>
      <c r="G139" s="195" t="s">
        <v>153</v>
      </c>
      <c r="H139" s="196">
        <v>5</v>
      </c>
      <c r="I139" s="197"/>
      <c r="J139" s="198">
        <f>ROUND(I139*H139,2)</f>
        <v>0</v>
      </c>
      <c r="K139" s="194" t="s">
        <v>35</v>
      </c>
      <c r="L139" s="40"/>
      <c r="M139" s="199" t="s">
        <v>35</v>
      </c>
      <c r="N139" s="200" t="s">
        <v>52</v>
      </c>
      <c r="O139" s="7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3" t="s">
        <v>142</v>
      </c>
      <c r="AT139" s="13" t="s">
        <v>135</v>
      </c>
      <c r="AU139" s="13" t="s">
        <v>89</v>
      </c>
      <c r="AY139" s="13" t="s">
        <v>134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89</v>
      </c>
      <c r="BK139" s="203">
        <f>ROUND(I139*H139,2)</f>
        <v>0</v>
      </c>
      <c r="BL139" s="13" t="s">
        <v>142</v>
      </c>
      <c r="BM139" s="13" t="s">
        <v>883</v>
      </c>
    </row>
    <row r="140" s="1" customFormat="1" ht="16.5" customHeight="1">
      <c r="B140" s="35"/>
      <c r="C140" s="192" t="s">
        <v>220</v>
      </c>
      <c r="D140" s="192" t="s">
        <v>135</v>
      </c>
      <c r="E140" s="193" t="s">
        <v>884</v>
      </c>
      <c r="F140" s="194" t="s">
        <v>885</v>
      </c>
      <c r="G140" s="195" t="s">
        <v>153</v>
      </c>
      <c r="H140" s="196">
        <v>2</v>
      </c>
      <c r="I140" s="197"/>
      <c r="J140" s="198">
        <f>ROUND(I140*H140,2)</f>
        <v>0</v>
      </c>
      <c r="K140" s="194" t="s">
        <v>35</v>
      </c>
      <c r="L140" s="40"/>
      <c r="M140" s="199" t="s">
        <v>35</v>
      </c>
      <c r="N140" s="200" t="s">
        <v>52</v>
      </c>
      <c r="O140" s="7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3" t="s">
        <v>142</v>
      </c>
      <c r="AT140" s="13" t="s">
        <v>135</v>
      </c>
      <c r="AU140" s="13" t="s">
        <v>89</v>
      </c>
      <c r="AY140" s="13" t="s">
        <v>134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3" t="s">
        <v>89</v>
      </c>
      <c r="BK140" s="203">
        <f>ROUND(I140*H140,2)</f>
        <v>0</v>
      </c>
      <c r="BL140" s="13" t="s">
        <v>142</v>
      </c>
      <c r="BM140" s="13" t="s">
        <v>886</v>
      </c>
    </row>
    <row r="141" s="1" customFormat="1" ht="16.5" customHeight="1">
      <c r="B141" s="35"/>
      <c r="C141" s="192" t="s">
        <v>309</v>
      </c>
      <c r="D141" s="192" t="s">
        <v>135</v>
      </c>
      <c r="E141" s="193" t="s">
        <v>887</v>
      </c>
      <c r="F141" s="194" t="s">
        <v>888</v>
      </c>
      <c r="G141" s="195" t="s">
        <v>153</v>
      </c>
      <c r="H141" s="196">
        <v>2</v>
      </c>
      <c r="I141" s="197"/>
      <c r="J141" s="198">
        <f>ROUND(I141*H141,2)</f>
        <v>0</v>
      </c>
      <c r="K141" s="194" t="s">
        <v>35</v>
      </c>
      <c r="L141" s="40"/>
      <c r="M141" s="199" t="s">
        <v>35</v>
      </c>
      <c r="N141" s="200" t="s">
        <v>52</v>
      </c>
      <c r="O141" s="76"/>
      <c r="P141" s="201">
        <f>O141*H141</f>
        <v>0</v>
      </c>
      <c r="Q141" s="201">
        <v>0</v>
      </c>
      <c r="R141" s="201">
        <f>Q141*H141</f>
        <v>0</v>
      </c>
      <c r="S141" s="201">
        <v>0</v>
      </c>
      <c r="T141" s="202">
        <f>S141*H141</f>
        <v>0</v>
      </c>
      <c r="AR141" s="13" t="s">
        <v>142</v>
      </c>
      <c r="AT141" s="13" t="s">
        <v>135</v>
      </c>
      <c r="AU141" s="13" t="s">
        <v>89</v>
      </c>
      <c r="AY141" s="13" t="s">
        <v>134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3" t="s">
        <v>89</v>
      </c>
      <c r="BK141" s="203">
        <f>ROUND(I141*H141,2)</f>
        <v>0</v>
      </c>
      <c r="BL141" s="13" t="s">
        <v>142</v>
      </c>
      <c r="BM141" s="13" t="s">
        <v>889</v>
      </c>
    </row>
    <row r="142" s="1" customFormat="1" ht="16.5" customHeight="1">
      <c r="B142" s="35"/>
      <c r="C142" s="192" t="s">
        <v>223</v>
      </c>
      <c r="D142" s="192" t="s">
        <v>135</v>
      </c>
      <c r="E142" s="193" t="s">
        <v>890</v>
      </c>
      <c r="F142" s="194" t="s">
        <v>891</v>
      </c>
      <c r="G142" s="195" t="s">
        <v>153</v>
      </c>
      <c r="H142" s="196">
        <v>1</v>
      </c>
      <c r="I142" s="197"/>
      <c r="J142" s="198">
        <f>ROUND(I142*H142,2)</f>
        <v>0</v>
      </c>
      <c r="K142" s="194" t="s">
        <v>35</v>
      </c>
      <c r="L142" s="40"/>
      <c r="M142" s="199" t="s">
        <v>35</v>
      </c>
      <c r="N142" s="200" t="s">
        <v>52</v>
      </c>
      <c r="O142" s="76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13" t="s">
        <v>142</v>
      </c>
      <c r="AT142" s="13" t="s">
        <v>135</v>
      </c>
      <c r="AU142" s="13" t="s">
        <v>89</v>
      </c>
      <c r="AY142" s="13" t="s">
        <v>134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3" t="s">
        <v>89</v>
      </c>
      <c r="BK142" s="203">
        <f>ROUND(I142*H142,2)</f>
        <v>0</v>
      </c>
      <c r="BL142" s="13" t="s">
        <v>142</v>
      </c>
      <c r="BM142" s="13" t="s">
        <v>892</v>
      </c>
    </row>
    <row r="143" s="1" customFormat="1" ht="16.5" customHeight="1">
      <c r="B143" s="35"/>
      <c r="C143" s="192" t="s">
        <v>316</v>
      </c>
      <c r="D143" s="192" t="s">
        <v>135</v>
      </c>
      <c r="E143" s="193" t="s">
        <v>893</v>
      </c>
      <c r="F143" s="194" t="s">
        <v>894</v>
      </c>
      <c r="G143" s="195" t="s">
        <v>153</v>
      </c>
      <c r="H143" s="196">
        <v>2</v>
      </c>
      <c r="I143" s="197"/>
      <c r="J143" s="198">
        <f>ROUND(I143*H143,2)</f>
        <v>0</v>
      </c>
      <c r="K143" s="194" t="s">
        <v>35</v>
      </c>
      <c r="L143" s="40"/>
      <c r="M143" s="199" t="s">
        <v>35</v>
      </c>
      <c r="N143" s="200" t="s">
        <v>52</v>
      </c>
      <c r="O143" s="76"/>
      <c r="P143" s="201">
        <f>O143*H143</f>
        <v>0</v>
      </c>
      <c r="Q143" s="201">
        <v>0</v>
      </c>
      <c r="R143" s="201">
        <f>Q143*H143</f>
        <v>0</v>
      </c>
      <c r="S143" s="201">
        <v>0</v>
      </c>
      <c r="T143" s="202">
        <f>S143*H143</f>
        <v>0</v>
      </c>
      <c r="AR143" s="13" t="s">
        <v>142</v>
      </c>
      <c r="AT143" s="13" t="s">
        <v>135</v>
      </c>
      <c r="AU143" s="13" t="s">
        <v>89</v>
      </c>
      <c r="AY143" s="13" t="s">
        <v>134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3" t="s">
        <v>89</v>
      </c>
      <c r="BK143" s="203">
        <f>ROUND(I143*H143,2)</f>
        <v>0</v>
      </c>
      <c r="BL143" s="13" t="s">
        <v>142</v>
      </c>
      <c r="BM143" s="13" t="s">
        <v>895</v>
      </c>
    </row>
    <row r="144" s="1" customFormat="1" ht="16.5" customHeight="1">
      <c r="B144" s="35"/>
      <c r="C144" s="192" t="s">
        <v>229</v>
      </c>
      <c r="D144" s="192" t="s">
        <v>135</v>
      </c>
      <c r="E144" s="193" t="s">
        <v>896</v>
      </c>
      <c r="F144" s="194" t="s">
        <v>897</v>
      </c>
      <c r="G144" s="195" t="s">
        <v>153</v>
      </c>
      <c r="H144" s="196">
        <v>2</v>
      </c>
      <c r="I144" s="197"/>
      <c r="J144" s="198">
        <f>ROUND(I144*H144,2)</f>
        <v>0</v>
      </c>
      <c r="K144" s="194" t="s">
        <v>35</v>
      </c>
      <c r="L144" s="40"/>
      <c r="M144" s="199" t="s">
        <v>35</v>
      </c>
      <c r="N144" s="200" t="s">
        <v>52</v>
      </c>
      <c r="O144" s="7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3" t="s">
        <v>142</v>
      </c>
      <c r="AT144" s="13" t="s">
        <v>135</v>
      </c>
      <c r="AU144" s="13" t="s">
        <v>89</v>
      </c>
      <c r="AY144" s="13" t="s">
        <v>134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3" t="s">
        <v>89</v>
      </c>
      <c r="BK144" s="203">
        <f>ROUND(I144*H144,2)</f>
        <v>0</v>
      </c>
      <c r="BL144" s="13" t="s">
        <v>142</v>
      </c>
      <c r="BM144" s="13" t="s">
        <v>670</v>
      </c>
    </row>
    <row r="145" s="1" customFormat="1" ht="16.5" customHeight="1">
      <c r="B145" s="35"/>
      <c r="C145" s="192" t="s">
        <v>325</v>
      </c>
      <c r="D145" s="192" t="s">
        <v>135</v>
      </c>
      <c r="E145" s="193" t="s">
        <v>898</v>
      </c>
      <c r="F145" s="194" t="s">
        <v>899</v>
      </c>
      <c r="G145" s="195" t="s">
        <v>153</v>
      </c>
      <c r="H145" s="196">
        <v>1</v>
      </c>
      <c r="I145" s="197"/>
      <c r="J145" s="198">
        <f>ROUND(I145*H145,2)</f>
        <v>0</v>
      </c>
      <c r="K145" s="194" t="s">
        <v>35</v>
      </c>
      <c r="L145" s="40"/>
      <c r="M145" s="199" t="s">
        <v>35</v>
      </c>
      <c r="N145" s="200" t="s">
        <v>52</v>
      </c>
      <c r="O145" s="76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13" t="s">
        <v>142</v>
      </c>
      <c r="AT145" s="13" t="s">
        <v>135</v>
      </c>
      <c r="AU145" s="13" t="s">
        <v>89</v>
      </c>
      <c r="AY145" s="13" t="s">
        <v>134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3" t="s">
        <v>89</v>
      </c>
      <c r="BK145" s="203">
        <f>ROUND(I145*H145,2)</f>
        <v>0</v>
      </c>
      <c r="BL145" s="13" t="s">
        <v>142</v>
      </c>
      <c r="BM145" s="13" t="s">
        <v>684</v>
      </c>
    </row>
    <row r="146" s="1" customFormat="1" ht="16.5" customHeight="1">
      <c r="B146" s="35"/>
      <c r="C146" s="192" t="s">
        <v>232</v>
      </c>
      <c r="D146" s="192" t="s">
        <v>135</v>
      </c>
      <c r="E146" s="193" t="s">
        <v>900</v>
      </c>
      <c r="F146" s="194" t="s">
        <v>901</v>
      </c>
      <c r="G146" s="195" t="s">
        <v>153</v>
      </c>
      <c r="H146" s="196">
        <v>1</v>
      </c>
      <c r="I146" s="197"/>
      <c r="J146" s="198">
        <f>ROUND(I146*H146,2)</f>
        <v>0</v>
      </c>
      <c r="K146" s="194" t="s">
        <v>35</v>
      </c>
      <c r="L146" s="40"/>
      <c r="M146" s="199" t="s">
        <v>35</v>
      </c>
      <c r="N146" s="200" t="s">
        <v>52</v>
      </c>
      <c r="O146" s="76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3" t="s">
        <v>142</v>
      </c>
      <c r="AT146" s="13" t="s">
        <v>135</v>
      </c>
      <c r="AU146" s="13" t="s">
        <v>89</v>
      </c>
      <c r="AY146" s="13" t="s">
        <v>134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3" t="s">
        <v>89</v>
      </c>
      <c r="BK146" s="203">
        <f>ROUND(I146*H146,2)</f>
        <v>0</v>
      </c>
      <c r="BL146" s="13" t="s">
        <v>142</v>
      </c>
      <c r="BM146" s="13" t="s">
        <v>687</v>
      </c>
    </row>
    <row r="147" s="1" customFormat="1" ht="16.5" customHeight="1">
      <c r="B147" s="35"/>
      <c r="C147" s="192" t="s">
        <v>471</v>
      </c>
      <c r="D147" s="192" t="s">
        <v>135</v>
      </c>
      <c r="E147" s="193" t="s">
        <v>902</v>
      </c>
      <c r="F147" s="194" t="s">
        <v>903</v>
      </c>
      <c r="G147" s="195" t="s">
        <v>153</v>
      </c>
      <c r="H147" s="196">
        <v>1</v>
      </c>
      <c r="I147" s="197"/>
      <c r="J147" s="198">
        <f>ROUND(I147*H147,2)</f>
        <v>0</v>
      </c>
      <c r="K147" s="194" t="s">
        <v>35</v>
      </c>
      <c r="L147" s="40"/>
      <c r="M147" s="199" t="s">
        <v>35</v>
      </c>
      <c r="N147" s="200" t="s">
        <v>52</v>
      </c>
      <c r="O147" s="76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13" t="s">
        <v>142</v>
      </c>
      <c r="AT147" s="13" t="s">
        <v>135</v>
      </c>
      <c r="AU147" s="13" t="s">
        <v>89</v>
      </c>
      <c r="AY147" s="13" t="s">
        <v>134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3" t="s">
        <v>89</v>
      </c>
      <c r="BK147" s="203">
        <f>ROUND(I147*H147,2)</f>
        <v>0</v>
      </c>
      <c r="BL147" s="13" t="s">
        <v>142</v>
      </c>
      <c r="BM147" s="13" t="s">
        <v>690</v>
      </c>
    </row>
    <row r="148" s="1" customFormat="1" ht="16.5" customHeight="1">
      <c r="B148" s="35"/>
      <c r="C148" s="192" t="s">
        <v>236</v>
      </c>
      <c r="D148" s="192" t="s">
        <v>135</v>
      </c>
      <c r="E148" s="193" t="s">
        <v>904</v>
      </c>
      <c r="F148" s="194" t="s">
        <v>905</v>
      </c>
      <c r="G148" s="195" t="s">
        <v>153</v>
      </c>
      <c r="H148" s="196">
        <v>1</v>
      </c>
      <c r="I148" s="197"/>
      <c r="J148" s="198">
        <f>ROUND(I148*H148,2)</f>
        <v>0</v>
      </c>
      <c r="K148" s="194" t="s">
        <v>35</v>
      </c>
      <c r="L148" s="40"/>
      <c r="M148" s="199" t="s">
        <v>35</v>
      </c>
      <c r="N148" s="200" t="s">
        <v>52</v>
      </c>
      <c r="O148" s="7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3" t="s">
        <v>142</v>
      </c>
      <c r="AT148" s="13" t="s">
        <v>135</v>
      </c>
      <c r="AU148" s="13" t="s">
        <v>89</v>
      </c>
      <c r="AY148" s="13" t="s">
        <v>134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3" t="s">
        <v>89</v>
      </c>
      <c r="BK148" s="203">
        <f>ROUND(I148*H148,2)</f>
        <v>0</v>
      </c>
      <c r="BL148" s="13" t="s">
        <v>142</v>
      </c>
      <c r="BM148" s="13" t="s">
        <v>694</v>
      </c>
    </row>
    <row r="149" s="9" customFormat="1" ht="25.92" customHeight="1">
      <c r="B149" s="178"/>
      <c r="C149" s="179"/>
      <c r="D149" s="180" t="s">
        <v>80</v>
      </c>
      <c r="E149" s="181" t="s">
        <v>906</v>
      </c>
      <c r="F149" s="181" t="s">
        <v>907</v>
      </c>
      <c r="G149" s="179"/>
      <c r="H149" s="179"/>
      <c r="I149" s="182"/>
      <c r="J149" s="183">
        <f>BK149</f>
        <v>0</v>
      </c>
      <c r="K149" s="179"/>
      <c r="L149" s="184"/>
      <c r="M149" s="185"/>
      <c r="N149" s="186"/>
      <c r="O149" s="186"/>
      <c r="P149" s="187">
        <f>SUM(P150:P165)</f>
        <v>0</v>
      </c>
      <c r="Q149" s="186"/>
      <c r="R149" s="187">
        <f>SUM(R150:R165)</f>
        <v>0</v>
      </c>
      <c r="S149" s="186"/>
      <c r="T149" s="188">
        <f>SUM(T150:T165)</f>
        <v>0</v>
      </c>
      <c r="AR149" s="189" t="s">
        <v>89</v>
      </c>
      <c r="AT149" s="190" t="s">
        <v>80</v>
      </c>
      <c r="AU149" s="190" t="s">
        <v>81</v>
      </c>
      <c r="AY149" s="189" t="s">
        <v>134</v>
      </c>
      <c r="BK149" s="191">
        <f>SUM(BK150:BK165)</f>
        <v>0</v>
      </c>
    </row>
    <row r="150" s="1" customFormat="1" ht="16.5" customHeight="1">
      <c r="B150" s="35"/>
      <c r="C150" s="192" t="s">
        <v>478</v>
      </c>
      <c r="D150" s="192" t="s">
        <v>135</v>
      </c>
      <c r="E150" s="193" t="s">
        <v>908</v>
      </c>
      <c r="F150" s="194" t="s">
        <v>909</v>
      </c>
      <c r="G150" s="195" t="s">
        <v>153</v>
      </c>
      <c r="H150" s="196">
        <v>320</v>
      </c>
      <c r="I150" s="197"/>
      <c r="J150" s="198">
        <f>ROUND(I150*H150,2)</f>
        <v>0</v>
      </c>
      <c r="K150" s="194" t="s">
        <v>35</v>
      </c>
      <c r="L150" s="40"/>
      <c r="M150" s="199" t="s">
        <v>35</v>
      </c>
      <c r="N150" s="200" t="s">
        <v>52</v>
      </c>
      <c r="O150" s="76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13" t="s">
        <v>142</v>
      </c>
      <c r="AT150" s="13" t="s">
        <v>135</v>
      </c>
      <c r="AU150" s="13" t="s">
        <v>89</v>
      </c>
      <c r="AY150" s="13" t="s">
        <v>134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3" t="s">
        <v>89</v>
      </c>
      <c r="BK150" s="203">
        <f>ROUND(I150*H150,2)</f>
        <v>0</v>
      </c>
      <c r="BL150" s="13" t="s">
        <v>142</v>
      </c>
      <c r="BM150" s="13" t="s">
        <v>701</v>
      </c>
    </row>
    <row r="151" s="1" customFormat="1" ht="16.5" customHeight="1">
      <c r="B151" s="35"/>
      <c r="C151" s="192" t="s">
        <v>239</v>
      </c>
      <c r="D151" s="192" t="s">
        <v>135</v>
      </c>
      <c r="E151" s="193" t="s">
        <v>910</v>
      </c>
      <c r="F151" s="194" t="s">
        <v>911</v>
      </c>
      <c r="G151" s="195" t="s">
        <v>153</v>
      </c>
      <c r="H151" s="196">
        <v>20</v>
      </c>
      <c r="I151" s="197"/>
      <c r="J151" s="198">
        <f>ROUND(I151*H151,2)</f>
        <v>0</v>
      </c>
      <c r="K151" s="194" t="s">
        <v>35</v>
      </c>
      <c r="L151" s="40"/>
      <c r="M151" s="199" t="s">
        <v>35</v>
      </c>
      <c r="N151" s="200" t="s">
        <v>52</v>
      </c>
      <c r="O151" s="76"/>
      <c r="P151" s="201">
        <f>O151*H151</f>
        <v>0</v>
      </c>
      <c r="Q151" s="201">
        <v>0</v>
      </c>
      <c r="R151" s="201">
        <f>Q151*H151</f>
        <v>0</v>
      </c>
      <c r="S151" s="201">
        <v>0</v>
      </c>
      <c r="T151" s="202">
        <f>S151*H151</f>
        <v>0</v>
      </c>
      <c r="AR151" s="13" t="s">
        <v>142</v>
      </c>
      <c r="AT151" s="13" t="s">
        <v>135</v>
      </c>
      <c r="AU151" s="13" t="s">
        <v>89</v>
      </c>
      <c r="AY151" s="13" t="s">
        <v>134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3" t="s">
        <v>89</v>
      </c>
      <c r="BK151" s="203">
        <f>ROUND(I151*H151,2)</f>
        <v>0</v>
      </c>
      <c r="BL151" s="13" t="s">
        <v>142</v>
      </c>
      <c r="BM151" s="13" t="s">
        <v>704</v>
      </c>
    </row>
    <row r="152" s="1" customFormat="1" ht="16.5" customHeight="1">
      <c r="B152" s="35"/>
      <c r="C152" s="192" t="s">
        <v>485</v>
      </c>
      <c r="D152" s="192" t="s">
        <v>135</v>
      </c>
      <c r="E152" s="193" t="s">
        <v>912</v>
      </c>
      <c r="F152" s="194" t="s">
        <v>913</v>
      </c>
      <c r="G152" s="195" t="s">
        <v>153</v>
      </c>
      <c r="H152" s="196">
        <v>580</v>
      </c>
      <c r="I152" s="197"/>
      <c r="J152" s="198">
        <f>ROUND(I152*H152,2)</f>
        <v>0</v>
      </c>
      <c r="K152" s="194" t="s">
        <v>35</v>
      </c>
      <c r="L152" s="40"/>
      <c r="M152" s="199" t="s">
        <v>35</v>
      </c>
      <c r="N152" s="200" t="s">
        <v>52</v>
      </c>
      <c r="O152" s="76"/>
      <c r="P152" s="201">
        <f>O152*H152</f>
        <v>0</v>
      </c>
      <c r="Q152" s="201">
        <v>0</v>
      </c>
      <c r="R152" s="201">
        <f>Q152*H152</f>
        <v>0</v>
      </c>
      <c r="S152" s="201">
        <v>0</v>
      </c>
      <c r="T152" s="202">
        <f>S152*H152</f>
        <v>0</v>
      </c>
      <c r="AR152" s="13" t="s">
        <v>142</v>
      </c>
      <c r="AT152" s="13" t="s">
        <v>135</v>
      </c>
      <c r="AU152" s="13" t="s">
        <v>89</v>
      </c>
      <c r="AY152" s="13" t="s">
        <v>134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3" t="s">
        <v>89</v>
      </c>
      <c r="BK152" s="203">
        <f>ROUND(I152*H152,2)</f>
        <v>0</v>
      </c>
      <c r="BL152" s="13" t="s">
        <v>142</v>
      </c>
      <c r="BM152" s="13" t="s">
        <v>708</v>
      </c>
    </row>
    <row r="153" s="1" customFormat="1" ht="16.5" customHeight="1">
      <c r="B153" s="35"/>
      <c r="C153" s="192" t="s">
        <v>243</v>
      </c>
      <c r="D153" s="192" t="s">
        <v>135</v>
      </c>
      <c r="E153" s="193" t="s">
        <v>914</v>
      </c>
      <c r="F153" s="194" t="s">
        <v>915</v>
      </c>
      <c r="G153" s="195" t="s">
        <v>153</v>
      </c>
      <c r="H153" s="196">
        <v>160</v>
      </c>
      <c r="I153" s="197"/>
      <c r="J153" s="198">
        <f>ROUND(I153*H153,2)</f>
        <v>0</v>
      </c>
      <c r="K153" s="194" t="s">
        <v>35</v>
      </c>
      <c r="L153" s="40"/>
      <c r="M153" s="199" t="s">
        <v>35</v>
      </c>
      <c r="N153" s="200" t="s">
        <v>52</v>
      </c>
      <c r="O153" s="76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13" t="s">
        <v>142</v>
      </c>
      <c r="AT153" s="13" t="s">
        <v>135</v>
      </c>
      <c r="AU153" s="13" t="s">
        <v>89</v>
      </c>
      <c r="AY153" s="13" t="s">
        <v>134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3" t="s">
        <v>89</v>
      </c>
      <c r="BK153" s="203">
        <f>ROUND(I153*H153,2)</f>
        <v>0</v>
      </c>
      <c r="BL153" s="13" t="s">
        <v>142</v>
      </c>
      <c r="BM153" s="13" t="s">
        <v>711</v>
      </c>
    </row>
    <row r="154" s="1" customFormat="1" ht="16.5" customHeight="1">
      <c r="B154" s="35"/>
      <c r="C154" s="192" t="s">
        <v>492</v>
      </c>
      <c r="D154" s="192" t="s">
        <v>135</v>
      </c>
      <c r="E154" s="193" t="s">
        <v>916</v>
      </c>
      <c r="F154" s="194" t="s">
        <v>917</v>
      </c>
      <c r="G154" s="195" t="s">
        <v>153</v>
      </c>
      <c r="H154" s="196">
        <v>30</v>
      </c>
      <c r="I154" s="197"/>
      <c r="J154" s="198">
        <f>ROUND(I154*H154,2)</f>
        <v>0</v>
      </c>
      <c r="K154" s="194" t="s">
        <v>35</v>
      </c>
      <c r="L154" s="40"/>
      <c r="M154" s="199" t="s">
        <v>35</v>
      </c>
      <c r="N154" s="200" t="s">
        <v>52</v>
      </c>
      <c r="O154" s="76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13" t="s">
        <v>142</v>
      </c>
      <c r="AT154" s="13" t="s">
        <v>135</v>
      </c>
      <c r="AU154" s="13" t="s">
        <v>89</v>
      </c>
      <c r="AY154" s="13" t="s">
        <v>134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3" t="s">
        <v>89</v>
      </c>
      <c r="BK154" s="203">
        <f>ROUND(I154*H154,2)</f>
        <v>0</v>
      </c>
      <c r="BL154" s="13" t="s">
        <v>142</v>
      </c>
      <c r="BM154" s="13" t="s">
        <v>715</v>
      </c>
    </row>
    <row r="155" s="1" customFormat="1" ht="16.5" customHeight="1">
      <c r="B155" s="35"/>
      <c r="C155" s="192" t="s">
        <v>412</v>
      </c>
      <c r="D155" s="192" t="s">
        <v>135</v>
      </c>
      <c r="E155" s="193" t="s">
        <v>918</v>
      </c>
      <c r="F155" s="194" t="s">
        <v>919</v>
      </c>
      <c r="G155" s="195" t="s">
        <v>153</v>
      </c>
      <c r="H155" s="196">
        <v>100</v>
      </c>
      <c r="I155" s="197"/>
      <c r="J155" s="198">
        <f>ROUND(I155*H155,2)</f>
        <v>0</v>
      </c>
      <c r="K155" s="194" t="s">
        <v>35</v>
      </c>
      <c r="L155" s="40"/>
      <c r="M155" s="199" t="s">
        <v>35</v>
      </c>
      <c r="N155" s="200" t="s">
        <v>52</v>
      </c>
      <c r="O155" s="7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3" t="s">
        <v>142</v>
      </c>
      <c r="AT155" s="13" t="s">
        <v>135</v>
      </c>
      <c r="AU155" s="13" t="s">
        <v>89</v>
      </c>
      <c r="AY155" s="13" t="s">
        <v>134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3" t="s">
        <v>89</v>
      </c>
      <c r="BK155" s="203">
        <f>ROUND(I155*H155,2)</f>
        <v>0</v>
      </c>
      <c r="BL155" s="13" t="s">
        <v>142</v>
      </c>
      <c r="BM155" s="13" t="s">
        <v>718</v>
      </c>
    </row>
    <row r="156" s="1" customFormat="1" ht="16.5" customHeight="1">
      <c r="B156" s="35"/>
      <c r="C156" s="192" t="s">
        <v>497</v>
      </c>
      <c r="D156" s="192" t="s">
        <v>135</v>
      </c>
      <c r="E156" s="193" t="s">
        <v>920</v>
      </c>
      <c r="F156" s="194" t="s">
        <v>921</v>
      </c>
      <c r="G156" s="195" t="s">
        <v>153</v>
      </c>
      <c r="H156" s="196">
        <v>34</v>
      </c>
      <c r="I156" s="197"/>
      <c r="J156" s="198">
        <f>ROUND(I156*H156,2)</f>
        <v>0</v>
      </c>
      <c r="K156" s="194" t="s">
        <v>35</v>
      </c>
      <c r="L156" s="40"/>
      <c r="M156" s="199" t="s">
        <v>35</v>
      </c>
      <c r="N156" s="200" t="s">
        <v>52</v>
      </c>
      <c r="O156" s="7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13" t="s">
        <v>142</v>
      </c>
      <c r="AT156" s="13" t="s">
        <v>135</v>
      </c>
      <c r="AU156" s="13" t="s">
        <v>89</v>
      </c>
      <c r="AY156" s="13" t="s">
        <v>134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3" t="s">
        <v>89</v>
      </c>
      <c r="BK156" s="203">
        <f>ROUND(I156*H156,2)</f>
        <v>0</v>
      </c>
      <c r="BL156" s="13" t="s">
        <v>142</v>
      </c>
      <c r="BM156" s="13" t="s">
        <v>722</v>
      </c>
    </row>
    <row r="157" s="1" customFormat="1" ht="16.5" customHeight="1">
      <c r="B157" s="35"/>
      <c r="C157" s="192" t="s">
        <v>415</v>
      </c>
      <c r="D157" s="192" t="s">
        <v>135</v>
      </c>
      <c r="E157" s="193" t="s">
        <v>922</v>
      </c>
      <c r="F157" s="194" t="s">
        <v>923</v>
      </c>
      <c r="G157" s="195" t="s">
        <v>153</v>
      </c>
      <c r="H157" s="196">
        <v>34</v>
      </c>
      <c r="I157" s="197"/>
      <c r="J157" s="198">
        <f>ROUND(I157*H157,2)</f>
        <v>0</v>
      </c>
      <c r="K157" s="194" t="s">
        <v>35</v>
      </c>
      <c r="L157" s="40"/>
      <c r="M157" s="199" t="s">
        <v>35</v>
      </c>
      <c r="N157" s="200" t="s">
        <v>52</v>
      </c>
      <c r="O157" s="76"/>
      <c r="P157" s="201">
        <f>O157*H157</f>
        <v>0</v>
      </c>
      <c r="Q157" s="201">
        <v>0</v>
      </c>
      <c r="R157" s="201">
        <f>Q157*H157</f>
        <v>0</v>
      </c>
      <c r="S157" s="201">
        <v>0</v>
      </c>
      <c r="T157" s="202">
        <f>S157*H157</f>
        <v>0</v>
      </c>
      <c r="AR157" s="13" t="s">
        <v>142</v>
      </c>
      <c r="AT157" s="13" t="s">
        <v>135</v>
      </c>
      <c r="AU157" s="13" t="s">
        <v>89</v>
      </c>
      <c r="AY157" s="13" t="s">
        <v>134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3" t="s">
        <v>89</v>
      </c>
      <c r="BK157" s="203">
        <f>ROUND(I157*H157,2)</f>
        <v>0</v>
      </c>
      <c r="BL157" s="13" t="s">
        <v>142</v>
      </c>
      <c r="BM157" s="13" t="s">
        <v>725</v>
      </c>
    </row>
    <row r="158" s="1" customFormat="1" ht="16.5" customHeight="1">
      <c r="B158" s="35"/>
      <c r="C158" s="192" t="s">
        <v>504</v>
      </c>
      <c r="D158" s="192" t="s">
        <v>135</v>
      </c>
      <c r="E158" s="193" t="s">
        <v>924</v>
      </c>
      <c r="F158" s="194" t="s">
        <v>925</v>
      </c>
      <c r="G158" s="195" t="s">
        <v>153</v>
      </c>
      <c r="H158" s="196">
        <v>1</v>
      </c>
      <c r="I158" s="197"/>
      <c r="J158" s="198">
        <f>ROUND(I158*H158,2)</f>
        <v>0</v>
      </c>
      <c r="K158" s="194" t="s">
        <v>35</v>
      </c>
      <c r="L158" s="40"/>
      <c r="M158" s="199" t="s">
        <v>35</v>
      </c>
      <c r="N158" s="200" t="s">
        <v>52</v>
      </c>
      <c r="O158" s="76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3" t="s">
        <v>142</v>
      </c>
      <c r="AT158" s="13" t="s">
        <v>135</v>
      </c>
      <c r="AU158" s="13" t="s">
        <v>89</v>
      </c>
      <c r="AY158" s="13" t="s">
        <v>134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3" t="s">
        <v>89</v>
      </c>
      <c r="BK158" s="203">
        <f>ROUND(I158*H158,2)</f>
        <v>0</v>
      </c>
      <c r="BL158" s="13" t="s">
        <v>142</v>
      </c>
      <c r="BM158" s="13" t="s">
        <v>733</v>
      </c>
    </row>
    <row r="159" s="1" customFormat="1" ht="16.5" customHeight="1">
      <c r="B159" s="35"/>
      <c r="C159" s="192" t="s">
        <v>418</v>
      </c>
      <c r="D159" s="192" t="s">
        <v>135</v>
      </c>
      <c r="E159" s="193" t="s">
        <v>926</v>
      </c>
      <c r="F159" s="194" t="s">
        <v>927</v>
      </c>
      <c r="G159" s="195" t="s">
        <v>153</v>
      </c>
      <c r="H159" s="196">
        <v>1</v>
      </c>
      <c r="I159" s="197"/>
      <c r="J159" s="198">
        <f>ROUND(I159*H159,2)</f>
        <v>0</v>
      </c>
      <c r="K159" s="194" t="s">
        <v>35</v>
      </c>
      <c r="L159" s="40"/>
      <c r="M159" s="199" t="s">
        <v>35</v>
      </c>
      <c r="N159" s="200" t="s">
        <v>52</v>
      </c>
      <c r="O159" s="76"/>
      <c r="P159" s="201">
        <f>O159*H159</f>
        <v>0</v>
      </c>
      <c r="Q159" s="201">
        <v>0</v>
      </c>
      <c r="R159" s="201">
        <f>Q159*H159</f>
        <v>0</v>
      </c>
      <c r="S159" s="201">
        <v>0</v>
      </c>
      <c r="T159" s="202">
        <f>S159*H159</f>
        <v>0</v>
      </c>
      <c r="AR159" s="13" t="s">
        <v>142</v>
      </c>
      <c r="AT159" s="13" t="s">
        <v>135</v>
      </c>
      <c r="AU159" s="13" t="s">
        <v>89</v>
      </c>
      <c r="AY159" s="13" t="s">
        <v>134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3" t="s">
        <v>89</v>
      </c>
      <c r="BK159" s="203">
        <f>ROUND(I159*H159,2)</f>
        <v>0</v>
      </c>
      <c r="BL159" s="13" t="s">
        <v>142</v>
      </c>
      <c r="BM159" s="13" t="s">
        <v>736</v>
      </c>
    </row>
    <row r="160" s="1" customFormat="1" ht="16.5" customHeight="1">
      <c r="B160" s="35"/>
      <c r="C160" s="192" t="s">
        <v>511</v>
      </c>
      <c r="D160" s="192" t="s">
        <v>135</v>
      </c>
      <c r="E160" s="193" t="s">
        <v>928</v>
      </c>
      <c r="F160" s="194" t="s">
        <v>929</v>
      </c>
      <c r="G160" s="195" t="s">
        <v>153</v>
      </c>
      <c r="H160" s="196">
        <v>1</v>
      </c>
      <c r="I160" s="197"/>
      <c r="J160" s="198">
        <f>ROUND(I160*H160,2)</f>
        <v>0</v>
      </c>
      <c r="K160" s="194" t="s">
        <v>35</v>
      </c>
      <c r="L160" s="40"/>
      <c r="M160" s="199" t="s">
        <v>35</v>
      </c>
      <c r="N160" s="200" t="s">
        <v>52</v>
      </c>
      <c r="O160" s="76"/>
      <c r="P160" s="201">
        <f>O160*H160</f>
        <v>0</v>
      </c>
      <c r="Q160" s="201">
        <v>0</v>
      </c>
      <c r="R160" s="201">
        <f>Q160*H160</f>
        <v>0</v>
      </c>
      <c r="S160" s="201">
        <v>0</v>
      </c>
      <c r="T160" s="202">
        <f>S160*H160</f>
        <v>0</v>
      </c>
      <c r="AR160" s="13" t="s">
        <v>142</v>
      </c>
      <c r="AT160" s="13" t="s">
        <v>135</v>
      </c>
      <c r="AU160" s="13" t="s">
        <v>89</v>
      </c>
      <c r="AY160" s="13" t="s">
        <v>134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3" t="s">
        <v>89</v>
      </c>
      <c r="BK160" s="203">
        <f>ROUND(I160*H160,2)</f>
        <v>0</v>
      </c>
      <c r="BL160" s="13" t="s">
        <v>142</v>
      </c>
      <c r="BM160" s="13" t="s">
        <v>740</v>
      </c>
    </row>
    <row r="161" s="1" customFormat="1" ht="16.5" customHeight="1">
      <c r="B161" s="35"/>
      <c r="C161" s="192" t="s">
        <v>421</v>
      </c>
      <c r="D161" s="192" t="s">
        <v>135</v>
      </c>
      <c r="E161" s="193" t="s">
        <v>930</v>
      </c>
      <c r="F161" s="194" t="s">
        <v>931</v>
      </c>
      <c r="G161" s="195" t="s">
        <v>153</v>
      </c>
      <c r="H161" s="196">
        <v>40</v>
      </c>
      <c r="I161" s="197"/>
      <c r="J161" s="198">
        <f>ROUND(I161*H161,2)</f>
        <v>0</v>
      </c>
      <c r="K161" s="194" t="s">
        <v>35</v>
      </c>
      <c r="L161" s="40"/>
      <c r="M161" s="199" t="s">
        <v>35</v>
      </c>
      <c r="N161" s="200" t="s">
        <v>52</v>
      </c>
      <c r="O161" s="76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3" t="s">
        <v>142</v>
      </c>
      <c r="AT161" s="13" t="s">
        <v>135</v>
      </c>
      <c r="AU161" s="13" t="s">
        <v>89</v>
      </c>
      <c r="AY161" s="13" t="s">
        <v>134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3" t="s">
        <v>89</v>
      </c>
      <c r="BK161" s="203">
        <f>ROUND(I161*H161,2)</f>
        <v>0</v>
      </c>
      <c r="BL161" s="13" t="s">
        <v>142</v>
      </c>
      <c r="BM161" s="13" t="s">
        <v>743</v>
      </c>
    </row>
    <row r="162" s="1" customFormat="1" ht="16.5" customHeight="1">
      <c r="B162" s="35"/>
      <c r="C162" s="192" t="s">
        <v>518</v>
      </c>
      <c r="D162" s="192" t="s">
        <v>135</v>
      </c>
      <c r="E162" s="193" t="s">
        <v>932</v>
      </c>
      <c r="F162" s="194" t="s">
        <v>933</v>
      </c>
      <c r="G162" s="195" t="s">
        <v>153</v>
      </c>
      <c r="H162" s="196">
        <v>25</v>
      </c>
      <c r="I162" s="197"/>
      <c r="J162" s="198">
        <f>ROUND(I162*H162,2)</f>
        <v>0</v>
      </c>
      <c r="K162" s="194" t="s">
        <v>35</v>
      </c>
      <c r="L162" s="40"/>
      <c r="M162" s="199" t="s">
        <v>35</v>
      </c>
      <c r="N162" s="200" t="s">
        <v>52</v>
      </c>
      <c r="O162" s="7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3" t="s">
        <v>142</v>
      </c>
      <c r="AT162" s="13" t="s">
        <v>135</v>
      </c>
      <c r="AU162" s="13" t="s">
        <v>89</v>
      </c>
      <c r="AY162" s="13" t="s">
        <v>134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3" t="s">
        <v>89</v>
      </c>
      <c r="BK162" s="203">
        <f>ROUND(I162*H162,2)</f>
        <v>0</v>
      </c>
      <c r="BL162" s="13" t="s">
        <v>142</v>
      </c>
      <c r="BM162" s="13" t="s">
        <v>747</v>
      </c>
    </row>
    <row r="163" s="1" customFormat="1" ht="16.5" customHeight="1">
      <c r="B163" s="35"/>
      <c r="C163" s="192" t="s">
        <v>260</v>
      </c>
      <c r="D163" s="192" t="s">
        <v>135</v>
      </c>
      <c r="E163" s="193" t="s">
        <v>934</v>
      </c>
      <c r="F163" s="194" t="s">
        <v>935</v>
      </c>
      <c r="G163" s="195" t="s">
        <v>735</v>
      </c>
      <c r="H163" s="196">
        <v>1</v>
      </c>
      <c r="I163" s="197"/>
      <c r="J163" s="198">
        <f>ROUND(I163*H163,2)</f>
        <v>0</v>
      </c>
      <c r="K163" s="194" t="s">
        <v>35</v>
      </c>
      <c r="L163" s="40"/>
      <c r="M163" s="199" t="s">
        <v>35</v>
      </c>
      <c r="N163" s="200" t="s">
        <v>52</v>
      </c>
      <c r="O163" s="76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13" t="s">
        <v>142</v>
      </c>
      <c r="AT163" s="13" t="s">
        <v>135</v>
      </c>
      <c r="AU163" s="13" t="s">
        <v>89</v>
      </c>
      <c r="AY163" s="13" t="s">
        <v>134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3" t="s">
        <v>89</v>
      </c>
      <c r="BK163" s="203">
        <f>ROUND(I163*H163,2)</f>
        <v>0</v>
      </c>
      <c r="BL163" s="13" t="s">
        <v>142</v>
      </c>
      <c r="BM163" s="13" t="s">
        <v>936</v>
      </c>
    </row>
    <row r="164" s="1" customFormat="1" ht="16.5" customHeight="1">
      <c r="B164" s="35"/>
      <c r="C164" s="192" t="s">
        <v>526</v>
      </c>
      <c r="D164" s="192" t="s">
        <v>135</v>
      </c>
      <c r="E164" s="193" t="s">
        <v>937</v>
      </c>
      <c r="F164" s="194" t="s">
        <v>938</v>
      </c>
      <c r="G164" s="195" t="s">
        <v>735</v>
      </c>
      <c r="H164" s="196">
        <v>1</v>
      </c>
      <c r="I164" s="197"/>
      <c r="J164" s="198">
        <f>ROUND(I164*H164,2)</f>
        <v>0</v>
      </c>
      <c r="K164" s="194" t="s">
        <v>35</v>
      </c>
      <c r="L164" s="40"/>
      <c r="M164" s="199" t="s">
        <v>35</v>
      </c>
      <c r="N164" s="200" t="s">
        <v>52</v>
      </c>
      <c r="O164" s="7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3" t="s">
        <v>142</v>
      </c>
      <c r="AT164" s="13" t="s">
        <v>135</v>
      </c>
      <c r="AU164" s="13" t="s">
        <v>89</v>
      </c>
      <c r="AY164" s="13" t="s">
        <v>134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3" t="s">
        <v>89</v>
      </c>
      <c r="BK164" s="203">
        <f>ROUND(I164*H164,2)</f>
        <v>0</v>
      </c>
      <c r="BL164" s="13" t="s">
        <v>142</v>
      </c>
      <c r="BM164" s="13" t="s">
        <v>939</v>
      </c>
    </row>
    <row r="165" s="1" customFormat="1" ht="16.5" customHeight="1">
      <c r="B165" s="35"/>
      <c r="C165" s="192" t="s">
        <v>264</v>
      </c>
      <c r="D165" s="192" t="s">
        <v>135</v>
      </c>
      <c r="E165" s="193" t="s">
        <v>940</v>
      </c>
      <c r="F165" s="194" t="s">
        <v>903</v>
      </c>
      <c r="G165" s="195" t="s">
        <v>735</v>
      </c>
      <c r="H165" s="196">
        <v>1</v>
      </c>
      <c r="I165" s="197"/>
      <c r="J165" s="198">
        <f>ROUND(I165*H165,2)</f>
        <v>0</v>
      </c>
      <c r="K165" s="194" t="s">
        <v>35</v>
      </c>
      <c r="L165" s="40"/>
      <c r="M165" s="199" t="s">
        <v>35</v>
      </c>
      <c r="N165" s="200" t="s">
        <v>52</v>
      </c>
      <c r="O165" s="76"/>
      <c r="P165" s="201">
        <f>O165*H165</f>
        <v>0</v>
      </c>
      <c r="Q165" s="201">
        <v>0</v>
      </c>
      <c r="R165" s="201">
        <f>Q165*H165</f>
        <v>0</v>
      </c>
      <c r="S165" s="201">
        <v>0</v>
      </c>
      <c r="T165" s="202">
        <f>S165*H165</f>
        <v>0</v>
      </c>
      <c r="AR165" s="13" t="s">
        <v>142</v>
      </c>
      <c r="AT165" s="13" t="s">
        <v>135</v>
      </c>
      <c r="AU165" s="13" t="s">
        <v>89</v>
      </c>
      <c r="AY165" s="13" t="s">
        <v>134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3" t="s">
        <v>89</v>
      </c>
      <c r="BK165" s="203">
        <f>ROUND(I165*H165,2)</f>
        <v>0</v>
      </c>
      <c r="BL165" s="13" t="s">
        <v>142</v>
      </c>
      <c r="BM165" s="13" t="s">
        <v>941</v>
      </c>
    </row>
    <row r="166" s="9" customFormat="1" ht="25.92" customHeight="1">
      <c r="B166" s="178"/>
      <c r="C166" s="179"/>
      <c r="D166" s="180" t="s">
        <v>80</v>
      </c>
      <c r="E166" s="181" t="s">
        <v>942</v>
      </c>
      <c r="F166" s="181" t="s">
        <v>943</v>
      </c>
      <c r="G166" s="179"/>
      <c r="H166" s="179"/>
      <c r="I166" s="182"/>
      <c r="J166" s="183">
        <f>BK166</f>
        <v>0</v>
      </c>
      <c r="K166" s="179"/>
      <c r="L166" s="184"/>
      <c r="M166" s="185"/>
      <c r="N166" s="186"/>
      <c r="O166" s="186"/>
      <c r="P166" s="187">
        <f>SUM(P167:P179)</f>
        <v>0</v>
      </c>
      <c r="Q166" s="186"/>
      <c r="R166" s="187">
        <f>SUM(R167:R179)</f>
        <v>0</v>
      </c>
      <c r="S166" s="186"/>
      <c r="T166" s="188">
        <f>SUM(T167:T179)</f>
        <v>0</v>
      </c>
      <c r="AR166" s="189" t="s">
        <v>89</v>
      </c>
      <c r="AT166" s="190" t="s">
        <v>80</v>
      </c>
      <c r="AU166" s="190" t="s">
        <v>81</v>
      </c>
      <c r="AY166" s="189" t="s">
        <v>134</v>
      </c>
      <c r="BK166" s="191">
        <f>SUM(BK167:BK179)</f>
        <v>0</v>
      </c>
    </row>
    <row r="167" s="1" customFormat="1" ht="16.5" customHeight="1">
      <c r="B167" s="35"/>
      <c r="C167" s="192" t="s">
        <v>533</v>
      </c>
      <c r="D167" s="192" t="s">
        <v>135</v>
      </c>
      <c r="E167" s="193" t="s">
        <v>944</v>
      </c>
      <c r="F167" s="194" t="s">
        <v>945</v>
      </c>
      <c r="G167" s="195" t="s">
        <v>153</v>
      </c>
      <c r="H167" s="196">
        <v>1</v>
      </c>
      <c r="I167" s="197"/>
      <c r="J167" s="198">
        <f>ROUND(I167*H167,2)</f>
        <v>0</v>
      </c>
      <c r="K167" s="194" t="s">
        <v>35</v>
      </c>
      <c r="L167" s="40"/>
      <c r="M167" s="199" t="s">
        <v>35</v>
      </c>
      <c r="N167" s="200" t="s">
        <v>52</v>
      </c>
      <c r="O167" s="76"/>
      <c r="P167" s="201">
        <f>O167*H167</f>
        <v>0</v>
      </c>
      <c r="Q167" s="201">
        <v>0</v>
      </c>
      <c r="R167" s="201">
        <f>Q167*H167</f>
        <v>0</v>
      </c>
      <c r="S167" s="201">
        <v>0</v>
      </c>
      <c r="T167" s="202">
        <f>S167*H167</f>
        <v>0</v>
      </c>
      <c r="AR167" s="13" t="s">
        <v>142</v>
      </c>
      <c r="AT167" s="13" t="s">
        <v>135</v>
      </c>
      <c r="AU167" s="13" t="s">
        <v>89</v>
      </c>
      <c r="AY167" s="13" t="s">
        <v>134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3" t="s">
        <v>89</v>
      </c>
      <c r="BK167" s="203">
        <f>ROUND(I167*H167,2)</f>
        <v>0</v>
      </c>
      <c r="BL167" s="13" t="s">
        <v>142</v>
      </c>
      <c r="BM167" s="13" t="s">
        <v>196</v>
      </c>
    </row>
    <row r="168" s="1" customFormat="1" ht="16.5" customHeight="1">
      <c r="B168" s="35"/>
      <c r="C168" s="192" t="s">
        <v>267</v>
      </c>
      <c r="D168" s="192" t="s">
        <v>135</v>
      </c>
      <c r="E168" s="193" t="s">
        <v>946</v>
      </c>
      <c r="F168" s="194" t="s">
        <v>947</v>
      </c>
      <c r="G168" s="195" t="s">
        <v>153</v>
      </c>
      <c r="H168" s="196">
        <v>1</v>
      </c>
      <c r="I168" s="197"/>
      <c r="J168" s="198">
        <f>ROUND(I168*H168,2)</f>
        <v>0</v>
      </c>
      <c r="K168" s="194" t="s">
        <v>35</v>
      </c>
      <c r="L168" s="40"/>
      <c r="M168" s="199" t="s">
        <v>35</v>
      </c>
      <c r="N168" s="200" t="s">
        <v>52</v>
      </c>
      <c r="O168" s="76"/>
      <c r="P168" s="201">
        <f>O168*H168</f>
        <v>0</v>
      </c>
      <c r="Q168" s="201">
        <v>0</v>
      </c>
      <c r="R168" s="201">
        <f>Q168*H168</f>
        <v>0</v>
      </c>
      <c r="S168" s="201">
        <v>0</v>
      </c>
      <c r="T168" s="202">
        <f>S168*H168</f>
        <v>0</v>
      </c>
      <c r="AR168" s="13" t="s">
        <v>142</v>
      </c>
      <c r="AT168" s="13" t="s">
        <v>135</v>
      </c>
      <c r="AU168" s="13" t="s">
        <v>89</v>
      </c>
      <c r="AY168" s="13" t="s">
        <v>134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3" t="s">
        <v>89</v>
      </c>
      <c r="BK168" s="203">
        <f>ROUND(I168*H168,2)</f>
        <v>0</v>
      </c>
      <c r="BL168" s="13" t="s">
        <v>142</v>
      </c>
      <c r="BM168" s="13" t="s">
        <v>201</v>
      </c>
    </row>
    <row r="169" s="1" customFormat="1" ht="16.5" customHeight="1">
      <c r="B169" s="35"/>
      <c r="C169" s="192" t="s">
        <v>538</v>
      </c>
      <c r="D169" s="192" t="s">
        <v>135</v>
      </c>
      <c r="E169" s="193" t="s">
        <v>948</v>
      </c>
      <c r="F169" s="194" t="s">
        <v>949</v>
      </c>
      <c r="G169" s="195" t="s">
        <v>153</v>
      </c>
      <c r="H169" s="196">
        <v>1</v>
      </c>
      <c r="I169" s="197"/>
      <c r="J169" s="198">
        <f>ROUND(I169*H169,2)</f>
        <v>0</v>
      </c>
      <c r="K169" s="194" t="s">
        <v>35</v>
      </c>
      <c r="L169" s="40"/>
      <c r="M169" s="199" t="s">
        <v>35</v>
      </c>
      <c r="N169" s="200" t="s">
        <v>52</v>
      </c>
      <c r="O169" s="76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13" t="s">
        <v>142</v>
      </c>
      <c r="AT169" s="13" t="s">
        <v>135</v>
      </c>
      <c r="AU169" s="13" t="s">
        <v>89</v>
      </c>
      <c r="AY169" s="13" t="s">
        <v>134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3" t="s">
        <v>89</v>
      </c>
      <c r="BK169" s="203">
        <f>ROUND(I169*H169,2)</f>
        <v>0</v>
      </c>
      <c r="BL169" s="13" t="s">
        <v>142</v>
      </c>
      <c r="BM169" s="13" t="s">
        <v>204</v>
      </c>
    </row>
    <row r="170" s="1" customFormat="1" ht="16.5" customHeight="1">
      <c r="B170" s="35"/>
      <c r="C170" s="192" t="s">
        <v>426</v>
      </c>
      <c r="D170" s="192" t="s">
        <v>135</v>
      </c>
      <c r="E170" s="193" t="s">
        <v>950</v>
      </c>
      <c r="F170" s="194" t="s">
        <v>807</v>
      </c>
      <c r="G170" s="195" t="s">
        <v>153</v>
      </c>
      <c r="H170" s="196">
        <v>1</v>
      </c>
      <c r="I170" s="197"/>
      <c r="J170" s="198">
        <f>ROUND(I170*H170,2)</f>
        <v>0</v>
      </c>
      <c r="K170" s="194" t="s">
        <v>35</v>
      </c>
      <c r="L170" s="40"/>
      <c r="M170" s="199" t="s">
        <v>35</v>
      </c>
      <c r="N170" s="200" t="s">
        <v>52</v>
      </c>
      <c r="O170" s="76"/>
      <c r="P170" s="201">
        <f>O170*H170</f>
        <v>0</v>
      </c>
      <c r="Q170" s="201">
        <v>0</v>
      </c>
      <c r="R170" s="201">
        <f>Q170*H170</f>
        <v>0</v>
      </c>
      <c r="S170" s="201">
        <v>0</v>
      </c>
      <c r="T170" s="202">
        <f>S170*H170</f>
        <v>0</v>
      </c>
      <c r="AR170" s="13" t="s">
        <v>142</v>
      </c>
      <c r="AT170" s="13" t="s">
        <v>135</v>
      </c>
      <c r="AU170" s="13" t="s">
        <v>89</v>
      </c>
      <c r="AY170" s="13" t="s">
        <v>134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3" t="s">
        <v>89</v>
      </c>
      <c r="BK170" s="203">
        <f>ROUND(I170*H170,2)</f>
        <v>0</v>
      </c>
      <c r="BL170" s="13" t="s">
        <v>142</v>
      </c>
      <c r="BM170" s="13" t="s">
        <v>207</v>
      </c>
    </row>
    <row r="171" s="1" customFormat="1" ht="16.5" customHeight="1">
      <c r="B171" s="35"/>
      <c r="C171" s="192" t="s">
        <v>543</v>
      </c>
      <c r="D171" s="192" t="s">
        <v>135</v>
      </c>
      <c r="E171" s="193" t="s">
        <v>951</v>
      </c>
      <c r="F171" s="194" t="s">
        <v>952</v>
      </c>
      <c r="G171" s="195" t="s">
        <v>153</v>
      </c>
      <c r="H171" s="196">
        <v>2</v>
      </c>
      <c r="I171" s="197"/>
      <c r="J171" s="198">
        <f>ROUND(I171*H171,2)</f>
        <v>0</v>
      </c>
      <c r="K171" s="194" t="s">
        <v>35</v>
      </c>
      <c r="L171" s="40"/>
      <c r="M171" s="199" t="s">
        <v>35</v>
      </c>
      <c r="N171" s="200" t="s">
        <v>52</v>
      </c>
      <c r="O171" s="76"/>
      <c r="P171" s="201">
        <f>O171*H171</f>
        <v>0</v>
      </c>
      <c r="Q171" s="201">
        <v>0</v>
      </c>
      <c r="R171" s="201">
        <f>Q171*H171</f>
        <v>0</v>
      </c>
      <c r="S171" s="201">
        <v>0</v>
      </c>
      <c r="T171" s="202">
        <f>S171*H171</f>
        <v>0</v>
      </c>
      <c r="AR171" s="13" t="s">
        <v>142</v>
      </c>
      <c r="AT171" s="13" t="s">
        <v>135</v>
      </c>
      <c r="AU171" s="13" t="s">
        <v>89</v>
      </c>
      <c r="AY171" s="13" t="s">
        <v>134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3" t="s">
        <v>89</v>
      </c>
      <c r="BK171" s="203">
        <f>ROUND(I171*H171,2)</f>
        <v>0</v>
      </c>
      <c r="BL171" s="13" t="s">
        <v>142</v>
      </c>
      <c r="BM171" s="13" t="s">
        <v>210</v>
      </c>
    </row>
    <row r="172" s="1" customFormat="1" ht="16.5" customHeight="1">
      <c r="B172" s="35"/>
      <c r="C172" s="192" t="s">
        <v>429</v>
      </c>
      <c r="D172" s="192" t="s">
        <v>135</v>
      </c>
      <c r="E172" s="193" t="s">
        <v>953</v>
      </c>
      <c r="F172" s="194" t="s">
        <v>954</v>
      </c>
      <c r="G172" s="195" t="s">
        <v>153</v>
      </c>
      <c r="H172" s="196">
        <v>1</v>
      </c>
      <c r="I172" s="197"/>
      <c r="J172" s="198">
        <f>ROUND(I172*H172,2)</f>
        <v>0</v>
      </c>
      <c r="K172" s="194" t="s">
        <v>35</v>
      </c>
      <c r="L172" s="40"/>
      <c r="M172" s="199" t="s">
        <v>35</v>
      </c>
      <c r="N172" s="200" t="s">
        <v>52</v>
      </c>
      <c r="O172" s="76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13" t="s">
        <v>142</v>
      </c>
      <c r="AT172" s="13" t="s">
        <v>135</v>
      </c>
      <c r="AU172" s="13" t="s">
        <v>89</v>
      </c>
      <c r="AY172" s="13" t="s">
        <v>134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3" t="s">
        <v>89</v>
      </c>
      <c r="BK172" s="203">
        <f>ROUND(I172*H172,2)</f>
        <v>0</v>
      </c>
      <c r="BL172" s="13" t="s">
        <v>142</v>
      </c>
      <c r="BM172" s="13" t="s">
        <v>214</v>
      </c>
    </row>
    <row r="173" s="1" customFormat="1" ht="16.5" customHeight="1">
      <c r="B173" s="35"/>
      <c r="C173" s="192" t="s">
        <v>548</v>
      </c>
      <c r="D173" s="192" t="s">
        <v>135</v>
      </c>
      <c r="E173" s="193" t="s">
        <v>955</v>
      </c>
      <c r="F173" s="194" t="s">
        <v>956</v>
      </c>
      <c r="G173" s="195" t="s">
        <v>153</v>
      </c>
      <c r="H173" s="196">
        <v>1</v>
      </c>
      <c r="I173" s="197"/>
      <c r="J173" s="198">
        <f>ROUND(I173*H173,2)</f>
        <v>0</v>
      </c>
      <c r="K173" s="194" t="s">
        <v>35</v>
      </c>
      <c r="L173" s="40"/>
      <c r="M173" s="199" t="s">
        <v>35</v>
      </c>
      <c r="N173" s="200" t="s">
        <v>52</v>
      </c>
      <c r="O173" s="76"/>
      <c r="P173" s="201">
        <f>O173*H173</f>
        <v>0</v>
      </c>
      <c r="Q173" s="201">
        <v>0</v>
      </c>
      <c r="R173" s="201">
        <f>Q173*H173</f>
        <v>0</v>
      </c>
      <c r="S173" s="201">
        <v>0</v>
      </c>
      <c r="T173" s="202">
        <f>S173*H173</f>
        <v>0</v>
      </c>
      <c r="AR173" s="13" t="s">
        <v>142</v>
      </c>
      <c r="AT173" s="13" t="s">
        <v>135</v>
      </c>
      <c r="AU173" s="13" t="s">
        <v>89</v>
      </c>
      <c r="AY173" s="13" t="s">
        <v>134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3" t="s">
        <v>89</v>
      </c>
      <c r="BK173" s="203">
        <f>ROUND(I173*H173,2)</f>
        <v>0</v>
      </c>
      <c r="BL173" s="13" t="s">
        <v>142</v>
      </c>
      <c r="BM173" s="13" t="s">
        <v>217</v>
      </c>
    </row>
    <row r="174" s="1" customFormat="1" ht="16.5" customHeight="1">
      <c r="B174" s="35"/>
      <c r="C174" s="192" t="s">
        <v>434</v>
      </c>
      <c r="D174" s="192" t="s">
        <v>135</v>
      </c>
      <c r="E174" s="193" t="s">
        <v>957</v>
      </c>
      <c r="F174" s="194" t="s">
        <v>958</v>
      </c>
      <c r="G174" s="195" t="s">
        <v>153</v>
      </c>
      <c r="H174" s="196">
        <v>1</v>
      </c>
      <c r="I174" s="197"/>
      <c r="J174" s="198">
        <f>ROUND(I174*H174,2)</f>
        <v>0</v>
      </c>
      <c r="K174" s="194" t="s">
        <v>35</v>
      </c>
      <c r="L174" s="40"/>
      <c r="M174" s="199" t="s">
        <v>35</v>
      </c>
      <c r="N174" s="200" t="s">
        <v>52</v>
      </c>
      <c r="O174" s="76"/>
      <c r="P174" s="201">
        <f>O174*H174</f>
        <v>0</v>
      </c>
      <c r="Q174" s="201">
        <v>0</v>
      </c>
      <c r="R174" s="201">
        <f>Q174*H174</f>
        <v>0</v>
      </c>
      <c r="S174" s="201">
        <v>0</v>
      </c>
      <c r="T174" s="202">
        <f>S174*H174</f>
        <v>0</v>
      </c>
      <c r="AR174" s="13" t="s">
        <v>142</v>
      </c>
      <c r="AT174" s="13" t="s">
        <v>135</v>
      </c>
      <c r="AU174" s="13" t="s">
        <v>89</v>
      </c>
      <c r="AY174" s="13" t="s">
        <v>134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3" t="s">
        <v>89</v>
      </c>
      <c r="BK174" s="203">
        <f>ROUND(I174*H174,2)</f>
        <v>0</v>
      </c>
      <c r="BL174" s="13" t="s">
        <v>142</v>
      </c>
      <c r="BM174" s="13" t="s">
        <v>220</v>
      </c>
    </row>
    <row r="175" s="1" customFormat="1" ht="16.5" customHeight="1">
      <c r="B175" s="35"/>
      <c r="C175" s="192" t="s">
        <v>555</v>
      </c>
      <c r="D175" s="192" t="s">
        <v>135</v>
      </c>
      <c r="E175" s="193" t="s">
        <v>774</v>
      </c>
      <c r="F175" s="194" t="s">
        <v>775</v>
      </c>
      <c r="G175" s="195" t="s">
        <v>153</v>
      </c>
      <c r="H175" s="196">
        <v>1</v>
      </c>
      <c r="I175" s="197"/>
      <c r="J175" s="198">
        <f>ROUND(I175*H175,2)</f>
        <v>0</v>
      </c>
      <c r="K175" s="194" t="s">
        <v>35</v>
      </c>
      <c r="L175" s="40"/>
      <c r="M175" s="199" t="s">
        <v>35</v>
      </c>
      <c r="N175" s="200" t="s">
        <v>52</v>
      </c>
      <c r="O175" s="7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3" t="s">
        <v>142</v>
      </c>
      <c r="AT175" s="13" t="s">
        <v>135</v>
      </c>
      <c r="AU175" s="13" t="s">
        <v>89</v>
      </c>
      <c r="AY175" s="13" t="s">
        <v>134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3" t="s">
        <v>89</v>
      </c>
      <c r="BK175" s="203">
        <f>ROUND(I175*H175,2)</f>
        <v>0</v>
      </c>
      <c r="BL175" s="13" t="s">
        <v>142</v>
      </c>
      <c r="BM175" s="13" t="s">
        <v>223</v>
      </c>
    </row>
    <row r="176" s="1" customFormat="1" ht="16.5" customHeight="1">
      <c r="B176" s="35"/>
      <c r="C176" s="192" t="s">
        <v>557</v>
      </c>
      <c r="D176" s="192" t="s">
        <v>135</v>
      </c>
      <c r="E176" s="193" t="s">
        <v>776</v>
      </c>
      <c r="F176" s="194" t="s">
        <v>777</v>
      </c>
      <c r="G176" s="195" t="s">
        <v>153</v>
      </c>
      <c r="H176" s="196">
        <v>1</v>
      </c>
      <c r="I176" s="197"/>
      <c r="J176" s="198">
        <f>ROUND(I176*H176,2)</f>
        <v>0</v>
      </c>
      <c r="K176" s="194" t="s">
        <v>35</v>
      </c>
      <c r="L176" s="40"/>
      <c r="M176" s="199" t="s">
        <v>35</v>
      </c>
      <c r="N176" s="200" t="s">
        <v>52</v>
      </c>
      <c r="O176" s="76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13" t="s">
        <v>142</v>
      </c>
      <c r="AT176" s="13" t="s">
        <v>135</v>
      </c>
      <c r="AU176" s="13" t="s">
        <v>89</v>
      </c>
      <c r="AY176" s="13" t="s">
        <v>134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3" t="s">
        <v>89</v>
      </c>
      <c r="BK176" s="203">
        <f>ROUND(I176*H176,2)</f>
        <v>0</v>
      </c>
      <c r="BL176" s="13" t="s">
        <v>142</v>
      </c>
      <c r="BM176" s="13" t="s">
        <v>229</v>
      </c>
    </row>
    <row r="177" s="1" customFormat="1" ht="16.5" customHeight="1">
      <c r="B177" s="35"/>
      <c r="C177" s="192" t="s">
        <v>561</v>
      </c>
      <c r="D177" s="192" t="s">
        <v>135</v>
      </c>
      <c r="E177" s="193" t="s">
        <v>959</v>
      </c>
      <c r="F177" s="194" t="s">
        <v>852</v>
      </c>
      <c r="G177" s="195" t="s">
        <v>153</v>
      </c>
      <c r="H177" s="196">
        <v>1</v>
      </c>
      <c r="I177" s="197"/>
      <c r="J177" s="198">
        <f>ROUND(I177*H177,2)</f>
        <v>0</v>
      </c>
      <c r="K177" s="194" t="s">
        <v>35</v>
      </c>
      <c r="L177" s="40"/>
      <c r="M177" s="199" t="s">
        <v>35</v>
      </c>
      <c r="N177" s="200" t="s">
        <v>52</v>
      </c>
      <c r="O177" s="76"/>
      <c r="P177" s="201">
        <f>O177*H177</f>
        <v>0</v>
      </c>
      <c r="Q177" s="201">
        <v>0</v>
      </c>
      <c r="R177" s="201">
        <f>Q177*H177</f>
        <v>0</v>
      </c>
      <c r="S177" s="201">
        <v>0</v>
      </c>
      <c r="T177" s="202">
        <f>S177*H177</f>
        <v>0</v>
      </c>
      <c r="AR177" s="13" t="s">
        <v>142</v>
      </c>
      <c r="AT177" s="13" t="s">
        <v>135</v>
      </c>
      <c r="AU177" s="13" t="s">
        <v>89</v>
      </c>
      <c r="AY177" s="13" t="s">
        <v>134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3" t="s">
        <v>89</v>
      </c>
      <c r="BK177" s="203">
        <f>ROUND(I177*H177,2)</f>
        <v>0</v>
      </c>
      <c r="BL177" s="13" t="s">
        <v>142</v>
      </c>
      <c r="BM177" s="13" t="s">
        <v>232</v>
      </c>
    </row>
    <row r="178" s="1" customFormat="1" ht="16.5" customHeight="1">
      <c r="B178" s="35"/>
      <c r="C178" s="192" t="s">
        <v>443</v>
      </c>
      <c r="D178" s="192" t="s">
        <v>135</v>
      </c>
      <c r="E178" s="193" t="s">
        <v>960</v>
      </c>
      <c r="F178" s="194" t="s">
        <v>855</v>
      </c>
      <c r="G178" s="195" t="s">
        <v>153</v>
      </c>
      <c r="H178" s="196">
        <v>1</v>
      </c>
      <c r="I178" s="197"/>
      <c r="J178" s="198">
        <f>ROUND(I178*H178,2)</f>
        <v>0</v>
      </c>
      <c r="K178" s="194" t="s">
        <v>35</v>
      </c>
      <c r="L178" s="40"/>
      <c r="M178" s="199" t="s">
        <v>35</v>
      </c>
      <c r="N178" s="200" t="s">
        <v>52</v>
      </c>
      <c r="O178" s="76"/>
      <c r="P178" s="201">
        <f>O178*H178</f>
        <v>0</v>
      </c>
      <c r="Q178" s="201">
        <v>0</v>
      </c>
      <c r="R178" s="201">
        <f>Q178*H178</f>
        <v>0</v>
      </c>
      <c r="S178" s="201">
        <v>0</v>
      </c>
      <c r="T178" s="202">
        <f>S178*H178</f>
        <v>0</v>
      </c>
      <c r="AR178" s="13" t="s">
        <v>142</v>
      </c>
      <c r="AT178" s="13" t="s">
        <v>135</v>
      </c>
      <c r="AU178" s="13" t="s">
        <v>89</v>
      </c>
      <c r="AY178" s="13" t="s">
        <v>134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3" t="s">
        <v>89</v>
      </c>
      <c r="BK178" s="203">
        <f>ROUND(I178*H178,2)</f>
        <v>0</v>
      </c>
      <c r="BL178" s="13" t="s">
        <v>142</v>
      </c>
      <c r="BM178" s="13" t="s">
        <v>236</v>
      </c>
    </row>
    <row r="179" s="1" customFormat="1" ht="16.5" customHeight="1">
      <c r="B179" s="35"/>
      <c r="C179" s="192" t="s">
        <v>568</v>
      </c>
      <c r="D179" s="192" t="s">
        <v>135</v>
      </c>
      <c r="E179" s="193" t="s">
        <v>961</v>
      </c>
      <c r="F179" s="194" t="s">
        <v>857</v>
      </c>
      <c r="G179" s="195" t="s">
        <v>153</v>
      </c>
      <c r="H179" s="196">
        <v>1</v>
      </c>
      <c r="I179" s="197"/>
      <c r="J179" s="198">
        <f>ROUND(I179*H179,2)</f>
        <v>0</v>
      </c>
      <c r="K179" s="194" t="s">
        <v>35</v>
      </c>
      <c r="L179" s="40"/>
      <c r="M179" s="199" t="s">
        <v>35</v>
      </c>
      <c r="N179" s="200" t="s">
        <v>52</v>
      </c>
      <c r="O179" s="76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13" t="s">
        <v>142</v>
      </c>
      <c r="AT179" s="13" t="s">
        <v>135</v>
      </c>
      <c r="AU179" s="13" t="s">
        <v>89</v>
      </c>
      <c r="AY179" s="13" t="s">
        <v>134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3" t="s">
        <v>89</v>
      </c>
      <c r="BK179" s="203">
        <f>ROUND(I179*H179,2)</f>
        <v>0</v>
      </c>
      <c r="BL179" s="13" t="s">
        <v>142</v>
      </c>
      <c r="BM179" s="13" t="s">
        <v>239</v>
      </c>
    </row>
    <row r="180" s="9" customFormat="1" ht="25.92" customHeight="1">
      <c r="B180" s="178"/>
      <c r="C180" s="179"/>
      <c r="D180" s="180" t="s">
        <v>80</v>
      </c>
      <c r="E180" s="181" t="s">
        <v>962</v>
      </c>
      <c r="F180" s="181" t="s">
        <v>963</v>
      </c>
      <c r="G180" s="179"/>
      <c r="H180" s="179"/>
      <c r="I180" s="182"/>
      <c r="J180" s="183">
        <f>BK180</f>
        <v>0</v>
      </c>
      <c r="K180" s="179"/>
      <c r="L180" s="184"/>
      <c r="M180" s="185"/>
      <c r="N180" s="186"/>
      <c r="O180" s="186"/>
      <c r="P180" s="187">
        <f>SUM(P181:P188)</f>
        <v>0</v>
      </c>
      <c r="Q180" s="186"/>
      <c r="R180" s="187">
        <f>SUM(R181:R188)</f>
        <v>0</v>
      </c>
      <c r="S180" s="186"/>
      <c r="T180" s="188">
        <f>SUM(T181:T188)</f>
        <v>0</v>
      </c>
      <c r="AR180" s="189" t="s">
        <v>89</v>
      </c>
      <c r="AT180" s="190" t="s">
        <v>80</v>
      </c>
      <c r="AU180" s="190" t="s">
        <v>81</v>
      </c>
      <c r="AY180" s="189" t="s">
        <v>134</v>
      </c>
      <c r="BK180" s="191">
        <f>SUM(BK181:BK188)</f>
        <v>0</v>
      </c>
    </row>
    <row r="181" s="1" customFormat="1" ht="16.5" customHeight="1">
      <c r="B181" s="35"/>
      <c r="C181" s="192" t="s">
        <v>287</v>
      </c>
      <c r="D181" s="192" t="s">
        <v>135</v>
      </c>
      <c r="E181" s="193" t="s">
        <v>964</v>
      </c>
      <c r="F181" s="194" t="s">
        <v>965</v>
      </c>
      <c r="G181" s="195" t="s">
        <v>153</v>
      </c>
      <c r="H181" s="196">
        <v>4</v>
      </c>
      <c r="I181" s="197"/>
      <c r="J181" s="198">
        <f>ROUND(I181*H181,2)</f>
        <v>0</v>
      </c>
      <c r="K181" s="194" t="s">
        <v>35</v>
      </c>
      <c r="L181" s="40"/>
      <c r="M181" s="199" t="s">
        <v>35</v>
      </c>
      <c r="N181" s="200" t="s">
        <v>52</v>
      </c>
      <c r="O181" s="76"/>
      <c r="P181" s="201">
        <f>O181*H181</f>
        <v>0</v>
      </c>
      <c r="Q181" s="201">
        <v>0</v>
      </c>
      <c r="R181" s="201">
        <f>Q181*H181</f>
        <v>0</v>
      </c>
      <c r="S181" s="201">
        <v>0</v>
      </c>
      <c r="T181" s="202">
        <f>S181*H181</f>
        <v>0</v>
      </c>
      <c r="AR181" s="13" t="s">
        <v>142</v>
      </c>
      <c r="AT181" s="13" t="s">
        <v>135</v>
      </c>
      <c r="AU181" s="13" t="s">
        <v>89</v>
      </c>
      <c r="AY181" s="13" t="s">
        <v>134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3" t="s">
        <v>89</v>
      </c>
      <c r="BK181" s="203">
        <f>ROUND(I181*H181,2)</f>
        <v>0</v>
      </c>
      <c r="BL181" s="13" t="s">
        <v>142</v>
      </c>
      <c r="BM181" s="13" t="s">
        <v>412</v>
      </c>
    </row>
    <row r="182" s="1" customFormat="1" ht="16.5" customHeight="1">
      <c r="B182" s="35"/>
      <c r="C182" s="192" t="s">
        <v>571</v>
      </c>
      <c r="D182" s="192" t="s">
        <v>135</v>
      </c>
      <c r="E182" s="193" t="s">
        <v>966</v>
      </c>
      <c r="F182" s="194" t="s">
        <v>967</v>
      </c>
      <c r="G182" s="195" t="s">
        <v>153</v>
      </c>
      <c r="H182" s="196">
        <v>3</v>
      </c>
      <c r="I182" s="197"/>
      <c r="J182" s="198">
        <f>ROUND(I182*H182,2)</f>
        <v>0</v>
      </c>
      <c r="K182" s="194" t="s">
        <v>35</v>
      </c>
      <c r="L182" s="40"/>
      <c r="M182" s="199" t="s">
        <v>35</v>
      </c>
      <c r="N182" s="200" t="s">
        <v>52</v>
      </c>
      <c r="O182" s="76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13" t="s">
        <v>142</v>
      </c>
      <c r="AT182" s="13" t="s">
        <v>135</v>
      </c>
      <c r="AU182" s="13" t="s">
        <v>89</v>
      </c>
      <c r="AY182" s="13" t="s">
        <v>134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3" t="s">
        <v>89</v>
      </c>
      <c r="BK182" s="203">
        <f>ROUND(I182*H182,2)</f>
        <v>0</v>
      </c>
      <c r="BL182" s="13" t="s">
        <v>142</v>
      </c>
      <c r="BM182" s="13" t="s">
        <v>415</v>
      </c>
    </row>
    <row r="183" s="1" customFormat="1" ht="16.5" customHeight="1">
      <c r="B183" s="35"/>
      <c r="C183" s="192" t="s">
        <v>291</v>
      </c>
      <c r="D183" s="192" t="s">
        <v>135</v>
      </c>
      <c r="E183" s="193" t="s">
        <v>968</v>
      </c>
      <c r="F183" s="194" t="s">
        <v>969</v>
      </c>
      <c r="G183" s="195" t="s">
        <v>153</v>
      </c>
      <c r="H183" s="196">
        <v>1</v>
      </c>
      <c r="I183" s="197"/>
      <c r="J183" s="198">
        <f>ROUND(I183*H183,2)</f>
        <v>0</v>
      </c>
      <c r="K183" s="194" t="s">
        <v>35</v>
      </c>
      <c r="L183" s="40"/>
      <c r="M183" s="199" t="s">
        <v>35</v>
      </c>
      <c r="N183" s="200" t="s">
        <v>52</v>
      </c>
      <c r="O183" s="76"/>
      <c r="P183" s="201">
        <f>O183*H183</f>
        <v>0</v>
      </c>
      <c r="Q183" s="201">
        <v>0</v>
      </c>
      <c r="R183" s="201">
        <f>Q183*H183</f>
        <v>0</v>
      </c>
      <c r="S183" s="201">
        <v>0</v>
      </c>
      <c r="T183" s="202">
        <f>S183*H183</f>
        <v>0</v>
      </c>
      <c r="AR183" s="13" t="s">
        <v>142</v>
      </c>
      <c r="AT183" s="13" t="s">
        <v>135</v>
      </c>
      <c r="AU183" s="13" t="s">
        <v>89</v>
      </c>
      <c r="AY183" s="13" t="s">
        <v>134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3" t="s">
        <v>89</v>
      </c>
      <c r="BK183" s="203">
        <f>ROUND(I183*H183,2)</f>
        <v>0</v>
      </c>
      <c r="BL183" s="13" t="s">
        <v>142</v>
      </c>
      <c r="BM183" s="13" t="s">
        <v>418</v>
      </c>
    </row>
    <row r="184" s="1" customFormat="1" ht="16.5" customHeight="1">
      <c r="B184" s="35"/>
      <c r="C184" s="192" t="s">
        <v>578</v>
      </c>
      <c r="D184" s="192" t="s">
        <v>135</v>
      </c>
      <c r="E184" s="193" t="s">
        <v>970</v>
      </c>
      <c r="F184" s="194" t="s">
        <v>971</v>
      </c>
      <c r="G184" s="195" t="s">
        <v>153</v>
      </c>
      <c r="H184" s="196">
        <v>8</v>
      </c>
      <c r="I184" s="197"/>
      <c r="J184" s="198">
        <f>ROUND(I184*H184,2)</f>
        <v>0</v>
      </c>
      <c r="K184" s="194" t="s">
        <v>35</v>
      </c>
      <c r="L184" s="40"/>
      <c r="M184" s="199" t="s">
        <v>35</v>
      </c>
      <c r="N184" s="200" t="s">
        <v>52</v>
      </c>
      <c r="O184" s="76"/>
      <c r="P184" s="201">
        <f>O184*H184</f>
        <v>0</v>
      </c>
      <c r="Q184" s="201">
        <v>0</v>
      </c>
      <c r="R184" s="201">
        <f>Q184*H184</f>
        <v>0</v>
      </c>
      <c r="S184" s="201">
        <v>0</v>
      </c>
      <c r="T184" s="202">
        <f>S184*H184</f>
        <v>0</v>
      </c>
      <c r="AR184" s="13" t="s">
        <v>142</v>
      </c>
      <c r="AT184" s="13" t="s">
        <v>135</v>
      </c>
      <c r="AU184" s="13" t="s">
        <v>89</v>
      </c>
      <c r="AY184" s="13" t="s">
        <v>134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3" t="s">
        <v>89</v>
      </c>
      <c r="BK184" s="203">
        <f>ROUND(I184*H184,2)</f>
        <v>0</v>
      </c>
      <c r="BL184" s="13" t="s">
        <v>142</v>
      </c>
      <c r="BM184" s="13" t="s">
        <v>421</v>
      </c>
    </row>
    <row r="185" s="1" customFormat="1" ht="16.5" customHeight="1">
      <c r="B185" s="35"/>
      <c r="C185" s="192" t="s">
        <v>294</v>
      </c>
      <c r="D185" s="192" t="s">
        <v>135</v>
      </c>
      <c r="E185" s="193" t="s">
        <v>972</v>
      </c>
      <c r="F185" s="194" t="s">
        <v>973</v>
      </c>
      <c r="G185" s="195" t="s">
        <v>153</v>
      </c>
      <c r="H185" s="196">
        <v>6</v>
      </c>
      <c r="I185" s="197"/>
      <c r="J185" s="198">
        <f>ROUND(I185*H185,2)</f>
        <v>0</v>
      </c>
      <c r="K185" s="194" t="s">
        <v>35</v>
      </c>
      <c r="L185" s="40"/>
      <c r="M185" s="199" t="s">
        <v>35</v>
      </c>
      <c r="N185" s="200" t="s">
        <v>52</v>
      </c>
      <c r="O185" s="76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13" t="s">
        <v>142</v>
      </c>
      <c r="AT185" s="13" t="s">
        <v>135</v>
      </c>
      <c r="AU185" s="13" t="s">
        <v>89</v>
      </c>
      <c r="AY185" s="13" t="s">
        <v>134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3" t="s">
        <v>89</v>
      </c>
      <c r="BK185" s="203">
        <f>ROUND(I185*H185,2)</f>
        <v>0</v>
      </c>
      <c r="BL185" s="13" t="s">
        <v>142</v>
      </c>
      <c r="BM185" s="13" t="s">
        <v>260</v>
      </c>
    </row>
    <row r="186" s="1" customFormat="1" ht="16.5" customHeight="1">
      <c r="B186" s="35"/>
      <c r="C186" s="192" t="s">
        <v>583</v>
      </c>
      <c r="D186" s="192" t="s">
        <v>135</v>
      </c>
      <c r="E186" s="193" t="s">
        <v>974</v>
      </c>
      <c r="F186" s="194" t="s">
        <v>975</v>
      </c>
      <c r="G186" s="195" t="s">
        <v>153</v>
      </c>
      <c r="H186" s="196">
        <v>2</v>
      </c>
      <c r="I186" s="197"/>
      <c r="J186" s="198">
        <f>ROUND(I186*H186,2)</f>
        <v>0</v>
      </c>
      <c r="K186" s="194" t="s">
        <v>35</v>
      </c>
      <c r="L186" s="40"/>
      <c r="M186" s="199" t="s">
        <v>35</v>
      </c>
      <c r="N186" s="200" t="s">
        <v>52</v>
      </c>
      <c r="O186" s="76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13" t="s">
        <v>142</v>
      </c>
      <c r="AT186" s="13" t="s">
        <v>135</v>
      </c>
      <c r="AU186" s="13" t="s">
        <v>89</v>
      </c>
      <c r="AY186" s="13" t="s">
        <v>134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3" t="s">
        <v>89</v>
      </c>
      <c r="BK186" s="203">
        <f>ROUND(I186*H186,2)</f>
        <v>0</v>
      </c>
      <c r="BL186" s="13" t="s">
        <v>142</v>
      </c>
      <c r="BM186" s="13" t="s">
        <v>264</v>
      </c>
    </row>
    <row r="187" s="1" customFormat="1" ht="16.5" customHeight="1">
      <c r="B187" s="35"/>
      <c r="C187" s="192" t="s">
        <v>298</v>
      </c>
      <c r="D187" s="192" t="s">
        <v>135</v>
      </c>
      <c r="E187" s="193" t="s">
        <v>976</v>
      </c>
      <c r="F187" s="194" t="s">
        <v>903</v>
      </c>
      <c r="G187" s="195" t="s">
        <v>153</v>
      </c>
      <c r="H187" s="196">
        <v>1</v>
      </c>
      <c r="I187" s="197"/>
      <c r="J187" s="198">
        <f>ROUND(I187*H187,2)</f>
        <v>0</v>
      </c>
      <c r="K187" s="194" t="s">
        <v>35</v>
      </c>
      <c r="L187" s="40"/>
      <c r="M187" s="199" t="s">
        <v>35</v>
      </c>
      <c r="N187" s="200" t="s">
        <v>52</v>
      </c>
      <c r="O187" s="76"/>
      <c r="P187" s="201">
        <f>O187*H187</f>
        <v>0</v>
      </c>
      <c r="Q187" s="201">
        <v>0</v>
      </c>
      <c r="R187" s="201">
        <f>Q187*H187</f>
        <v>0</v>
      </c>
      <c r="S187" s="201">
        <v>0</v>
      </c>
      <c r="T187" s="202">
        <f>S187*H187</f>
        <v>0</v>
      </c>
      <c r="AR187" s="13" t="s">
        <v>142</v>
      </c>
      <c r="AT187" s="13" t="s">
        <v>135</v>
      </c>
      <c r="AU187" s="13" t="s">
        <v>89</v>
      </c>
      <c r="AY187" s="13" t="s">
        <v>134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3" t="s">
        <v>89</v>
      </c>
      <c r="BK187" s="203">
        <f>ROUND(I187*H187,2)</f>
        <v>0</v>
      </c>
      <c r="BL187" s="13" t="s">
        <v>142</v>
      </c>
      <c r="BM187" s="13" t="s">
        <v>267</v>
      </c>
    </row>
    <row r="188" s="1" customFormat="1" ht="16.5" customHeight="1">
      <c r="B188" s="35"/>
      <c r="C188" s="192" t="s">
        <v>588</v>
      </c>
      <c r="D188" s="192" t="s">
        <v>135</v>
      </c>
      <c r="E188" s="193" t="s">
        <v>977</v>
      </c>
      <c r="F188" s="194" t="s">
        <v>905</v>
      </c>
      <c r="G188" s="195" t="s">
        <v>153</v>
      </c>
      <c r="H188" s="196">
        <v>1</v>
      </c>
      <c r="I188" s="197"/>
      <c r="J188" s="198">
        <f>ROUND(I188*H188,2)</f>
        <v>0</v>
      </c>
      <c r="K188" s="194" t="s">
        <v>35</v>
      </c>
      <c r="L188" s="40"/>
      <c r="M188" s="199" t="s">
        <v>35</v>
      </c>
      <c r="N188" s="200" t="s">
        <v>52</v>
      </c>
      <c r="O188" s="76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13" t="s">
        <v>142</v>
      </c>
      <c r="AT188" s="13" t="s">
        <v>135</v>
      </c>
      <c r="AU188" s="13" t="s">
        <v>89</v>
      </c>
      <c r="AY188" s="13" t="s">
        <v>134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3" t="s">
        <v>89</v>
      </c>
      <c r="BK188" s="203">
        <f>ROUND(I188*H188,2)</f>
        <v>0</v>
      </c>
      <c r="BL188" s="13" t="s">
        <v>142</v>
      </c>
      <c r="BM188" s="13" t="s">
        <v>426</v>
      </c>
    </row>
    <row r="189" s="9" customFormat="1" ht="25.92" customHeight="1">
      <c r="B189" s="178"/>
      <c r="C189" s="179"/>
      <c r="D189" s="180" t="s">
        <v>80</v>
      </c>
      <c r="E189" s="181" t="s">
        <v>978</v>
      </c>
      <c r="F189" s="181" t="s">
        <v>979</v>
      </c>
      <c r="G189" s="179"/>
      <c r="H189" s="179"/>
      <c r="I189" s="182"/>
      <c r="J189" s="183">
        <f>BK189</f>
        <v>0</v>
      </c>
      <c r="K189" s="179"/>
      <c r="L189" s="184"/>
      <c r="M189" s="185"/>
      <c r="N189" s="186"/>
      <c r="O189" s="186"/>
      <c r="P189" s="187">
        <f>SUM(P190:P198)</f>
        <v>0</v>
      </c>
      <c r="Q189" s="186"/>
      <c r="R189" s="187">
        <f>SUM(R190:R198)</f>
        <v>0</v>
      </c>
      <c r="S189" s="186"/>
      <c r="T189" s="188">
        <f>SUM(T190:T198)</f>
        <v>0</v>
      </c>
      <c r="AR189" s="189" t="s">
        <v>89</v>
      </c>
      <c r="AT189" s="190" t="s">
        <v>80</v>
      </c>
      <c r="AU189" s="190" t="s">
        <v>81</v>
      </c>
      <c r="AY189" s="189" t="s">
        <v>134</v>
      </c>
      <c r="BK189" s="191">
        <f>SUM(BK190:BK198)</f>
        <v>0</v>
      </c>
    </row>
    <row r="190" s="1" customFormat="1" ht="16.5" customHeight="1">
      <c r="B190" s="35"/>
      <c r="C190" s="192" t="s">
        <v>301</v>
      </c>
      <c r="D190" s="192" t="s">
        <v>135</v>
      </c>
      <c r="E190" s="193" t="s">
        <v>908</v>
      </c>
      <c r="F190" s="194" t="s">
        <v>909</v>
      </c>
      <c r="G190" s="195" t="s">
        <v>153</v>
      </c>
      <c r="H190" s="196">
        <v>70</v>
      </c>
      <c r="I190" s="197"/>
      <c r="J190" s="198">
        <f>ROUND(I190*H190,2)</f>
        <v>0</v>
      </c>
      <c r="K190" s="194" t="s">
        <v>35</v>
      </c>
      <c r="L190" s="40"/>
      <c r="M190" s="199" t="s">
        <v>35</v>
      </c>
      <c r="N190" s="200" t="s">
        <v>52</v>
      </c>
      <c r="O190" s="76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13" t="s">
        <v>142</v>
      </c>
      <c r="AT190" s="13" t="s">
        <v>135</v>
      </c>
      <c r="AU190" s="13" t="s">
        <v>89</v>
      </c>
      <c r="AY190" s="13" t="s">
        <v>134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3" t="s">
        <v>89</v>
      </c>
      <c r="BK190" s="203">
        <f>ROUND(I190*H190,2)</f>
        <v>0</v>
      </c>
      <c r="BL190" s="13" t="s">
        <v>142</v>
      </c>
      <c r="BM190" s="13" t="s">
        <v>434</v>
      </c>
    </row>
    <row r="191" s="1" customFormat="1" ht="16.5" customHeight="1">
      <c r="B191" s="35"/>
      <c r="C191" s="192" t="s">
        <v>595</v>
      </c>
      <c r="D191" s="192" t="s">
        <v>135</v>
      </c>
      <c r="E191" s="193" t="s">
        <v>980</v>
      </c>
      <c r="F191" s="194" t="s">
        <v>981</v>
      </c>
      <c r="G191" s="195" t="s">
        <v>153</v>
      </c>
      <c r="H191" s="196">
        <v>8</v>
      </c>
      <c r="I191" s="197"/>
      <c r="J191" s="198">
        <f>ROUND(I191*H191,2)</f>
        <v>0</v>
      </c>
      <c r="K191" s="194" t="s">
        <v>35</v>
      </c>
      <c r="L191" s="40"/>
      <c r="M191" s="199" t="s">
        <v>35</v>
      </c>
      <c r="N191" s="200" t="s">
        <v>52</v>
      </c>
      <c r="O191" s="76"/>
      <c r="P191" s="201">
        <f>O191*H191</f>
        <v>0</v>
      </c>
      <c r="Q191" s="201">
        <v>0</v>
      </c>
      <c r="R191" s="201">
        <f>Q191*H191</f>
        <v>0</v>
      </c>
      <c r="S191" s="201">
        <v>0</v>
      </c>
      <c r="T191" s="202">
        <f>S191*H191</f>
        <v>0</v>
      </c>
      <c r="AR191" s="13" t="s">
        <v>142</v>
      </c>
      <c r="AT191" s="13" t="s">
        <v>135</v>
      </c>
      <c r="AU191" s="13" t="s">
        <v>89</v>
      </c>
      <c r="AY191" s="13" t="s">
        <v>134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3" t="s">
        <v>89</v>
      </c>
      <c r="BK191" s="203">
        <f>ROUND(I191*H191,2)</f>
        <v>0</v>
      </c>
      <c r="BL191" s="13" t="s">
        <v>142</v>
      </c>
      <c r="BM191" s="13" t="s">
        <v>557</v>
      </c>
    </row>
    <row r="192" s="1" customFormat="1" ht="16.5" customHeight="1">
      <c r="B192" s="35"/>
      <c r="C192" s="192" t="s">
        <v>305</v>
      </c>
      <c r="D192" s="192" t="s">
        <v>135</v>
      </c>
      <c r="E192" s="193" t="s">
        <v>982</v>
      </c>
      <c r="F192" s="194" t="s">
        <v>983</v>
      </c>
      <c r="G192" s="195" t="s">
        <v>153</v>
      </c>
      <c r="H192" s="196">
        <v>30</v>
      </c>
      <c r="I192" s="197"/>
      <c r="J192" s="198">
        <f>ROUND(I192*H192,2)</f>
        <v>0</v>
      </c>
      <c r="K192" s="194" t="s">
        <v>35</v>
      </c>
      <c r="L192" s="40"/>
      <c r="M192" s="199" t="s">
        <v>35</v>
      </c>
      <c r="N192" s="200" t="s">
        <v>52</v>
      </c>
      <c r="O192" s="76"/>
      <c r="P192" s="201">
        <f>O192*H192</f>
        <v>0</v>
      </c>
      <c r="Q192" s="201">
        <v>0</v>
      </c>
      <c r="R192" s="201">
        <f>Q192*H192</f>
        <v>0</v>
      </c>
      <c r="S192" s="201">
        <v>0</v>
      </c>
      <c r="T192" s="202">
        <f>S192*H192</f>
        <v>0</v>
      </c>
      <c r="AR192" s="13" t="s">
        <v>142</v>
      </c>
      <c r="AT192" s="13" t="s">
        <v>135</v>
      </c>
      <c r="AU192" s="13" t="s">
        <v>89</v>
      </c>
      <c r="AY192" s="13" t="s">
        <v>134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3" t="s">
        <v>89</v>
      </c>
      <c r="BK192" s="203">
        <f>ROUND(I192*H192,2)</f>
        <v>0</v>
      </c>
      <c r="BL192" s="13" t="s">
        <v>142</v>
      </c>
      <c r="BM192" s="13" t="s">
        <v>443</v>
      </c>
    </row>
    <row r="193" s="1" customFormat="1" ht="16.5" customHeight="1">
      <c r="B193" s="35"/>
      <c r="C193" s="192" t="s">
        <v>602</v>
      </c>
      <c r="D193" s="192" t="s">
        <v>135</v>
      </c>
      <c r="E193" s="193" t="s">
        <v>984</v>
      </c>
      <c r="F193" s="194" t="s">
        <v>985</v>
      </c>
      <c r="G193" s="195" t="s">
        <v>153</v>
      </c>
      <c r="H193" s="196">
        <v>45</v>
      </c>
      <c r="I193" s="197"/>
      <c r="J193" s="198">
        <f>ROUND(I193*H193,2)</f>
        <v>0</v>
      </c>
      <c r="K193" s="194" t="s">
        <v>35</v>
      </c>
      <c r="L193" s="40"/>
      <c r="M193" s="199" t="s">
        <v>35</v>
      </c>
      <c r="N193" s="200" t="s">
        <v>52</v>
      </c>
      <c r="O193" s="76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13" t="s">
        <v>142</v>
      </c>
      <c r="AT193" s="13" t="s">
        <v>135</v>
      </c>
      <c r="AU193" s="13" t="s">
        <v>89</v>
      </c>
      <c r="AY193" s="13" t="s">
        <v>134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3" t="s">
        <v>89</v>
      </c>
      <c r="BK193" s="203">
        <f>ROUND(I193*H193,2)</f>
        <v>0</v>
      </c>
      <c r="BL193" s="13" t="s">
        <v>142</v>
      </c>
      <c r="BM193" s="13" t="s">
        <v>287</v>
      </c>
    </row>
    <row r="194" s="1" customFormat="1" ht="16.5" customHeight="1">
      <c r="B194" s="35"/>
      <c r="C194" s="192" t="s">
        <v>308</v>
      </c>
      <c r="D194" s="192" t="s">
        <v>135</v>
      </c>
      <c r="E194" s="193" t="s">
        <v>986</v>
      </c>
      <c r="F194" s="194" t="s">
        <v>987</v>
      </c>
      <c r="G194" s="195" t="s">
        <v>153</v>
      </c>
      <c r="H194" s="196">
        <v>5</v>
      </c>
      <c r="I194" s="197"/>
      <c r="J194" s="198">
        <f>ROUND(I194*H194,2)</f>
        <v>0</v>
      </c>
      <c r="K194" s="194" t="s">
        <v>35</v>
      </c>
      <c r="L194" s="40"/>
      <c r="M194" s="199" t="s">
        <v>35</v>
      </c>
      <c r="N194" s="200" t="s">
        <v>52</v>
      </c>
      <c r="O194" s="76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13" t="s">
        <v>142</v>
      </c>
      <c r="AT194" s="13" t="s">
        <v>135</v>
      </c>
      <c r="AU194" s="13" t="s">
        <v>89</v>
      </c>
      <c r="AY194" s="13" t="s">
        <v>134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3" t="s">
        <v>89</v>
      </c>
      <c r="BK194" s="203">
        <f>ROUND(I194*H194,2)</f>
        <v>0</v>
      </c>
      <c r="BL194" s="13" t="s">
        <v>142</v>
      </c>
      <c r="BM194" s="13" t="s">
        <v>291</v>
      </c>
    </row>
    <row r="195" s="1" customFormat="1" ht="16.5" customHeight="1">
      <c r="B195" s="35"/>
      <c r="C195" s="192" t="s">
        <v>609</v>
      </c>
      <c r="D195" s="192" t="s">
        <v>135</v>
      </c>
      <c r="E195" s="193" t="s">
        <v>930</v>
      </c>
      <c r="F195" s="194" t="s">
        <v>931</v>
      </c>
      <c r="G195" s="195" t="s">
        <v>153</v>
      </c>
      <c r="H195" s="196">
        <v>20</v>
      </c>
      <c r="I195" s="197"/>
      <c r="J195" s="198">
        <f>ROUND(I195*H195,2)</f>
        <v>0</v>
      </c>
      <c r="K195" s="194" t="s">
        <v>35</v>
      </c>
      <c r="L195" s="40"/>
      <c r="M195" s="199" t="s">
        <v>35</v>
      </c>
      <c r="N195" s="200" t="s">
        <v>52</v>
      </c>
      <c r="O195" s="76"/>
      <c r="P195" s="201">
        <f>O195*H195</f>
        <v>0</v>
      </c>
      <c r="Q195" s="201">
        <v>0</v>
      </c>
      <c r="R195" s="201">
        <f>Q195*H195</f>
        <v>0</v>
      </c>
      <c r="S195" s="201">
        <v>0</v>
      </c>
      <c r="T195" s="202">
        <f>S195*H195</f>
        <v>0</v>
      </c>
      <c r="AR195" s="13" t="s">
        <v>142</v>
      </c>
      <c r="AT195" s="13" t="s">
        <v>135</v>
      </c>
      <c r="AU195" s="13" t="s">
        <v>89</v>
      </c>
      <c r="AY195" s="13" t="s">
        <v>134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3" t="s">
        <v>89</v>
      </c>
      <c r="BK195" s="203">
        <f>ROUND(I195*H195,2)</f>
        <v>0</v>
      </c>
      <c r="BL195" s="13" t="s">
        <v>142</v>
      </c>
      <c r="BM195" s="13" t="s">
        <v>294</v>
      </c>
    </row>
    <row r="196" s="1" customFormat="1" ht="16.5" customHeight="1">
      <c r="B196" s="35"/>
      <c r="C196" s="192" t="s">
        <v>312</v>
      </c>
      <c r="D196" s="192" t="s">
        <v>135</v>
      </c>
      <c r="E196" s="193" t="s">
        <v>932</v>
      </c>
      <c r="F196" s="194" t="s">
        <v>933</v>
      </c>
      <c r="G196" s="195" t="s">
        <v>153</v>
      </c>
      <c r="H196" s="196">
        <v>5</v>
      </c>
      <c r="I196" s="197"/>
      <c r="J196" s="198">
        <f>ROUND(I196*H196,2)</f>
        <v>0</v>
      </c>
      <c r="K196" s="194" t="s">
        <v>35</v>
      </c>
      <c r="L196" s="40"/>
      <c r="M196" s="199" t="s">
        <v>35</v>
      </c>
      <c r="N196" s="200" t="s">
        <v>52</v>
      </c>
      <c r="O196" s="76"/>
      <c r="P196" s="201">
        <f>O196*H196</f>
        <v>0</v>
      </c>
      <c r="Q196" s="201">
        <v>0</v>
      </c>
      <c r="R196" s="201">
        <f>Q196*H196</f>
        <v>0</v>
      </c>
      <c r="S196" s="201">
        <v>0</v>
      </c>
      <c r="T196" s="202">
        <f>S196*H196</f>
        <v>0</v>
      </c>
      <c r="AR196" s="13" t="s">
        <v>142</v>
      </c>
      <c r="AT196" s="13" t="s">
        <v>135</v>
      </c>
      <c r="AU196" s="13" t="s">
        <v>89</v>
      </c>
      <c r="AY196" s="13" t="s">
        <v>134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3" t="s">
        <v>89</v>
      </c>
      <c r="BK196" s="203">
        <f>ROUND(I196*H196,2)</f>
        <v>0</v>
      </c>
      <c r="BL196" s="13" t="s">
        <v>142</v>
      </c>
      <c r="BM196" s="13" t="s">
        <v>298</v>
      </c>
    </row>
    <row r="197" s="1" customFormat="1" ht="16.5" customHeight="1">
      <c r="B197" s="35"/>
      <c r="C197" s="192" t="s">
        <v>616</v>
      </c>
      <c r="D197" s="192" t="s">
        <v>135</v>
      </c>
      <c r="E197" s="193" t="s">
        <v>988</v>
      </c>
      <c r="F197" s="194" t="s">
        <v>938</v>
      </c>
      <c r="G197" s="195" t="s">
        <v>153</v>
      </c>
      <c r="H197" s="196">
        <v>1</v>
      </c>
      <c r="I197" s="197"/>
      <c r="J197" s="198">
        <f>ROUND(I197*H197,2)</f>
        <v>0</v>
      </c>
      <c r="K197" s="194" t="s">
        <v>35</v>
      </c>
      <c r="L197" s="40"/>
      <c r="M197" s="199" t="s">
        <v>35</v>
      </c>
      <c r="N197" s="200" t="s">
        <v>52</v>
      </c>
      <c r="O197" s="76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13" t="s">
        <v>142</v>
      </c>
      <c r="AT197" s="13" t="s">
        <v>135</v>
      </c>
      <c r="AU197" s="13" t="s">
        <v>89</v>
      </c>
      <c r="AY197" s="13" t="s">
        <v>134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3" t="s">
        <v>89</v>
      </c>
      <c r="BK197" s="203">
        <f>ROUND(I197*H197,2)</f>
        <v>0</v>
      </c>
      <c r="BL197" s="13" t="s">
        <v>142</v>
      </c>
      <c r="BM197" s="13" t="s">
        <v>301</v>
      </c>
    </row>
    <row r="198" s="1" customFormat="1" ht="16.5" customHeight="1">
      <c r="B198" s="35"/>
      <c r="C198" s="192" t="s">
        <v>315</v>
      </c>
      <c r="D198" s="192" t="s">
        <v>135</v>
      </c>
      <c r="E198" s="193" t="s">
        <v>989</v>
      </c>
      <c r="F198" s="194" t="s">
        <v>903</v>
      </c>
      <c r="G198" s="195" t="s">
        <v>153</v>
      </c>
      <c r="H198" s="196">
        <v>1</v>
      </c>
      <c r="I198" s="197"/>
      <c r="J198" s="198">
        <f>ROUND(I198*H198,2)</f>
        <v>0</v>
      </c>
      <c r="K198" s="194" t="s">
        <v>35</v>
      </c>
      <c r="L198" s="40"/>
      <c r="M198" s="199" t="s">
        <v>35</v>
      </c>
      <c r="N198" s="200" t="s">
        <v>52</v>
      </c>
      <c r="O198" s="76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13" t="s">
        <v>142</v>
      </c>
      <c r="AT198" s="13" t="s">
        <v>135</v>
      </c>
      <c r="AU198" s="13" t="s">
        <v>89</v>
      </c>
      <c r="AY198" s="13" t="s">
        <v>134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3" t="s">
        <v>89</v>
      </c>
      <c r="BK198" s="203">
        <f>ROUND(I198*H198,2)</f>
        <v>0</v>
      </c>
      <c r="BL198" s="13" t="s">
        <v>142</v>
      </c>
      <c r="BM198" s="13" t="s">
        <v>305</v>
      </c>
    </row>
    <row r="199" s="9" customFormat="1" ht="25.92" customHeight="1">
      <c r="B199" s="178"/>
      <c r="C199" s="179"/>
      <c r="D199" s="180" t="s">
        <v>80</v>
      </c>
      <c r="E199" s="181" t="s">
        <v>990</v>
      </c>
      <c r="F199" s="181" t="s">
        <v>991</v>
      </c>
      <c r="G199" s="179"/>
      <c r="H199" s="179"/>
      <c r="I199" s="182"/>
      <c r="J199" s="183">
        <f>BK199</f>
        <v>0</v>
      </c>
      <c r="K199" s="179"/>
      <c r="L199" s="184"/>
      <c r="M199" s="185"/>
      <c r="N199" s="186"/>
      <c r="O199" s="186"/>
      <c r="P199" s="187">
        <f>SUM(P200:P202)</f>
        <v>0</v>
      </c>
      <c r="Q199" s="186"/>
      <c r="R199" s="187">
        <f>SUM(R200:R202)</f>
        <v>0</v>
      </c>
      <c r="S199" s="186"/>
      <c r="T199" s="188">
        <f>SUM(T200:T202)</f>
        <v>0</v>
      </c>
      <c r="AR199" s="189" t="s">
        <v>89</v>
      </c>
      <c r="AT199" s="190" t="s">
        <v>80</v>
      </c>
      <c r="AU199" s="190" t="s">
        <v>81</v>
      </c>
      <c r="AY199" s="189" t="s">
        <v>134</v>
      </c>
      <c r="BK199" s="191">
        <f>SUM(BK200:BK202)</f>
        <v>0</v>
      </c>
    </row>
    <row r="200" s="1" customFormat="1" ht="16.5" customHeight="1">
      <c r="B200" s="35"/>
      <c r="C200" s="192" t="s">
        <v>623</v>
      </c>
      <c r="D200" s="192" t="s">
        <v>135</v>
      </c>
      <c r="E200" s="193" t="s">
        <v>992</v>
      </c>
      <c r="F200" s="194" t="s">
        <v>993</v>
      </c>
      <c r="G200" s="195" t="s">
        <v>153</v>
      </c>
      <c r="H200" s="196">
        <v>1</v>
      </c>
      <c r="I200" s="197"/>
      <c r="J200" s="198">
        <f>ROUND(I200*H200,2)</f>
        <v>0</v>
      </c>
      <c r="K200" s="194" t="s">
        <v>35</v>
      </c>
      <c r="L200" s="40"/>
      <c r="M200" s="199" t="s">
        <v>35</v>
      </c>
      <c r="N200" s="200" t="s">
        <v>52</v>
      </c>
      <c r="O200" s="76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13" t="s">
        <v>142</v>
      </c>
      <c r="AT200" s="13" t="s">
        <v>135</v>
      </c>
      <c r="AU200" s="13" t="s">
        <v>89</v>
      </c>
      <c r="AY200" s="13" t="s">
        <v>134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3" t="s">
        <v>89</v>
      </c>
      <c r="BK200" s="203">
        <f>ROUND(I200*H200,2)</f>
        <v>0</v>
      </c>
      <c r="BL200" s="13" t="s">
        <v>142</v>
      </c>
      <c r="BM200" s="13" t="s">
        <v>312</v>
      </c>
    </row>
    <row r="201" s="1" customFormat="1" ht="16.5" customHeight="1">
      <c r="B201" s="35"/>
      <c r="C201" s="192" t="s">
        <v>319</v>
      </c>
      <c r="D201" s="192" t="s">
        <v>135</v>
      </c>
      <c r="E201" s="193" t="s">
        <v>994</v>
      </c>
      <c r="F201" s="194" t="s">
        <v>995</v>
      </c>
      <c r="G201" s="195" t="s">
        <v>153</v>
      </c>
      <c r="H201" s="196">
        <v>1</v>
      </c>
      <c r="I201" s="197"/>
      <c r="J201" s="198">
        <f>ROUND(I201*H201,2)</f>
        <v>0</v>
      </c>
      <c r="K201" s="194" t="s">
        <v>35</v>
      </c>
      <c r="L201" s="40"/>
      <c r="M201" s="199" t="s">
        <v>35</v>
      </c>
      <c r="N201" s="200" t="s">
        <v>52</v>
      </c>
      <c r="O201" s="76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13" t="s">
        <v>142</v>
      </c>
      <c r="AT201" s="13" t="s">
        <v>135</v>
      </c>
      <c r="AU201" s="13" t="s">
        <v>89</v>
      </c>
      <c r="AY201" s="13" t="s">
        <v>134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3" t="s">
        <v>89</v>
      </c>
      <c r="BK201" s="203">
        <f>ROUND(I201*H201,2)</f>
        <v>0</v>
      </c>
      <c r="BL201" s="13" t="s">
        <v>142</v>
      </c>
      <c r="BM201" s="13" t="s">
        <v>315</v>
      </c>
    </row>
    <row r="202" s="1" customFormat="1" ht="16.5" customHeight="1">
      <c r="B202" s="35"/>
      <c r="C202" s="192" t="s">
        <v>630</v>
      </c>
      <c r="D202" s="192" t="s">
        <v>135</v>
      </c>
      <c r="E202" s="193" t="s">
        <v>996</v>
      </c>
      <c r="F202" s="194" t="s">
        <v>997</v>
      </c>
      <c r="G202" s="195" t="s">
        <v>153</v>
      </c>
      <c r="H202" s="196">
        <v>1</v>
      </c>
      <c r="I202" s="197"/>
      <c r="J202" s="198">
        <f>ROUND(I202*H202,2)</f>
        <v>0</v>
      </c>
      <c r="K202" s="194" t="s">
        <v>35</v>
      </c>
      <c r="L202" s="40"/>
      <c r="M202" s="199" t="s">
        <v>35</v>
      </c>
      <c r="N202" s="200" t="s">
        <v>52</v>
      </c>
      <c r="O202" s="76"/>
      <c r="P202" s="201">
        <f>O202*H202</f>
        <v>0</v>
      </c>
      <c r="Q202" s="201">
        <v>0</v>
      </c>
      <c r="R202" s="201">
        <f>Q202*H202</f>
        <v>0</v>
      </c>
      <c r="S202" s="201">
        <v>0</v>
      </c>
      <c r="T202" s="202">
        <f>S202*H202</f>
        <v>0</v>
      </c>
      <c r="AR202" s="13" t="s">
        <v>142</v>
      </c>
      <c r="AT202" s="13" t="s">
        <v>135</v>
      </c>
      <c r="AU202" s="13" t="s">
        <v>89</v>
      </c>
      <c r="AY202" s="13" t="s">
        <v>134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3" t="s">
        <v>89</v>
      </c>
      <c r="BK202" s="203">
        <f>ROUND(I202*H202,2)</f>
        <v>0</v>
      </c>
      <c r="BL202" s="13" t="s">
        <v>142</v>
      </c>
      <c r="BM202" s="13" t="s">
        <v>319</v>
      </c>
    </row>
    <row r="203" s="9" customFormat="1" ht="25.92" customHeight="1">
      <c r="B203" s="178"/>
      <c r="C203" s="179"/>
      <c r="D203" s="180" t="s">
        <v>80</v>
      </c>
      <c r="E203" s="181" t="s">
        <v>998</v>
      </c>
      <c r="F203" s="181" t="s">
        <v>999</v>
      </c>
      <c r="G203" s="179"/>
      <c r="H203" s="179"/>
      <c r="I203" s="182"/>
      <c r="J203" s="183">
        <f>BK203</f>
        <v>0</v>
      </c>
      <c r="K203" s="179"/>
      <c r="L203" s="184"/>
      <c r="M203" s="185"/>
      <c r="N203" s="186"/>
      <c r="O203" s="186"/>
      <c r="P203" s="187">
        <f>P204</f>
        <v>0</v>
      </c>
      <c r="Q203" s="186"/>
      <c r="R203" s="187">
        <f>R204</f>
        <v>0</v>
      </c>
      <c r="S203" s="186"/>
      <c r="T203" s="188">
        <f>T204</f>
        <v>0</v>
      </c>
      <c r="AR203" s="189" t="s">
        <v>89</v>
      </c>
      <c r="AT203" s="190" t="s">
        <v>80</v>
      </c>
      <c r="AU203" s="190" t="s">
        <v>81</v>
      </c>
      <c r="AY203" s="189" t="s">
        <v>134</v>
      </c>
      <c r="BK203" s="191">
        <f>BK204</f>
        <v>0</v>
      </c>
    </row>
    <row r="204" s="1" customFormat="1" ht="16.5" customHeight="1">
      <c r="B204" s="35"/>
      <c r="C204" s="192" t="s">
        <v>324</v>
      </c>
      <c r="D204" s="192" t="s">
        <v>135</v>
      </c>
      <c r="E204" s="193" t="s">
        <v>1000</v>
      </c>
      <c r="F204" s="194" t="s">
        <v>1001</v>
      </c>
      <c r="G204" s="195" t="s">
        <v>735</v>
      </c>
      <c r="H204" s="196">
        <v>1</v>
      </c>
      <c r="I204" s="197"/>
      <c r="J204" s="198">
        <f>ROUND(I204*H204,2)</f>
        <v>0</v>
      </c>
      <c r="K204" s="194" t="s">
        <v>35</v>
      </c>
      <c r="L204" s="40"/>
      <c r="M204" s="199" t="s">
        <v>35</v>
      </c>
      <c r="N204" s="200" t="s">
        <v>52</v>
      </c>
      <c r="O204" s="76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13" t="s">
        <v>142</v>
      </c>
      <c r="AT204" s="13" t="s">
        <v>135</v>
      </c>
      <c r="AU204" s="13" t="s">
        <v>89</v>
      </c>
      <c r="AY204" s="13" t="s">
        <v>134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3" t="s">
        <v>89</v>
      </c>
      <c r="BK204" s="203">
        <f>ROUND(I204*H204,2)</f>
        <v>0</v>
      </c>
      <c r="BL204" s="13" t="s">
        <v>142</v>
      </c>
      <c r="BM204" s="13" t="s">
        <v>328</v>
      </c>
    </row>
    <row r="205" s="9" customFormat="1" ht="25.92" customHeight="1">
      <c r="B205" s="178"/>
      <c r="C205" s="179"/>
      <c r="D205" s="180" t="s">
        <v>80</v>
      </c>
      <c r="E205" s="181" t="s">
        <v>1002</v>
      </c>
      <c r="F205" s="181" t="s">
        <v>727</v>
      </c>
      <c r="G205" s="179"/>
      <c r="H205" s="179"/>
      <c r="I205" s="182"/>
      <c r="J205" s="183">
        <f>BK205</f>
        <v>0</v>
      </c>
      <c r="K205" s="179"/>
      <c r="L205" s="184"/>
      <c r="M205" s="185"/>
      <c r="N205" s="186"/>
      <c r="O205" s="186"/>
      <c r="P205" s="187">
        <f>SUM(P206:P217)</f>
        <v>0</v>
      </c>
      <c r="Q205" s="186"/>
      <c r="R205" s="187">
        <f>SUM(R206:R217)</f>
        <v>0</v>
      </c>
      <c r="S205" s="186"/>
      <c r="T205" s="188">
        <f>SUM(T206:T217)</f>
        <v>0</v>
      </c>
      <c r="AR205" s="189" t="s">
        <v>89</v>
      </c>
      <c r="AT205" s="190" t="s">
        <v>80</v>
      </c>
      <c r="AU205" s="190" t="s">
        <v>81</v>
      </c>
      <c r="AY205" s="189" t="s">
        <v>134</v>
      </c>
      <c r="BK205" s="191">
        <f>SUM(BK206:BK217)</f>
        <v>0</v>
      </c>
    </row>
    <row r="206" s="1" customFormat="1" ht="16.5" customHeight="1">
      <c r="B206" s="35"/>
      <c r="C206" s="192" t="s">
        <v>636</v>
      </c>
      <c r="D206" s="192" t="s">
        <v>135</v>
      </c>
      <c r="E206" s="193" t="s">
        <v>1003</v>
      </c>
      <c r="F206" s="194" t="s">
        <v>1004</v>
      </c>
      <c r="G206" s="195" t="s">
        <v>735</v>
      </c>
      <c r="H206" s="196">
        <v>1</v>
      </c>
      <c r="I206" s="197"/>
      <c r="J206" s="198">
        <f>ROUND(I206*H206,2)</f>
        <v>0</v>
      </c>
      <c r="K206" s="194" t="s">
        <v>35</v>
      </c>
      <c r="L206" s="40"/>
      <c r="M206" s="199" t="s">
        <v>35</v>
      </c>
      <c r="N206" s="200" t="s">
        <v>52</v>
      </c>
      <c r="O206" s="76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13" t="s">
        <v>142</v>
      </c>
      <c r="AT206" s="13" t="s">
        <v>135</v>
      </c>
      <c r="AU206" s="13" t="s">
        <v>89</v>
      </c>
      <c r="AY206" s="13" t="s">
        <v>134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3" t="s">
        <v>89</v>
      </c>
      <c r="BK206" s="203">
        <f>ROUND(I206*H206,2)</f>
        <v>0</v>
      </c>
      <c r="BL206" s="13" t="s">
        <v>142</v>
      </c>
      <c r="BM206" s="13" t="s">
        <v>477</v>
      </c>
    </row>
    <row r="207" s="1" customFormat="1" ht="16.5" customHeight="1">
      <c r="B207" s="35"/>
      <c r="C207" s="192" t="s">
        <v>328</v>
      </c>
      <c r="D207" s="192" t="s">
        <v>135</v>
      </c>
      <c r="E207" s="193" t="s">
        <v>1005</v>
      </c>
      <c r="F207" s="194" t="s">
        <v>1006</v>
      </c>
      <c r="G207" s="195" t="s">
        <v>735</v>
      </c>
      <c r="H207" s="196">
        <v>1</v>
      </c>
      <c r="I207" s="197"/>
      <c r="J207" s="198">
        <f>ROUND(I207*H207,2)</f>
        <v>0</v>
      </c>
      <c r="K207" s="194" t="s">
        <v>35</v>
      </c>
      <c r="L207" s="40"/>
      <c r="M207" s="199" t="s">
        <v>35</v>
      </c>
      <c r="N207" s="200" t="s">
        <v>52</v>
      </c>
      <c r="O207" s="76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13" t="s">
        <v>142</v>
      </c>
      <c r="AT207" s="13" t="s">
        <v>135</v>
      </c>
      <c r="AU207" s="13" t="s">
        <v>89</v>
      </c>
      <c r="AY207" s="13" t="s">
        <v>134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3" t="s">
        <v>89</v>
      </c>
      <c r="BK207" s="203">
        <f>ROUND(I207*H207,2)</f>
        <v>0</v>
      </c>
      <c r="BL207" s="13" t="s">
        <v>142</v>
      </c>
      <c r="BM207" s="13" t="s">
        <v>481</v>
      </c>
    </row>
    <row r="208" s="1" customFormat="1" ht="16.5" customHeight="1">
      <c r="B208" s="35"/>
      <c r="C208" s="192" t="s">
        <v>641</v>
      </c>
      <c r="D208" s="192" t="s">
        <v>135</v>
      </c>
      <c r="E208" s="193" t="s">
        <v>1007</v>
      </c>
      <c r="F208" s="194" t="s">
        <v>1008</v>
      </c>
      <c r="G208" s="195" t="s">
        <v>735</v>
      </c>
      <c r="H208" s="196">
        <v>1</v>
      </c>
      <c r="I208" s="197"/>
      <c r="J208" s="198">
        <f>ROUND(I208*H208,2)</f>
        <v>0</v>
      </c>
      <c r="K208" s="194" t="s">
        <v>35</v>
      </c>
      <c r="L208" s="40"/>
      <c r="M208" s="199" t="s">
        <v>35</v>
      </c>
      <c r="N208" s="200" t="s">
        <v>52</v>
      </c>
      <c r="O208" s="76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13" t="s">
        <v>142</v>
      </c>
      <c r="AT208" s="13" t="s">
        <v>135</v>
      </c>
      <c r="AU208" s="13" t="s">
        <v>89</v>
      </c>
      <c r="AY208" s="13" t="s">
        <v>134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3" t="s">
        <v>89</v>
      </c>
      <c r="BK208" s="203">
        <f>ROUND(I208*H208,2)</f>
        <v>0</v>
      </c>
      <c r="BL208" s="13" t="s">
        <v>142</v>
      </c>
      <c r="BM208" s="13" t="s">
        <v>484</v>
      </c>
    </row>
    <row r="209" s="1" customFormat="1" ht="16.5" customHeight="1">
      <c r="B209" s="35"/>
      <c r="C209" s="192" t="s">
        <v>474</v>
      </c>
      <c r="D209" s="192" t="s">
        <v>135</v>
      </c>
      <c r="E209" s="193" t="s">
        <v>1009</v>
      </c>
      <c r="F209" s="194" t="s">
        <v>1010</v>
      </c>
      <c r="G209" s="195" t="s">
        <v>735</v>
      </c>
      <c r="H209" s="196">
        <v>1</v>
      </c>
      <c r="I209" s="197"/>
      <c r="J209" s="198">
        <f>ROUND(I209*H209,2)</f>
        <v>0</v>
      </c>
      <c r="K209" s="194" t="s">
        <v>35</v>
      </c>
      <c r="L209" s="40"/>
      <c r="M209" s="199" t="s">
        <v>35</v>
      </c>
      <c r="N209" s="200" t="s">
        <v>52</v>
      </c>
      <c r="O209" s="76"/>
      <c r="P209" s="201">
        <f>O209*H209</f>
        <v>0</v>
      </c>
      <c r="Q209" s="201">
        <v>0</v>
      </c>
      <c r="R209" s="201">
        <f>Q209*H209</f>
        <v>0</v>
      </c>
      <c r="S209" s="201">
        <v>0</v>
      </c>
      <c r="T209" s="202">
        <f>S209*H209</f>
        <v>0</v>
      </c>
      <c r="AR209" s="13" t="s">
        <v>142</v>
      </c>
      <c r="AT209" s="13" t="s">
        <v>135</v>
      </c>
      <c r="AU209" s="13" t="s">
        <v>89</v>
      </c>
      <c r="AY209" s="13" t="s">
        <v>134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3" t="s">
        <v>89</v>
      </c>
      <c r="BK209" s="203">
        <f>ROUND(I209*H209,2)</f>
        <v>0</v>
      </c>
      <c r="BL209" s="13" t="s">
        <v>142</v>
      </c>
      <c r="BM209" s="13" t="s">
        <v>488</v>
      </c>
    </row>
    <row r="210" s="1" customFormat="1" ht="16.5" customHeight="1">
      <c r="B210" s="35"/>
      <c r="C210" s="192" t="s">
        <v>648</v>
      </c>
      <c r="D210" s="192" t="s">
        <v>135</v>
      </c>
      <c r="E210" s="193" t="s">
        <v>1011</v>
      </c>
      <c r="F210" s="194" t="s">
        <v>1012</v>
      </c>
      <c r="G210" s="195" t="s">
        <v>735</v>
      </c>
      <c r="H210" s="196">
        <v>1</v>
      </c>
      <c r="I210" s="197"/>
      <c r="J210" s="198">
        <f>ROUND(I210*H210,2)</f>
        <v>0</v>
      </c>
      <c r="K210" s="194" t="s">
        <v>35</v>
      </c>
      <c r="L210" s="40"/>
      <c r="M210" s="199" t="s">
        <v>35</v>
      </c>
      <c r="N210" s="200" t="s">
        <v>52</v>
      </c>
      <c r="O210" s="76"/>
      <c r="P210" s="201">
        <f>O210*H210</f>
        <v>0</v>
      </c>
      <c r="Q210" s="201">
        <v>0</v>
      </c>
      <c r="R210" s="201">
        <f>Q210*H210</f>
        <v>0</v>
      </c>
      <c r="S210" s="201">
        <v>0</v>
      </c>
      <c r="T210" s="202">
        <f>S210*H210</f>
        <v>0</v>
      </c>
      <c r="AR210" s="13" t="s">
        <v>142</v>
      </c>
      <c r="AT210" s="13" t="s">
        <v>135</v>
      </c>
      <c r="AU210" s="13" t="s">
        <v>89</v>
      </c>
      <c r="AY210" s="13" t="s">
        <v>134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3" t="s">
        <v>89</v>
      </c>
      <c r="BK210" s="203">
        <f>ROUND(I210*H210,2)</f>
        <v>0</v>
      </c>
      <c r="BL210" s="13" t="s">
        <v>142</v>
      </c>
      <c r="BM210" s="13" t="s">
        <v>491</v>
      </c>
    </row>
    <row r="211" s="1" customFormat="1" ht="16.5" customHeight="1">
      <c r="B211" s="35"/>
      <c r="C211" s="192" t="s">
        <v>477</v>
      </c>
      <c r="D211" s="192" t="s">
        <v>135</v>
      </c>
      <c r="E211" s="193" t="s">
        <v>1013</v>
      </c>
      <c r="F211" s="194" t="s">
        <v>1014</v>
      </c>
      <c r="G211" s="195" t="s">
        <v>735</v>
      </c>
      <c r="H211" s="196">
        <v>1</v>
      </c>
      <c r="I211" s="197"/>
      <c r="J211" s="198">
        <f>ROUND(I211*H211,2)</f>
        <v>0</v>
      </c>
      <c r="K211" s="194" t="s">
        <v>35</v>
      </c>
      <c r="L211" s="40"/>
      <c r="M211" s="199" t="s">
        <v>35</v>
      </c>
      <c r="N211" s="200" t="s">
        <v>52</v>
      </c>
      <c r="O211" s="76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13" t="s">
        <v>142</v>
      </c>
      <c r="AT211" s="13" t="s">
        <v>135</v>
      </c>
      <c r="AU211" s="13" t="s">
        <v>89</v>
      </c>
      <c r="AY211" s="13" t="s">
        <v>134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3" t="s">
        <v>89</v>
      </c>
      <c r="BK211" s="203">
        <f>ROUND(I211*H211,2)</f>
        <v>0</v>
      </c>
      <c r="BL211" s="13" t="s">
        <v>142</v>
      </c>
      <c r="BM211" s="13" t="s">
        <v>495</v>
      </c>
    </row>
    <row r="212" s="1" customFormat="1" ht="16.5" customHeight="1">
      <c r="B212" s="35"/>
      <c r="C212" s="192" t="s">
        <v>655</v>
      </c>
      <c r="D212" s="192" t="s">
        <v>135</v>
      </c>
      <c r="E212" s="193" t="s">
        <v>1015</v>
      </c>
      <c r="F212" s="194" t="s">
        <v>1016</v>
      </c>
      <c r="G212" s="195" t="s">
        <v>735</v>
      </c>
      <c r="H212" s="196">
        <v>1</v>
      </c>
      <c r="I212" s="197"/>
      <c r="J212" s="198">
        <f>ROUND(I212*H212,2)</f>
        <v>0</v>
      </c>
      <c r="K212" s="194" t="s">
        <v>35</v>
      </c>
      <c r="L212" s="40"/>
      <c r="M212" s="199" t="s">
        <v>35</v>
      </c>
      <c r="N212" s="200" t="s">
        <v>52</v>
      </c>
      <c r="O212" s="76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13" t="s">
        <v>142</v>
      </c>
      <c r="AT212" s="13" t="s">
        <v>135</v>
      </c>
      <c r="AU212" s="13" t="s">
        <v>89</v>
      </c>
      <c r="AY212" s="13" t="s">
        <v>134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3" t="s">
        <v>89</v>
      </c>
      <c r="BK212" s="203">
        <f>ROUND(I212*H212,2)</f>
        <v>0</v>
      </c>
      <c r="BL212" s="13" t="s">
        <v>142</v>
      </c>
      <c r="BM212" s="13" t="s">
        <v>496</v>
      </c>
    </row>
    <row r="213" s="1" customFormat="1" ht="16.5" customHeight="1">
      <c r="B213" s="35"/>
      <c r="C213" s="192" t="s">
        <v>481</v>
      </c>
      <c r="D213" s="192" t="s">
        <v>135</v>
      </c>
      <c r="E213" s="193" t="s">
        <v>1017</v>
      </c>
      <c r="F213" s="194" t="s">
        <v>1018</v>
      </c>
      <c r="G213" s="195" t="s">
        <v>735</v>
      </c>
      <c r="H213" s="196">
        <v>1</v>
      </c>
      <c r="I213" s="197"/>
      <c r="J213" s="198">
        <f>ROUND(I213*H213,2)</f>
        <v>0</v>
      </c>
      <c r="K213" s="194" t="s">
        <v>35</v>
      </c>
      <c r="L213" s="40"/>
      <c r="M213" s="199" t="s">
        <v>35</v>
      </c>
      <c r="N213" s="200" t="s">
        <v>52</v>
      </c>
      <c r="O213" s="76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13" t="s">
        <v>142</v>
      </c>
      <c r="AT213" s="13" t="s">
        <v>135</v>
      </c>
      <c r="AU213" s="13" t="s">
        <v>89</v>
      </c>
      <c r="AY213" s="13" t="s">
        <v>134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3" t="s">
        <v>89</v>
      </c>
      <c r="BK213" s="203">
        <f>ROUND(I213*H213,2)</f>
        <v>0</v>
      </c>
      <c r="BL213" s="13" t="s">
        <v>142</v>
      </c>
      <c r="BM213" s="13" t="s">
        <v>500</v>
      </c>
    </row>
    <row r="214" s="1" customFormat="1" ht="16.5" customHeight="1">
      <c r="B214" s="35"/>
      <c r="C214" s="192" t="s">
        <v>661</v>
      </c>
      <c r="D214" s="192" t="s">
        <v>135</v>
      </c>
      <c r="E214" s="193" t="s">
        <v>1019</v>
      </c>
      <c r="F214" s="194" t="s">
        <v>1020</v>
      </c>
      <c r="G214" s="195" t="s">
        <v>735</v>
      </c>
      <c r="H214" s="196">
        <v>1</v>
      </c>
      <c r="I214" s="197"/>
      <c r="J214" s="198">
        <f>ROUND(I214*H214,2)</f>
        <v>0</v>
      </c>
      <c r="K214" s="194" t="s">
        <v>35</v>
      </c>
      <c r="L214" s="40"/>
      <c r="M214" s="199" t="s">
        <v>35</v>
      </c>
      <c r="N214" s="200" t="s">
        <v>52</v>
      </c>
      <c r="O214" s="76"/>
      <c r="P214" s="201">
        <f>O214*H214</f>
        <v>0</v>
      </c>
      <c r="Q214" s="201">
        <v>0</v>
      </c>
      <c r="R214" s="201">
        <f>Q214*H214</f>
        <v>0</v>
      </c>
      <c r="S214" s="201">
        <v>0</v>
      </c>
      <c r="T214" s="202">
        <f>S214*H214</f>
        <v>0</v>
      </c>
      <c r="AR214" s="13" t="s">
        <v>142</v>
      </c>
      <c r="AT214" s="13" t="s">
        <v>135</v>
      </c>
      <c r="AU214" s="13" t="s">
        <v>89</v>
      </c>
      <c r="AY214" s="13" t="s">
        <v>134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3" t="s">
        <v>89</v>
      </c>
      <c r="BK214" s="203">
        <f>ROUND(I214*H214,2)</f>
        <v>0</v>
      </c>
      <c r="BL214" s="13" t="s">
        <v>142</v>
      </c>
      <c r="BM214" s="13" t="s">
        <v>503</v>
      </c>
    </row>
    <row r="215" s="1" customFormat="1" ht="16.5" customHeight="1">
      <c r="B215" s="35"/>
      <c r="C215" s="192" t="s">
        <v>484</v>
      </c>
      <c r="D215" s="192" t="s">
        <v>135</v>
      </c>
      <c r="E215" s="193" t="s">
        <v>1021</v>
      </c>
      <c r="F215" s="194" t="s">
        <v>1022</v>
      </c>
      <c r="G215" s="195" t="s">
        <v>735</v>
      </c>
      <c r="H215" s="196">
        <v>1</v>
      </c>
      <c r="I215" s="197"/>
      <c r="J215" s="198">
        <f>ROUND(I215*H215,2)</f>
        <v>0</v>
      </c>
      <c r="K215" s="194" t="s">
        <v>35</v>
      </c>
      <c r="L215" s="40"/>
      <c r="M215" s="199" t="s">
        <v>35</v>
      </c>
      <c r="N215" s="200" t="s">
        <v>52</v>
      </c>
      <c r="O215" s="76"/>
      <c r="P215" s="201">
        <f>O215*H215</f>
        <v>0</v>
      </c>
      <c r="Q215" s="201">
        <v>0</v>
      </c>
      <c r="R215" s="201">
        <f>Q215*H215</f>
        <v>0</v>
      </c>
      <c r="S215" s="201">
        <v>0</v>
      </c>
      <c r="T215" s="202">
        <f>S215*H215</f>
        <v>0</v>
      </c>
      <c r="AR215" s="13" t="s">
        <v>142</v>
      </c>
      <c r="AT215" s="13" t="s">
        <v>135</v>
      </c>
      <c r="AU215" s="13" t="s">
        <v>89</v>
      </c>
      <c r="AY215" s="13" t="s">
        <v>134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3" t="s">
        <v>89</v>
      </c>
      <c r="BK215" s="203">
        <f>ROUND(I215*H215,2)</f>
        <v>0</v>
      </c>
      <c r="BL215" s="13" t="s">
        <v>142</v>
      </c>
      <c r="BM215" s="13" t="s">
        <v>507</v>
      </c>
    </row>
    <row r="216" s="1" customFormat="1" ht="16.5" customHeight="1">
      <c r="B216" s="35"/>
      <c r="C216" s="192" t="s">
        <v>666</v>
      </c>
      <c r="D216" s="192" t="s">
        <v>135</v>
      </c>
      <c r="E216" s="193" t="s">
        <v>1023</v>
      </c>
      <c r="F216" s="194" t="s">
        <v>1024</v>
      </c>
      <c r="G216" s="195" t="s">
        <v>735</v>
      </c>
      <c r="H216" s="196">
        <v>1</v>
      </c>
      <c r="I216" s="197"/>
      <c r="J216" s="198">
        <f>ROUND(I216*H216,2)</f>
        <v>0</v>
      </c>
      <c r="K216" s="194" t="s">
        <v>35</v>
      </c>
      <c r="L216" s="40"/>
      <c r="M216" s="199" t="s">
        <v>35</v>
      </c>
      <c r="N216" s="200" t="s">
        <v>52</v>
      </c>
      <c r="O216" s="76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13" t="s">
        <v>142</v>
      </c>
      <c r="AT216" s="13" t="s">
        <v>135</v>
      </c>
      <c r="AU216" s="13" t="s">
        <v>89</v>
      </c>
      <c r="AY216" s="13" t="s">
        <v>134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3" t="s">
        <v>89</v>
      </c>
      <c r="BK216" s="203">
        <f>ROUND(I216*H216,2)</f>
        <v>0</v>
      </c>
      <c r="BL216" s="13" t="s">
        <v>142</v>
      </c>
      <c r="BM216" s="13" t="s">
        <v>510</v>
      </c>
    </row>
    <row r="217" s="1" customFormat="1" ht="16.5" customHeight="1">
      <c r="B217" s="35"/>
      <c r="C217" s="192" t="s">
        <v>488</v>
      </c>
      <c r="D217" s="192" t="s">
        <v>135</v>
      </c>
      <c r="E217" s="193" t="s">
        <v>1025</v>
      </c>
      <c r="F217" s="194" t="s">
        <v>1026</v>
      </c>
      <c r="G217" s="195" t="s">
        <v>735</v>
      </c>
      <c r="H217" s="196">
        <v>1</v>
      </c>
      <c r="I217" s="197"/>
      <c r="J217" s="198">
        <f>ROUND(I217*H217,2)</f>
        <v>0</v>
      </c>
      <c r="K217" s="194" t="s">
        <v>35</v>
      </c>
      <c r="L217" s="40"/>
      <c r="M217" s="214" t="s">
        <v>35</v>
      </c>
      <c r="N217" s="215" t="s">
        <v>52</v>
      </c>
      <c r="O217" s="216"/>
      <c r="P217" s="217">
        <f>O217*H217</f>
        <v>0</v>
      </c>
      <c r="Q217" s="217">
        <v>0</v>
      </c>
      <c r="R217" s="217">
        <f>Q217*H217</f>
        <v>0</v>
      </c>
      <c r="S217" s="217">
        <v>0</v>
      </c>
      <c r="T217" s="218">
        <f>S217*H217</f>
        <v>0</v>
      </c>
      <c r="AR217" s="13" t="s">
        <v>142</v>
      </c>
      <c r="AT217" s="13" t="s">
        <v>135</v>
      </c>
      <c r="AU217" s="13" t="s">
        <v>89</v>
      </c>
      <c r="AY217" s="13" t="s">
        <v>134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3" t="s">
        <v>89</v>
      </c>
      <c r="BK217" s="203">
        <f>ROUND(I217*H217,2)</f>
        <v>0</v>
      </c>
      <c r="BL217" s="13" t="s">
        <v>142</v>
      </c>
      <c r="BM217" s="13" t="s">
        <v>514</v>
      </c>
    </row>
    <row r="218" s="1" customFormat="1" ht="6.96" customHeight="1">
      <c r="B218" s="54"/>
      <c r="C218" s="55"/>
      <c r="D218" s="55"/>
      <c r="E218" s="55"/>
      <c r="F218" s="55"/>
      <c r="G218" s="55"/>
      <c r="H218" s="55"/>
      <c r="I218" s="151"/>
      <c r="J218" s="55"/>
      <c r="K218" s="55"/>
      <c r="L218" s="40"/>
    </row>
  </sheetData>
  <sheetProtection sheet="1" autoFilter="0" formatColumns="0" formatRows="0" objects="1" scenarios="1" spinCount="100000" saltValue="ImWJvgN71Yh0JfdqRJP2P5m+hbFx/p6npNHTDw8ybdDjaxk0VTWZsumzljbb9Cu4mzFCZ7e+drEiyedEQrja6w==" hashValue="WevwZ9OlO+r4qPVFIQCpDOr+La2/SeEUdutEqVnVmrAqrcjr8I9qUzGk6vzDk2FtCOHWxklv4KDLA29/p2eSaA==" algorithmName="SHA-512" password="CC35"/>
  <autoFilter ref="C87:K21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100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1027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ROUND(J87,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ROUND((SUM(BE87:BE130)),  2)</f>
        <v>0</v>
      </c>
      <c r="I33" s="140">
        <v>0.20999999999999999</v>
      </c>
      <c r="J33" s="139">
        <f>ROUND(((SUM(BE87:BE130))*I33),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ROUND((SUM(BF87:BF130)),  2)</f>
        <v>0</v>
      </c>
      <c r="I34" s="140">
        <v>0.14999999999999999</v>
      </c>
      <c r="J34" s="139">
        <f>ROUND(((SUM(BF87:BF130))*I34),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ROUND((SUM(BG87:BG130)),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ROUND((SUM(BH87:BH130)),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ROUND((SUM(BI87:BI130)),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B - Bourání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J87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1028</v>
      </c>
      <c r="E60" s="164"/>
      <c r="F60" s="164"/>
      <c r="G60" s="164"/>
      <c r="H60" s="164"/>
      <c r="I60" s="165"/>
      <c r="J60" s="166">
        <f>J88</f>
        <v>0</v>
      </c>
      <c r="K60" s="162"/>
      <c r="L60" s="167"/>
    </row>
    <row r="61" hidden="1" s="11" customFormat="1" ht="19.92" customHeight="1">
      <c r="B61" s="231"/>
      <c r="C61" s="232"/>
      <c r="D61" s="233" t="s">
        <v>1029</v>
      </c>
      <c r="E61" s="234"/>
      <c r="F61" s="234"/>
      <c r="G61" s="234"/>
      <c r="H61" s="234"/>
      <c r="I61" s="235"/>
      <c r="J61" s="236">
        <f>J89</f>
        <v>0</v>
      </c>
      <c r="K61" s="232"/>
      <c r="L61" s="237"/>
    </row>
    <row r="62" hidden="1" s="11" customFormat="1" ht="19.92" customHeight="1">
      <c r="B62" s="231"/>
      <c r="C62" s="232"/>
      <c r="D62" s="233" t="s">
        <v>1030</v>
      </c>
      <c r="E62" s="234"/>
      <c r="F62" s="234"/>
      <c r="G62" s="234"/>
      <c r="H62" s="234"/>
      <c r="I62" s="235"/>
      <c r="J62" s="236">
        <f>J103</f>
        <v>0</v>
      </c>
      <c r="K62" s="232"/>
      <c r="L62" s="237"/>
    </row>
    <row r="63" hidden="1" s="7" customFormat="1" ht="24.96" customHeight="1">
      <c r="B63" s="161"/>
      <c r="C63" s="162"/>
      <c r="D63" s="163" t="s">
        <v>1031</v>
      </c>
      <c r="E63" s="164"/>
      <c r="F63" s="164"/>
      <c r="G63" s="164"/>
      <c r="H63" s="164"/>
      <c r="I63" s="165"/>
      <c r="J63" s="166">
        <f>J112</f>
        <v>0</v>
      </c>
      <c r="K63" s="162"/>
      <c r="L63" s="167"/>
    </row>
    <row r="64" hidden="1" s="11" customFormat="1" ht="19.92" customHeight="1">
      <c r="B64" s="231"/>
      <c r="C64" s="232"/>
      <c r="D64" s="233" t="s">
        <v>1032</v>
      </c>
      <c r="E64" s="234"/>
      <c r="F64" s="234"/>
      <c r="G64" s="234"/>
      <c r="H64" s="234"/>
      <c r="I64" s="235"/>
      <c r="J64" s="236">
        <f>J113</f>
        <v>0</v>
      </c>
      <c r="K64" s="232"/>
      <c r="L64" s="237"/>
    </row>
    <row r="65" hidden="1" s="11" customFormat="1" ht="19.92" customHeight="1">
      <c r="B65" s="231"/>
      <c r="C65" s="232"/>
      <c r="D65" s="233" t="s">
        <v>1033</v>
      </c>
      <c r="E65" s="234"/>
      <c r="F65" s="234"/>
      <c r="G65" s="234"/>
      <c r="H65" s="234"/>
      <c r="I65" s="235"/>
      <c r="J65" s="236">
        <f>J118</f>
        <v>0</v>
      </c>
      <c r="K65" s="232"/>
      <c r="L65" s="237"/>
    </row>
    <row r="66" hidden="1" s="11" customFormat="1" ht="19.92" customHeight="1">
      <c r="B66" s="231"/>
      <c r="C66" s="232"/>
      <c r="D66" s="233" t="s">
        <v>1034</v>
      </c>
      <c r="E66" s="234"/>
      <c r="F66" s="234"/>
      <c r="G66" s="234"/>
      <c r="H66" s="234"/>
      <c r="I66" s="235"/>
      <c r="J66" s="236">
        <f>J120</f>
        <v>0</v>
      </c>
      <c r="K66" s="232"/>
      <c r="L66" s="237"/>
    </row>
    <row r="67" hidden="1" s="11" customFormat="1" ht="19.92" customHeight="1">
      <c r="B67" s="231"/>
      <c r="C67" s="232"/>
      <c r="D67" s="233" t="s">
        <v>1035</v>
      </c>
      <c r="E67" s="234"/>
      <c r="F67" s="234"/>
      <c r="G67" s="234"/>
      <c r="H67" s="234"/>
      <c r="I67" s="235"/>
      <c r="J67" s="236">
        <f>J126</f>
        <v>0</v>
      </c>
      <c r="K67" s="232"/>
      <c r="L67" s="237"/>
    </row>
    <row r="68" hidden="1" s="1" customFormat="1" ht="21.84" customHeight="1">
      <c r="B68" s="35"/>
      <c r="C68" s="36"/>
      <c r="D68" s="36"/>
      <c r="E68" s="36"/>
      <c r="F68" s="36"/>
      <c r="G68" s="36"/>
      <c r="H68" s="36"/>
      <c r="I68" s="127"/>
      <c r="J68" s="36"/>
      <c r="K68" s="36"/>
      <c r="L68" s="40"/>
    </row>
    <row r="69" hidden="1" s="1" customFormat="1" ht="6.96" customHeight="1">
      <c r="B69" s="54"/>
      <c r="C69" s="55"/>
      <c r="D69" s="55"/>
      <c r="E69" s="55"/>
      <c r="F69" s="55"/>
      <c r="G69" s="55"/>
      <c r="H69" s="55"/>
      <c r="I69" s="151"/>
      <c r="J69" s="55"/>
      <c r="K69" s="55"/>
      <c r="L69" s="40"/>
    </row>
    <row r="70" hidden="1"/>
    <row r="71" hidden="1"/>
    <row r="72" hidden="1"/>
    <row r="73" s="1" customFormat="1" ht="6.96" customHeight="1">
      <c r="B73" s="56"/>
      <c r="C73" s="57"/>
      <c r="D73" s="57"/>
      <c r="E73" s="57"/>
      <c r="F73" s="57"/>
      <c r="G73" s="57"/>
      <c r="H73" s="57"/>
      <c r="I73" s="154"/>
      <c r="J73" s="57"/>
      <c r="K73" s="57"/>
      <c r="L73" s="40"/>
    </row>
    <row r="74" s="1" customFormat="1" ht="24.96" customHeight="1">
      <c r="B74" s="35"/>
      <c r="C74" s="19" t="s">
        <v>119</v>
      </c>
      <c r="D74" s="36"/>
      <c r="E74" s="36"/>
      <c r="F74" s="36"/>
      <c r="G74" s="36"/>
      <c r="H74" s="36"/>
      <c r="I74" s="127"/>
      <c r="J74" s="36"/>
      <c r="K74" s="36"/>
      <c r="L74" s="40"/>
    </row>
    <row r="75" s="1" customFormat="1" ht="6.96" customHeight="1">
      <c r="B75" s="35"/>
      <c r="C75" s="36"/>
      <c r="D75" s="36"/>
      <c r="E75" s="36"/>
      <c r="F75" s="36"/>
      <c r="G75" s="36"/>
      <c r="H75" s="36"/>
      <c r="I75" s="127"/>
      <c r="J75" s="36"/>
      <c r="K75" s="36"/>
      <c r="L75" s="40"/>
    </row>
    <row r="76" s="1" customFormat="1" ht="12" customHeight="1">
      <c r="B76" s="35"/>
      <c r="C76" s="28" t="s">
        <v>16</v>
      </c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6.5" customHeight="1">
      <c r="B77" s="35"/>
      <c r="C77" s="36"/>
      <c r="D77" s="36"/>
      <c r="E77" s="155" t="str">
        <f>E7</f>
        <v>Výměna plynových kotlů ve stávající plynové kotelně</v>
      </c>
      <c r="F77" s="28"/>
      <c r="G77" s="28"/>
      <c r="H77" s="28"/>
      <c r="I77" s="127"/>
      <c r="J77" s="36"/>
      <c r="K77" s="36"/>
      <c r="L77" s="40"/>
    </row>
    <row r="78" s="1" customFormat="1" ht="12" customHeight="1">
      <c r="B78" s="35"/>
      <c r="C78" s="28" t="s">
        <v>110</v>
      </c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6.5" customHeight="1">
      <c r="B79" s="35"/>
      <c r="C79" s="36"/>
      <c r="D79" s="36"/>
      <c r="E79" s="61" t="str">
        <f>E9</f>
        <v>B - Bourání</v>
      </c>
      <c r="F79" s="36"/>
      <c r="G79" s="36"/>
      <c r="H79" s="36"/>
      <c r="I79" s="127"/>
      <c r="J79" s="36"/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7"/>
      <c r="J80" s="36"/>
      <c r="K80" s="36"/>
      <c r="L80" s="40"/>
    </row>
    <row r="81" s="1" customFormat="1" ht="12" customHeight="1">
      <c r="B81" s="35"/>
      <c r="C81" s="28" t="s">
        <v>22</v>
      </c>
      <c r="D81" s="36"/>
      <c r="E81" s="36"/>
      <c r="F81" s="23" t="str">
        <f>F12</f>
        <v>KLATOVY, náměstí Míru 63/I</v>
      </c>
      <c r="G81" s="36"/>
      <c r="H81" s="36"/>
      <c r="I81" s="129" t="s">
        <v>24</v>
      </c>
      <c r="J81" s="64" t="str">
        <f>IF(J12="","",J12)</f>
        <v>20. 2. 2019</v>
      </c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7"/>
      <c r="J82" s="36"/>
      <c r="K82" s="36"/>
      <c r="L82" s="40"/>
    </row>
    <row r="83" s="1" customFormat="1" ht="13.65" customHeight="1">
      <c r="B83" s="35"/>
      <c r="C83" s="28" t="s">
        <v>30</v>
      </c>
      <c r="D83" s="36"/>
      <c r="E83" s="36"/>
      <c r="F83" s="23" t="str">
        <f>E15</f>
        <v>Město Klatovy, nám. Míru č.p.62/1, 339 01 Klatovy</v>
      </c>
      <c r="G83" s="36"/>
      <c r="H83" s="36"/>
      <c r="I83" s="129" t="s">
        <v>38</v>
      </c>
      <c r="J83" s="33" t="str">
        <f>E21</f>
        <v>AREA group s.r.o.</v>
      </c>
      <c r="K83" s="36"/>
      <c r="L83" s="40"/>
    </row>
    <row r="84" s="1" customFormat="1" ht="13.65" customHeight="1">
      <c r="B84" s="35"/>
      <c r="C84" s="28" t="s">
        <v>36</v>
      </c>
      <c r="D84" s="36"/>
      <c r="E84" s="36"/>
      <c r="F84" s="23" t="str">
        <f>IF(E18="","",E18)</f>
        <v>Vyplň údaj</v>
      </c>
      <c r="G84" s="36"/>
      <c r="H84" s="36"/>
      <c r="I84" s="129" t="s">
        <v>43</v>
      </c>
      <c r="J84" s="33" t="str">
        <f>E24</f>
        <v>Ing. Lada Franková</v>
      </c>
      <c r="K84" s="36"/>
      <c r="L84" s="40"/>
    </row>
    <row r="85" s="1" customFormat="1" ht="10.32" customHeight="1">
      <c r="B85" s="35"/>
      <c r="C85" s="36"/>
      <c r="D85" s="36"/>
      <c r="E85" s="36"/>
      <c r="F85" s="36"/>
      <c r="G85" s="36"/>
      <c r="H85" s="36"/>
      <c r="I85" s="127"/>
      <c r="J85" s="36"/>
      <c r="K85" s="36"/>
      <c r="L85" s="40"/>
    </row>
    <row r="86" s="8" customFormat="1" ht="29.28" customHeight="1">
      <c r="B86" s="168"/>
      <c r="C86" s="169" t="s">
        <v>120</v>
      </c>
      <c r="D86" s="170" t="s">
        <v>66</v>
      </c>
      <c r="E86" s="170" t="s">
        <v>62</v>
      </c>
      <c r="F86" s="170" t="s">
        <v>63</v>
      </c>
      <c r="G86" s="170" t="s">
        <v>121</v>
      </c>
      <c r="H86" s="170" t="s">
        <v>122</v>
      </c>
      <c r="I86" s="171" t="s">
        <v>123</v>
      </c>
      <c r="J86" s="170" t="s">
        <v>114</v>
      </c>
      <c r="K86" s="172" t="s">
        <v>124</v>
      </c>
      <c r="L86" s="173"/>
      <c r="M86" s="84" t="s">
        <v>35</v>
      </c>
      <c r="N86" s="85" t="s">
        <v>51</v>
      </c>
      <c r="O86" s="85" t="s">
        <v>125</v>
      </c>
      <c r="P86" s="85" t="s">
        <v>126</v>
      </c>
      <c r="Q86" s="85" t="s">
        <v>127</v>
      </c>
      <c r="R86" s="85" t="s">
        <v>128</v>
      </c>
      <c r="S86" s="85" t="s">
        <v>129</v>
      </c>
      <c r="T86" s="86" t="s">
        <v>130</v>
      </c>
    </row>
    <row r="87" s="1" customFormat="1" ht="22.8" customHeight="1">
      <c r="B87" s="35"/>
      <c r="C87" s="91" t="s">
        <v>131</v>
      </c>
      <c r="D87" s="36"/>
      <c r="E87" s="36"/>
      <c r="F87" s="36"/>
      <c r="G87" s="36"/>
      <c r="H87" s="36"/>
      <c r="I87" s="127"/>
      <c r="J87" s="174">
        <f>BK87</f>
        <v>0</v>
      </c>
      <c r="K87" s="36"/>
      <c r="L87" s="40"/>
      <c r="M87" s="87"/>
      <c r="N87" s="88"/>
      <c r="O87" s="88"/>
      <c r="P87" s="175">
        <f>P88+P112</f>
        <v>0</v>
      </c>
      <c r="Q87" s="88"/>
      <c r="R87" s="175">
        <f>R88+R112</f>
        <v>0.030293850000000001</v>
      </c>
      <c r="S87" s="88"/>
      <c r="T87" s="176">
        <f>T88+T112</f>
        <v>9.8383069999999986</v>
      </c>
      <c r="AT87" s="13" t="s">
        <v>80</v>
      </c>
      <c r="AU87" s="13" t="s">
        <v>115</v>
      </c>
      <c r="BK87" s="177">
        <f>BK88+BK112</f>
        <v>0</v>
      </c>
    </row>
    <row r="88" s="9" customFormat="1" ht="25.92" customHeight="1">
      <c r="B88" s="178"/>
      <c r="C88" s="179"/>
      <c r="D88" s="180" t="s">
        <v>80</v>
      </c>
      <c r="E88" s="181" t="s">
        <v>1036</v>
      </c>
      <c r="F88" s="181" t="s">
        <v>1037</v>
      </c>
      <c r="G88" s="179"/>
      <c r="H88" s="179"/>
      <c r="I88" s="182"/>
      <c r="J88" s="183">
        <f>BK88</f>
        <v>0</v>
      </c>
      <c r="K88" s="179"/>
      <c r="L88" s="184"/>
      <c r="M88" s="185"/>
      <c r="N88" s="186"/>
      <c r="O88" s="186"/>
      <c r="P88" s="187">
        <f>P89+P103</f>
        <v>0</v>
      </c>
      <c r="Q88" s="186"/>
      <c r="R88" s="187">
        <f>R89+R103</f>
        <v>0.030150349999999999</v>
      </c>
      <c r="S88" s="186"/>
      <c r="T88" s="188">
        <f>T89+T103</f>
        <v>9.3379999999999992</v>
      </c>
      <c r="AR88" s="189" t="s">
        <v>89</v>
      </c>
      <c r="AT88" s="190" t="s">
        <v>80</v>
      </c>
      <c r="AU88" s="190" t="s">
        <v>81</v>
      </c>
      <c r="AY88" s="189" t="s">
        <v>134</v>
      </c>
      <c r="BK88" s="191">
        <f>BK89+BK103</f>
        <v>0</v>
      </c>
    </row>
    <row r="89" s="9" customFormat="1" ht="22.8" customHeight="1">
      <c r="B89" s="178"/>
      <c r="C89" s="179"/>
      <c r="D89" s="180" t="s">
        <v>80</v>
      </c>
      <c r="E89" s="238" t="s">
        <v>164</v>
      </c>
      <c r="F89" s="238" t="s">
        <v>1038</v>
      </c>
      <c r="G89" s="179"/>
      <c r="H89" s="179"/>
      <c r="I89" s="182"/>
      <c r="J89" s="239">
        <f>BK89</f>
        <v>0</v>
      </c>
      <c r="K89" s="179"/>
      <c r="L89" s="184"/>
      <c r="M89" s="185"/>
      <c r="N89" s="186"/>
      <c r="O89" s="186"/>
      <c r="P89" s="187">
        <f>SUM(P90:P102)</f>
        <v>0</v>
      </c>
      <c r="Q89" s="186"/>
      <c r="R89" s="187">
        <f>SUM(R90:R102)</f>
        <v>0.030150349999999999</v>
      </c>
      <c r="S89" s="186"/>
      <c r="T89" s="188">
        <f>SUM(T90:T102)</f>
        <v>9.3379999999999992</v>
      </c>
      <c r="AR89" s="189" t="s">
        <v>89</v>
      </c>
      <c r="AT89" s="190" t="s">
        <v>80</v>
      </c>
      <c r="AU89" s="190" t="s">
        <v>89</v>
      </c>
      <c r="AY89" s="189" t="s">
        <v>134</v>
      </c>
      <c r="BK89" s="191">
        <f>SUM(BK90:BK102)</f>
        <v>0</v>
      </c>
    </row>
    <row r="90" s="1" customFormat="1" ht="16.5" customHeight="1">
      <c r="B90" s="35"/>
      <c r="C90" s="192" t="s">
        <v>89</v>
      </c>
      <c r="D90" s="192" t="s">
        <v>135</v>
      </c>
      <c r="E90" s="193" t="s">
        <v>1039</v>
      </c>
      <c r="F90" s="194" t="s">
        <v>1040</v>
      </c>
      <c r="G90" s="195" t="s">
        <v>341</v>
      </c>
      <c r="H90" s="196">
        <v>4.0999999999999996</v>
      </c>
      <c r="I90" s="197"/>
      <c r="J90" s="198">
        <f>ROUND(I90*H90,2)</f>
        <v>0</v>
      </c>
      <c r="K90" s="194" t="s">
        <v>521</v>
      </c>
      <c r="L90" s="40"/>
      <c r="M90" s="199" t="s">
        <v>35</v>
      </c>
      <c r="N90" s="200" t="s">
        <v>52</v>
      </c>
      <c r="O90" s="76"/>
      <c r="P90" s="201">
        <f>O90*H90</f>
        <v>0</v>
      </c>
      <c r="Q90" s="201">
        <v>0.00012999999999999999</v>
      </c>
      <c r="R90" s="201">
        <f>Q90*H90</f>
        <v>0.00053299999999999995</v>
      </c>
      <c r="S90" s="201">
        <v>0</v>
      </c>
      <c r="T90" s="202">
        <f>S90*H90</f>
        <v>0</v>
      </c>
      <c r="AR90" s="13" t="s">
        <v>139</v>
      </c>
      <c r="AT90" s="13" t="s">
        <v>135</v>
      </c>
      <c r="AU90" s="13" t="s">
        <v>91</v>
      </c>
      <c r="AY90" s="13" t="s">
        <v>134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89</v>
      </c>
      <c r="BK90" s="203">
        <f>ROUND(I90*H90,2)</f>
        <v>0</v>
      </c>
      <c r="BL90" s="13" t="s">
        <v>139</v>
      </c>
      <c r="BM90" s="13" t="s">
        <v>1041</v>
      </c>
    </row>
    <row r="91" s="10" customFormat="1">
      <c r="B91" s="219"/>
      <c r="C91" s="220"/>
      <c r="D91" s="221" t="s">
        <v>387</v>
      </c>
      <c r="E91" s="222" t="s">
        <v>35</v>
      </c>
      <c r="F91" s="223" t="s">
        <v>1042</v>
      </c>
      <c r="G91" s="220"/>
      <c r="H91" s="224">
        <v>4.0999999999999996</v>
      </c>
      <c r="I91" s="225"/>
      <c r="J91" s="220"/>
      <c r="K91" s="220"/>
      <c r="L91" s="226"/>
      <c r="M91" s="227"/>
      <c r="N91" s="228"/>
      <c r="O91" s="228"/>
      <c r="P91" s="228"/>
      <c r="Q91" s="228"/>
      <c r="R91" s="228"/>
      <c r="S91" s="228"/>
      <c r="T91" s="229"/>
      <c r="AT91" s="230" t="s">
        <v>387</v>
      </c>
      <c r="AU91" s="230" t="s">
        <v>91</v>
      </c>
      <c r="AV91" s="10" t="s">
        <v>91</v>
      </c>
      <c r="AW91" s="10" t="s">
        <v>42</v>
      </c>
      <c r="AX91" s="10" t="s">
        <v>81</v>
      </c>
      <c r="AY91" s="230" t="s">
        <v>134</v>
      </c>
    </row>
    <row r="92" s="1" customFormat="1" ht="22.5" customHeight="1">
      <c r="B92" s="35"/>
      <c r="C92" s="192" t="s">
        <v>91</v>
      </c>
      <c r="D92" s="192" t="s">
        <v>135</v>
      </c>
      <c r="E92" s="193" t="s">
        <v>1043</v>
      </c>
      <c r="F92" s="194" t="s">
        <v>1044</v>
      </c>
      <c r="G92" s="195" t="s">
        <v>341</v>
      </c>
      <c r="H92" s="196">
        <v>141.035</v>
      </c>
      <c r="I92" s="197"/>
      <c r="J92" s="198">
        <f>ROUND(I92*H92,2)</f>
        <v>0</v>
      </c>
      <c r="K92" s="194" t="s">
        <v>521</v>
      </c>
      <c r="L92" s="40"/>
      <c r="M92" s="199" t="s">
        <v>35</v>
      </c>
      <c r="N92" s="200" t="s">
        <v>52</v>
      </c>
      <c r="O92" s="76"/>
      <c r="P92" s="201">
        <f>O92*H92</f>
        <v>0</v>
      </c>
      <c r="Q92" s="201">
        <v>0.00021000000000000001</v>
      </c>
      <c r="R92" s="201">
        <f>Q92*H92</f>
        <v>0.029617350000000001</v>
      </c>
      <c r="S92" s="201">
        <v>0</v>
      </c>
      <c r="T92" s="202">
        <f>S92*H92</f>
        <v>0</v>
      </c>
      <c r="AR92" s="13" t="s">
        <v>142</v>
      </c>
      <c r="AT92" s="13" t="s">
        <v>135</v>
      </c>
      <c r="AU92" s="13" t="s">
        <v>91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142</v>
      </c>
      <c r="BM92" s="13" t="s">
        <v>1045</v>
      </c>
    </row>
    <row r="93" s="10" customFormat="1">
      <c r="B93" s="219"/>
      <c r="C93" s="220"/>
      <c r="D93" s="221" t="s">
        <v>387</v>
      </c>
      <c r="E93" s="222" t="s">
        <v>35</v>
      </c>
      <c r="F93" s="223" t="s">
        <v>1046</v>
      </c>
      <c r="G93" s="220"/>
      <c r="H93" s="224">
        <v>63.284999999999997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387</v>
      </c>
      <c r="AU93" s="230" t="s">
        <v>91</v>
      </c>
      <c r="AV93" s="10" t="s">
        <v>91</v>
      </c>
      <c r="AW93" s="10" t="s">
        <v>42</v>
      </c>
      <c r="AX93" s="10" t="s">
        <v>81</v>
      </c>
      <c r="AY93" s="230" t="s">
        <v>134</v>
      </c>
    </row>
    <row r="94" s="10" customFormat="1">
      <c r="B94" s="219"/>
      <c r="C94" s="220"/>
      <c r="D94" s="221" t="s">
        <v>387</v>
      </c>
      <c r="E94" s="222" t="s">
        <v>35</v>
      </c>
      <c r="F94" s="223" t="s">
        <v>1047</v>
      </c>
      <c r="G94" s="220"/>
      <c r="H94" s="224">
        <v>77.75</v>
      </c>
      <c r="I94" s="225"/>
      <c r="J94" s="220"/>
      <c r="K94" s="220"/>
      <c r="L94" s="226"/>
      <c r="M94" s="227"/>
      <c r="N94" s="228"/>
      <c r="O94" s="228"/>
      <c r="P94" s="228"/>
      <c r="Q94" s="228"/>
      <c r="R94" s="228"/>
      <c r="S94" s="228"/>
      <c r="T94" s="229"/>
      <c r="AT94" s="230" t="s">
        <v>387</v>
      </c>
      <c r="AU94" s="230" t="s">
        <v>91</v>
      </c>
      <c r="AV94" s="10" t="s">
        <v>91</v>
      </c>
      <c r="AW94" s="10" t="s">
        <v>42</v>
      </c>
      <c r="AX94" s="10" t="s">
        <v>81</v>
      </c>
      <c r="AY94" s="230" t="s">
        <v>134</v>
      </c>
    </row>
    <row r="95" s="1" customFormat="1" ht="22.5" customHeight="1">
      <c r="B95" s="35"/>
      <c r="C95" s="192" t="s">
        <v>143</v>
      </c>
      <c r="D95" s="192" t="s">
        <v>135</v>
      </c>
      <c r="E95" s="193" t="s">
        <v>1048</v>
      </c>
      <c r="F95" s="194" t="s">
        <v>1049</v>
      </c>
      <c r="G95" s="195" t="s">
        <v>341</v>
      </c>
      <c r="H95" s="196">
        <v>258.80000000000001</v>
      </c>
      <c r="I95" s="197"/>
      <c r="J95" s="198">
        <f>ROUND(I95*H95,2)</f>
        <v>0</v>
      </c>
      <c r="K95" s="194" t="s">
        <v>521</v>
      </c>
      <c r="L95" s="40"/>
      <c r="M95" s="199" t="s">
        <v>35</v>
      </c>
      <c r="N95" s="200" t="s">
        <v>52</v>
      </c>
      <c r="O95" s="76"/>
      <c r="P95" s="201">
        <f>O95*H95</f>
        <v>0</v>
      </c>
      <c r="Q95" s="201">
        <v>0</v>
      </c>
      <c r="R95" s="201">
        <f>Q95*H95</f>
        <v>0</v>
      </c>
      <c r="S95" s="201">
        <v>0.01</v>
      </c>
      <c r="T95" s="202">
        <f>S95*H95</f>
        <v>2.5880000000000001</v>
      </c>
      <c r="AR95" s="13" t="s">
        <v>142</v>
      </c>
      <c r="AT95" s="13" t="s">
        <v>135</v>
      </c>
      <c r="AU95" s="13" t="s">
        <v>91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142</v>
      </c>
      <c r="BM95" s="13" t="s">
        <v>1050</v>
      </c>
    </row>
    <row r="96" s="10" customFormat="1">
      <c r="B96" s="219"/>
      <c r="C96" s="220"/>
      <c r="D96" s="221" t="s">
        <v>387</v>
      </c>
      <c r="E96" s="222" t="s">
        <v>35</v>
      </c>
      <c r="F96" s="223" t="s">
        <v>1051</v>
      </c>
      <c r="G96" s="220"/>
      <c r="H96" s="224">
        <v>258.80000000000001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387</v>
      </c>
      <c r="AU96" s="230" t="s">
        <v>91</v>
      </c>
      <c r="AV96" s="10" t="s">
        <v>91</v>
      </c>
      <c r="AW96" s="10" t="s">
        <v>42</v>
      </c>
      <c r="AX96" s="10" t="s">
        <v>81</v>
      </c>
      <c r="AY96" s="230" t="s">
        <v>134</v>
      </c>
    </row>
    <row r="97" s="1" customFormat="1" ht="22.5" customHeight="1">
      <c r="B97" s="35"/>
      <c r="C97" s="192" t="s">
        <v>142</v>
      </c>
      <c r="D97" s="192" t="s">
        <v>135</v>
      </c>
      <c r="E97" s="193" t="s">
        <v>1052</v>
      </c>
      <c r="F97" s="194" t="s">
        <v>1053</v>
      </c>
      <c r="G97" s="195" t="s">
        <v>341</v>
      </c>
      <c r="H97" s="196">
        <v>299.58999999999997</v>
      </c>
      <c r="I97" s="197"/>
      <c r="J97" s="198">
        <f>ROUND(I97*H97,2)</f>
        <v>0</v>
      </c>
      <c r="K97" s="194" t="s">
        <v>521</v>
      </c>
      <c r="L97" s="40"/>
      <c r="M97" s="199" t="s">
        <v>35</v>
      </c>
      <c r="N97" s="200" t="s">
        <v>52</v>
      </c>
      <c r="O97" s="76"/>
      <c r="P97" s="201">
        <f>O97*H97</f>
        <v>0</v>
      </c>
      <c r="Q97" s="201">
        <v>0</v>
      </c>
      <c r="R97" s="201">
        <f>Q97*H97</f>
        <v>0</v>
      </c>
      <c r="S97" s="201">
        <v>0.02</v>
      </c>
      <c r="T97" s="202">
        <f>S97*H97</f>
        <v>5.9917999999999996</v>
      </c>
      <c r="AR97" s="13" t="s">
        <v>142</v>
      </c>
      <c r="AT97" s="13" t="s">
        <v>135</v>
      </c>
      <c r="AU97" s="13" t="s">
        <v>91</v>
      </c>
      <c r="AY97" s="13" t="s">
        <v>134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89</v>
      </c>
      <c r="BK97" s="203">
        <f>ROUND(I97*H97,2)</f>
        <v>0</v>
      </c>
      <c r="BL97" s="13" t="s">
        <v>142</v>
      </c>
      <c r="BM97" s="13" t="s">
        <v>1054</v>
      </c>
    </row>
    <row r="98" s="10" customFormat="1">
      <c r="B98" s="219"/>
      <c r="C98" s="220"/>
      <c r="D98" s="221" t="s">
        <v>387</v>
      </c>
      <c r="E98" s="222" t="s">
        <v>35</v>
      </c>
      <c r="F98" s="223" t="s">
        <v>1055</v>
      </c>
      <c r="G98" s="220"/>
      <c r="H98" s="224">
        <v>131.28999999999999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387</v>
      </c>
      <c r="AU98" s="230" t="s">
        <v>91</v>
      </c>
      <c r="AV98" s="10" t="s">
        <v>91</v>
      </c>
      <c r="AW98" s="10" t="s">
        <v>42</v>
      </c>
      <c r="AX98" s="10" t="s">
        <v>81</v>
      </c>
      <c r="AY98" s="230" t="s">
        <v>134</v>
      </c>
    </row>
    <row r="99" s="10" customFormat="1">
      <c r="B99" s="219"/>
      <c r="C99" s="220"/>
      <c r="D99" s="221" t="s">
        <v>387</v>
      </c>
      <c r="E99" s="222" t="s">
        <v>35</v>
      </c>
      <c r="F99" s="223" t="s">
        <v>1056</v>
      </c>
      <c r="G99" s="220"/>
      <c r="H99" s="224">
        <v>168.30000000000001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387</v>
      </c>
      <c r="AU99" s="230" t="s">
        <v>91</v>
      </c>
      <c r="AV99" s="10" t="s">
        <v>91</v>
      </c>
      <c r="AW99" s="10" t="s">
        <v>42</v>
      </c>
      <c r="AX99" s="10" t="s">
        <v>81</v>
      </c>
      <c r="AY99" s="230" t="s">
        <v>134</v>
      </c>
    </row>
    <row r="100" s="1" customFormat="1" ht="22.5" customHeight="1">
      <c r="B100" s="35"/>
      <c r="C100" s="192" t="s">
        <v>150</v>
      </c>
      <c r="D100" s="192" t="s">
        <v>135</v>
      </c>
      <c r="E100" s="193" t="s">
        <v>1057</v>
      </c>
      <c r="F100" s="194" t="s">
        <v>1058</v>
      </c>
      <c r="G100" s="195" t="s">
        <v>341</v>
      </c>
      <c r="H100" s="196">
        <v>11.15</v>
      </c>
      <c r="I100" s="197"/>
      <c r="J100" s="198">
        <f>ROUND(I100*H100,2)</f>
        <v>0</v>
      </c>
      <c r="K100" s="194" t="s">
        <v>521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</v>
      </c>
      <c r="R100" s="201">
        <f>Q100*H100</f>
        <v>0</v>
      </c>
      <c r="S100" s="201">
        <v>0.068000000000000005</v>
      </c>
      <c r="T100" s="202">
        <f>S100*H100</f>
        <v>0.7582000000000001</v>
      </c>
      <c r="AR100" s="13" t="s">
        <v>142</v>
      </c>
      <c r="AT100" s="13" t="s">
        <v>135</v>
      </c>
      <c r="AU100" s="13" t="s">
        <v>91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142</v>
      </c>
      <c r="BM100" s="13" t="s">
        <v>1059</v>
      </c>
    </row>
    <row r="101" s="10" customFormat="1">
      <c r="B101" s="219"/>
      <c r="C101" s="220"/>
      <c r="D101" s="221" t="s">
        <v>387</v>
      </c>
      <c r="E101" s="222" t="s">
        <v>35</v>
      </c>
      <c r="F101" s="223" t="s">
        <v>1060</v>
      </c>
      <c r="G101" s="220"/>
      <c r="H101" s="224">
        <v>3.4500000000000002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387</v>
      </c>
      <c r="AU101" s="230" t="s">
        <v>91</v>
      </c>
      <c r="AV101" s="10" t="s">
        <v>91</v>
      </c>
      <c r="AW101" s="10" t="s">
        <v>42</v>
      </c>
      <c r="AX101" s="10" t="s">
        <v>81</v>
      </c>
      <c r="AY101" s="230" t="s">
        <v>134</v>
      </c>
    </row>
    <row r="102" s="10" customFormat="1">
      <c r="B102" s="219"/>
      <c r="C102" s="220"/>
      <c r="D102" s="221" t="s">
        <v>387</v>
      </c>
      <c r="E102" s="222" t="s">
        <v>35</v>
      </c>
      <c r="F102" s="223" t="s">
        <v>1061</v>
      </c>
      <c r="G102" s="220"/>
      <c r="H102" s="224">
        <v>7.7000000000000002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387</v>
      </c>
      <c r="AU102" s="230" t="s">
        <v>91</v>
      </c>
      <c r="AV102" s="10" t="s">
        <v>91</v>
      </c>
      <c r="AW102" s="10" t="s">
        <v>42</v>
      </c>
      <c r="AX102" s="10" t="s">
        <v>81</v>
      </c>
      <c r="AY102" s="230" t="s">
        <v>134</v>
      </c>
    </row>
    <row r="103" s="9" customFormat="1" ht="22.8" customHeight="1">
      <c r="B103" s="178"/>
      <c r="C103" s="179"/>
      <c r="D103" s="180" t="s">
        <v>80</v>
      </c>
      <c r="E103" s="238" t="s">
        <v>1062</v>
      </c>
      <c r="F103" s="238" t="s">
        <v>1063</v>
      </c>
      <c r="G103" s="179"/>
      <c r="H103" s="179"/>
      <c r="I103" s="182"/>
      <c r="J103" s="239">
        <f>BK103</f>
        <v>0</v>
      </c>
      <c r="K103" s="179"/>
      <c r="L103" s="184"/>
      <c r="M103" s="185"/>
      <c r="N103" s="186"/>
      <c r="O103" s="186"/>
      <c r="P103" s="187">
        <f>SUM(P104:P111)</f>
        <v>0</v>
      </c>
      <c r="Q103" s="186"/>
      <c r="R103" s="187">
        <f>SUM(R104:R111)</f>
        <v>0</v>
      </c>
      <c r="S103" s="186"/>
      <c r="T103" s="188">
        <f>SUM(T104:T111)</f>
        <v>0</v>
      </c>
      <c r="AR103" s="189" t="s">
        <v>89</v>
      </c>
      <c r="AT103" s="190" t="s">
        <v>80</v>
      </c>
      <c r="AU103" s="190" t="s">
        <v>89</v>
      </c>
      <c r="AY103" s="189" t="s">
        <v>134</v>
      </c>
      <c r="BK103" s="191">
        <f>SUM(BK104:BK111)</f>
        <v>0</v>
      </c>
    </row>
    <row r="104" s="1" customFormat="1" ht="22.5" customHeight="1">
      <c r="B104" s="35"/>
      <c r="C104" s="192" t="s">
        <v>146</v>
      </c>
      <c r="D104" s="192" t="s">
        <v>135</v>
      </c>
      <c r="E104" s="193" t="s">
        <v>1064</v>
      </c>
      <c r="F104" s="194" t="s">
        <v>1065</v>
      </c>
      <c r="G104" s="195" t="s">
        <v>200</v>
      </c>
      <c r="H104" s="196">
        <v>9.8379999999999992</v>
      </c>
      <c r="I104" s="197"/>
      <c r="J104" s="198">
        <f>ROUND(I104*H104,2)</f>
        <v>0</v>
      </c>
      <c r="K104" s="194" t="s">
        <v>521</v>
      </c>
      <c r="L104" s="40"/>
      <c r="M104" s="199" t="s">
        <v>35</v>
      </c>
      <c r="N104" s="200" t="s">
        <v>52</v>
      </c>
      <c r="O104" s="7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142</v>
      </c>
      <c r="AT104" s="13" t="s">
        <v>135</v>
      </c>
      <c r="AU104" s="13" t="s">
        <v>91</v>
      </c>
      <c r="AY104" s="13" t="s">
        <v>134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89</v>
      </c>
      <c r="BK104" s="203">
        <f>ROUND(I104*H104,2)</f>
        <v>0</v>
      </c>
      <c r="BL104" s="13" t="s">
        <v>142</v>
      </c>
      <c r="BM104" s="13" t="s">
        <v>1066</v>
      </c>
    </row>
    <row r="105" s="1" customFormat="1" ht="16.5" customHeight="1">
      <c r="B105" s="35"/>
      <c r="C105" s="192" t="s">
        <v>158</v>
      </c>
      <c r="D105" s="192" t="s">
        <v>135</v>
      </c>
      <c r="E105" s="193" t="s">
        <v>1067</v>
      </c>
      <c r="F105" s="194" t="s">
        <v>1068</v>
      </c>
      <c r="G105" s="195" t="s">
        <v>200</v>
      </c>
      <c r="H105" s="196">
        <v>9.8379999999999992</v>
      </c>
      <c r="I105" s="197"/>
      <c r="J105" s="198">
        <f>ROUND(I105*H105,2)</f>
        <v>0</v>
      </c>
      <c r="K105" s="194" t="s">
        <v>521</v>
      </c>
      <c r="L105" s="40"/>
      <c r="M105" s="199" t="s">
        <v>35</v>
      </c>
      <c r="N105" s="200" t="s">
        <v>52</v>
      </c>
      <c r="O105" s="7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142</v>
      </c>
      <c r="AT105" s="13" t="s">
        <v>135</v>
      </c>
      <c r="AU105" s="13" t="s">
        <v>91</v>
      </c>
      <c r="AY105" s="13" t="s">
        <v>134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89</v>
      </c>
      <c r="BK105" s="203">
        <f>ROUND(I105*H105,2)</f>
        <v>0</v>
      </c>
      <c r="BL105" s="13" t="s">
        <v>142</v>
      </c>
      <c r="BM105" s="13" t="s">
        <v>1069</v>
      </c>
    </row>
    <row r="106" s="1" customFormat="1" ht="22.5" customHeight="1">
      <c r="B106" s="35"/>
      <c r="C106" s="192" t="s">
        <v>149</v>
      </c>
      <c r="D106" s="192" t="s">
        <v>135</v>
      </c>
      <c r="E106" s="193" t="s">
        <v>1070</v>
      </c>
      <c r="F106" s="194" t="s">
        <v>1071</v>
      </c>
      <c r="G106" s="195" t="s">
        <v>200</v>
      </c>
      <c r="H106" s="196">
        <v>98.379999999999995</v>
      </c>
      <c r="I106" s="197"/>
      <c r="J106" s="198">
        <f>ROUND(I106*H106,2)</f>
        <v>0</v>
      </c>
      <c r="K106" s="194" t="s">
        <v>521</v>
      </c>
      <c r="L106" s="40"/>
      <c r="M106" s="199" t="s">
        <v>35</v>
      </c>
      <c r="N106" s="200" t="s">
        <v>52</v>
      </c>
      <c r="O106" s="7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142</v>
      </c>
      <c r="AT106" s="13" t="s">
        <v>135</v>
      </c>
      <c r="AU106" s="13" t="s">
        <v>91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142</v>
      </c>
      <c r="BM106" s="13" t="s">
        <v>1072</v>
      </c>
    </row>
    <row r="107" s="10" customFormat="1">
      <c r="B107" s="219"/>
      <c r="C107" s="220"/>
      <c r="D107" s="221" t="s">
        <v>387</v>
      </c>
      <c r="E107" s="220"/>
      <c r="F107" s="223" t="s">
        <v>1073</v>
      </c>
      <c r="G107" s="220"/>
      <c r="H107" s="224">
        <v>98.379999999999995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387</v>
      </c>
      <c r="AU107" s="230" t="s">
        <v>91</v>
      </c>
      <c r="AV107" s="10" t="s">
        <v>91</v>
      </c>
      <c r="AW107" s="10" t="s">
        <v>4</v>
      </c>
      <c r="AX107" s="10" t="s">
        <v>89</v>
      </c>
      <c r="AY107" s="230" t="s">
        <v>134</v>
      </c>
    </row>
    <row r="108" s="1" customFormat="1" ht="22.5" customHeight="1">
      <c r="B108" s="35"/>
      <c r="C108" s="192" t="s">
        <v>164</v>
      </c>
      <c r="D108" s="192" t="s">
        <v>135</v>
      </c>
      <c r="E108" s="193" t="s">
        <v>1074</v>
      </c>
      <c r="F108" s="194" t="s">
        <v>1075</v>
      </c>
      <c r="G108" s="195" t="s">
        <v>200</v>
      </c>
      <c r="H108" s="196">
        <v>9.8379999999999992</v>
      </c>
      <c r="I108" s="197"/>
      <c r="J108" s="198">
        <f>ROUND(I108*H108,2)</f>
        <v>0</v>
      </c>
      <c r="K108" s="194" t="s">
        <v>521</v>
      </c>
      <c r="L108" s="40"/>
      <c r="M108" s="199" t="s">
        <v>35</v>
      </c>
      <c r="N108" s="200" t="s">
        <v>52</v>
      </c>
      <c r="O108" s="7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142</v>
      </c>
      <c r="AT108" s="13" t="s">
        <v>135</v>
      </c>
      <c r="AU108" s="13" t="s">
        <v>91</v>
      </c>
      <c r="AY108" s="13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89</v>
      </c>
      <c r="BK108" s="203">
        <f>ROUND(I108*H108,2)</f>
        <v>0</v>
      </c>
      <c r="BL108" s="13" t="s">
        <v>142</v>
      </c>
      <c r="BM108" s="13" t="s">
        <v>1076</v>
      </c>
    </row>
    <row r="109" s="1" customFormat="1" ht="16.5" customHeight="1">
      <c r="B109" s="35"/>
      <c r="C109" s="192" t="s">
        <v>154</v>
      </c>
      <c r="D109" s="192" t="s">
        <v>135</v>
      </c>
      <c r="E109" s="193" t="s">
        <v>1077</v>
      </c>
      <c r="F109" s="194" t="s">
        <v>1078</v>
      </c>
      <c r="G109" s="195" t="s">
        <v>200</v>
      </c>
      <c r="H109" s="196">
        <v>9.8379999999999992</v>
      </c>
      <c r="I109" s="197"/>
      <c r="J109" s="198">
        <f>ROUND(I109*H109,2)</f>
        <v>0</v>
      </c>
      <c r="K109" s="194" t="s">
        <v>521</v>
      </c>
      <c r="L109" s="40"/>
      <c r="M109" s="199" t="s">
        <v>35</v>
      </c>
      <c r="N109" s="200" t="s">
        <v>52</v>
      </c>
      <c r="O109" s="76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13" t="s">
        <v>142</v>
      </c>
      <c r="AT109" s="13" t="s">
        <v>135</v>
      </c>
      <c r="AU109" s="13" t="s">
        <v>91</v>
      </c>
      <c r="AY109" s="13" t="s">
        <v>134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89</v>
      </c>
      <c r="BK109" s="203">
        <f>ROUND(I109*H109,2)</f>
        <v>0</v>
      </c>
      <c r="BL109" s="13" t="s">
        <v>142</v>
      </c>
      <c r="BM109" s="13" t="s">
        <v>1079</v>
      </c>
    </row>
    <row r="110" s="1" customFormat="1" ht="22.5" customHeight="1">
      <c r="B110" s="35"/>
      <c r="C110" s="192" t="s">
        <v>170</v>
      </c>
      <c r="D110" s="192" t="s">
        <v>135</v>
      </c>
      <c r="E110" s="193" t="s">
        <v>1080</v>
      </c>
      <c r="F110" s="194" t="s">
        <v>1081</v>
      </c>
      <c r="G110" s="195" t="s">
        <v>200</v>
      </c>
      <c r="H110" s="196">
        <v>19.675999999999998</v>
      </c>
      <c r="I110" s="197"/>
      <c r="J110" s="198">
        <f>ROUND(I110*H110,2)</f>
        <v>0</v>
      </c>
      <c r="K110" s="194" t="s">
        <v>521</v>
      </c>
      <c r="L110" s="40"/>
      <c r="M110" s="199" t="s">
        <v>35</v>
      </c>
      <c r="N110" s="200" t="s">
        <v>52</v>
      </c>
      <c r="O110" s="7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142</v>
      </c>
      <c r="AT110" s="13" t="s">
        <v>135</v>
      </c>
      <c r="AU110" s="13" t="s">
        <v>91</v>
      </c>
      <c r="AY110" s="13" t="s">
        <v>134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89</v>
      </c>
      <c r="BK110" s="203">
        <f>ROUND(I110*H110,2)</f>
        <v>0</v>
      </c>
      <c r="BL110" s="13" t="s">
        <v>142</v>
      </c>
      <c r="BM110" s="13" t="s">
        <v>1082</v>
      </c>
    </row>
    <row r="111" s="10" customFormat="1">
      <c r="B111" s="219"/>
      <c r="C111" s="220"/>
      <c r="D111" s="221" t="s">
        <v>387</v>
      </c>
      <c r="E111" s="220"/>
      <c r="F111" s="223" t="s">
        <v>1083</v>
      </c>
      <c r="G111" s="220"/>
      <c r="H111" s="224">
        <v>19.675999999999998</v>
      </c>
      <c r="I111" s="225"/>
      <c r="J111" s="220"/>
      <c r="K111" s="220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387</v>
      </c>
      <c r="AU111" s="230" t="s">
        <v>91</v>
      </c>
      <c r="AV111" s="10" t="s">
        <v>91</v>
      </c>
      <c r="AW111" s="10" t="s">
        <v>4</v>
      </c>
      <c r="AX111" s="10" t="s">
        <v>89</v>
      </c>
      <c r="AY111" s="230" t="s">
        <v>134</v>
      </c>
    </row>
    <row r="112" s="9" customFormat="1" ht="25.92" customHeight="1">
      <c r="B112" s="178"/>
      <c r="C112" s="179"/>
      <c r="D112" s="180" t="s">
        <v>80</v>
      </c>
      <c r="E112" s="181" t="s">
        <v>1084</v>
      </c>
      <c r="F112" s="181" t="s">
        <v>1085</v>
      </c>
      <c r="G112" s="179"/>
      <c r="H112" s="179"/>
      <c r="I112" s="182"/>
      <c r="J112" s="183">
        <f>BK112</f>
        <v>0</v>
      </c>
      <c r="K112" s="179"/>
      <c r="L112" s="184"/>
      <c r="M112" s="185"/>
      <c r="N112" s="186"/>
      <c r="O112" s="186"/>
      <c r="P112" s="187">
        <f>P113+P118+P120+P126</f>
        <v>0</v>
      </c>
      <c r="Q112" s="186"/>
      <c r="R112" s="187">
        <f>R113+R118+R120+R126</f>
        <v>0.00014350000000000002</v>
      </c>
      <c r="S112" s="186"/>
      <c r="T112" s="188">
        <f>T113+T118+T120+T126</f>
        <v>0.50030699999999995</v>
      </c>
      <c r="AR112" s="189" t="s">
        <v>91</v>
      </c>
      <c r="AT112" s="190" t="s">
        <v>80</v>
      </c>
      <c r="AU112" s="190" t="s">
        <v>81</v>
      </c>
      <c r="AY112" s="189" t="s">
        <v>134</v>
      </c>
      <c r="BK112" s="191">
        <f>BK113+BK118+BK120+BK126</f>
        <v>0</v>
      </c>
    </row>
    <row r="113" s="9" customFormat="1" ht="22.8" customHeight="1">
      <c r="B113" s="178"/>
      <c r="C113" s="179"/>
      <c r="D113" s="180" t="s">
        <v>80</v>
      </c>
      <c r="E113" s="238" t="s">
        <v>1086</v>
      </c>
      <c r="F113" s="238" t="s">
        <v>1087</v>
      </c>
      <c r="G113" s="179"/>
      <c r="H113" s="179"/>
      <c r="I113" s="182"/>
      <c r="J113" s="239">
        <f>BK113</f>
        <v>0</v>
      </c>
      <c r="K113" s="179"/>
      <c r="L113" s="184"/>
      <c r="M113" s="185"/>
      <c r="N113" s="186"/>
      <c r="O113" s="186"/>
      <c r="P113" s="187">
        <f>SUM(P114:P117)</f>
        <v>0</v>
      </c>
      <c r="Q113" s="186"/>
      <c r="R113" s="187">
        <f>SUM(R114:R117)</f>
        <v>0</v>
      </c>
      <c r="S113" s="186"/>
      <c r="T113" s="188">
        <f>SUM(T114:T117)</f>
        <v>0.040350000000000004</v>
      </c>
      <c r="AR113" s="189" t="s">
        <v>91</v>
      </c>
      <c r="AT113" s="190" t="s">
        <v>80</v>
      </c>
      <c r="AU113" s="190" t="s">
        <v>89</v>
      </c>
      <c r="AY113" s="189" t="s">
        <v>134</v>
      </c>
      <c r="BK113" s="191">
        <f>SUM(BK114:BK117)</f>
        <v>0</v>
      </c>
    </row>
    <row r="114" s="1" customFormat="1" ht="16.5" customHeight="1">
      <c r="B114" s="35"/>
      <c r="C114" s="192" t="s">
        <v>21</v>
      </c>
      <c r="D114" s="192" t="s">
        <v>135</v>
      </c>
      <c r="E114" s="193" t="s">
        <v>1088</v>
      </c>
      <c r="F114" s="194" t="s">
        <v>1089</v>
      </c>
      <c r="G114" s="195" t="s">
        <v>378</v>
      </c>
      <c r="H114" s="196">
        <v>1</v>
      </c>
      <c r="I114" s="197"/>
      <c r="J114" s="198">
        <f>ROUND(I114*H114,2)</f>
        <v>0</v>
      </c>
      <c r="K114" s="194" t="s">
        <v>521</v>
      </c>
      <c r="L114" s="40"/>
      <c r="M114" s="199" t="s">
        <v>35</v>
      </c>
      <c r="N114" s="200" t="s">
        <v>52</v>
      </c>
      <c r="O114" s="76"/>
      <c r="P114" s="201">
        <f>O114*H114</f>
        <v>0</v>
      </c>
      <c r="Q114" s="201">
        <v>0</v>
      </c>
      <c r="R114" s="201">
        <f>Q114*H114</f>
        <v>0</v>
      </c>
      <c r="S114" s="201">
        <v>0.01933</v>
      </c>
      <c r="T114" s="202">
        <f>S114*H114</f>
        <v>0.01933</v>
      </c>
      <c r="AR114" s="13" t="s">
        <v>139</v>
      </c>
      <c r="AT114" s="13" t="s">
        <v>135</v>
      </c>
      <c r="AU114" s="13" t="s">
        <v>91</v>
      </c>
      <c r="AY114" s="13" t="s">
        <v>134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89</v>
      </c>
      <c r="BK114" s="203">
        <f>ROUND(I114*H114,2)</f>
        <v>0</v>
      </c>
      <c r="BL114" s="13" t="s">
        <v>139</v>
      </c>
      <c r="BM114" s="13" t="s">
        <v>1090</v>
      </c>
    </row>
    <row r="115" s="10" customFormat="1">
      <c r="B115" s="219"/>
      <c r="C115" s="220"/>
      <c r="D115" s="221" t="s">
        <v>387</v>
      </c>
      <c r="E115" s="222" t="s">
        <v>35</v>
      </c>
      <c r="F115" s="223" t="s">
        <v>89</v>
      </c>
      <c r="G115" s="220"/>
      <c r="H115" s="224">
        <v>1</v>
      </c>
      <c r="I115" s="225"/>
      <c r="J115" s="220"/>
      <c r="K115" s="220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387</v>
      </c>
      <c r="AU115" s="230" t="s">
        <v>91</v>
      </c>
      <c r="AV115" s="10" t="s">
        <v>91</v>
      </c>
      <c r="AW115" s="10" t="s">
        <v>42</v>
      </c>
      <c r="AX115" s="10" t="s">
        <v>81</v>
      </c>
      <c r="AY115" s="230" t="s">
        <v>134</v>
      </c>
    </row>
    <row r="116" s="1" customFormat="1" ht="16.5" customHeight="1">
      <c r="B116" s="35"/>
      <c r="C116" s="192" t="s">
        <v>176</v>
      </c>
      <c r="D116" s="192" t="s">
        <v>135</v>
      </c>
      <c r="E116" s="193" t="s">
        <v>1091</v>
      </c>
      <c r="F116" s="194" t="s">
        <v>1092</v>
      </c>
      <c r="G116" s="195" t="s">
        <v>378</v>
      </c>
      <c r="H116" s="196">
        <v>1</v>
      </c>
      <c r="I116" s="197"/>
      <c r="J116" s="198">
        <f>ROUND(I116*H116,2)</f>
        <v>0</v>
      </c>
      <c r="K116" s="194" t="s">
        <v>521</v>
      </c>
      <c r="L116" s="40"/>
      <c r="M116" s="199" t="s">
        <v>35</v>
      </c>
      <c r="N116" s="200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0.019460000000000002</v>
      </c>
      <c r="T116" s="202">
        <f>S116*H116</f>
        <v>0.019460000000000002</v>
      </c>
      <c r="AR116" s="13" t="s">
        <v>139</v>
      </c>
      <c r="AT116" s="13" t="s">
        <v>135</v>
      </c>
      <c r="AU116" s="13" t="s">
        <v>91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139</v>
      </c>
      <c r="BM116" s="13" t="s">
        <v>1093</v>
      </c>
    </row>
    <row r="117" s="1" customFormat="1" ht="16.5" customHeight="1">
      <c r="B117" s="35"/>
      <c r="C117" s="192" t="s">
        <v>157</v>
      </c>
      <c r="D117" s="192" t="s">
        <v>135</v>
      </c>
      <c r="E117" s="193" t="s">
        <v>1094</v>
      </c>
      <c r="F117" s="194" t="s">
        <v>1095</v>
      </c>
      <c r="G117" s="195" t="s">
        <v>378</v>
      </c>
      <c r="H117" s="196">
        <v>1</v>
      </c>
      <c r="I117" s="197"/>
      <c r="J117" s="198">
        <f>ROUND(I117*H117,2)</f>
        <v>0</v>
      </c>
      <c r="K117" s="194" t="s">
        <v>521</v>
      </c>
      <c r="L117" s="40"/>
      <c r="M117" s="199" t="s">
        <v>35</v>
      </c>
      <c r="N117" s="200" t="s">
        <v>52</v>
      </c>
      <c r="O117" s="76"/>
      <c r="P117" s="201">
        <f>O117*H117</f>
        <v>0</v>
      </c>
      <c r="Q117" s="201">
        <v>0</v>
      </c>
      <c r="R117" s="201">
        <f>Q117*H117</f>
        <v>0</v>
      </c>
      <c r="S117" s="201">
        <v>0.00156</v>
      </c>
      <c r="T117" s="202">
        <f>S117*H117</f>
        <v>0.00156</v>
      </c>
      <c r="AR117" s="13" t="s">
        <v>139</v>
      </c>
      <c r="AT117" s="13" t="s">
        <v>135</v>
      </c>
      <c r="AU117" s="13" t="s">
        <v>91</v>
      </c>
      <c r="AY117" s="13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3" t="s">
        <v>89</v>
      </c>
      <c r="BK117" s="203">
        <f>ROUND(I117*H117,2)</f>
        <v>0</v>
      </c>
      <c r="BL117" s="13" t="s">
        <v>139</v>
      </c>
      <c r="BM117" s="13" t="s">
        <v>1096</v>
      </c>
    </row>
    <row r="118" s="9" customFormat="1" ht="22.8" customHeight="1">
      <c r="B118" s="178"/>
      <c r="C118" s="179"/>
      <c r="D118" s="180" t="s">
        <v>80</v>
      </c>
      <c r="E118" s="238" t="s">
        <v>1097</v>
      </c>
      <c r="F118" s="238" t="s">
        <v>1098</v>
      </c>
      <c r="G118" s="179"/>
      <c r="H118" s="179"/>
      <c r="I118" s="182"/>
      <c r="J118" s="239">
        <f>BK118</f>
        <v>0</v>
      </c>
      <c r="K118" s="179"/>
      <c r="L118" s="184"/>
      <c r="M118" s="185"/>
      <c r="N118" s="186"/>
      <c r="O118" s="186"/>
      <c r="P118" s="187">
        <f>P119</f>
        <v>0</v>
      </c>
      <c r="Q118" s="186"/>
      <c r="R118" s="187">
        <f>R119</f>
        <v>0</v>
      </c>
      <c r="S118" s="186"/>
      <c r="T118" s="188">
        <f>T119</f>
        <v>0.072000000000000008</v>
      </c>
      <c r="AR118" s="189" t="s">
        <v>91</v>
      </c>
      <c r="AT118" s="190" t="s">
        <v>80</v>
      </c>
      <c r="AU118" s="190" t="s">
        <v>89</v>
      </c>
      <c r="AY118" s="189" t="s">
        <v>134</v>
      </c>
      <c r="BK118" s="191">
        <f>BK119</f>
        <v>0</v>
      </c>
    </row>
    <row r="119" s="1" customFormat="1" ht="22.5" customHeight="1">
      <c r="B119" s="35"/>
      <c r="C119" s="192" t="s">
        <v>8</v>
      </c>
      <c r="D119" s="192" t="s">
        <v>135</v>
      </c>
      <c r="E119" s="193" t="s">
        <v>1099</v>
      </c>
      <c r="F119" s="194" t="s">
        <v>1100</v>
      </c>
      <c r="G119" s="195" t="s">
        <v>179</v>
      </c>
      <c r="H119" s="196">
        <v>3</v>
      </c>
      <c r="I119" s="197"/>
      <c r="J119" s="198">
        <f>ROUND(I119*H119,2)</f>
        <v>0</v>
      </c>
      <c r="K119" s="194" t="s">
        <v>521</v>
      </c>
      <c r="L119" s="40"/>
      <c r="M119" s="199" t="s">
        <v>35</v>
      </c>
      <c r="N119" s="200" t="s">
        <v>52</v>
      </c>
      <c r="O119" s="76"/>
      <c r="P119" s="201">
        <f>O119*H119</f>
        <v>0</v>
      </c>
      <c r="Q119" s="201">
        <v>0</v>
      </c>
      <c r="R119" s="201">
        <f>Q119*H119</f>
        <v>0</v>
      </c>
      <c r="S119" s="201">
        <v>0.024</v>
      </c>
      <c r="T119" s="202">
        <f>S119*H119</f>
        <v>0.072000000000000008</v>
      </c>
      <c r="AR119" s="13" t="s">
        <v>139</v>
      </c>
      <c r="AT119" s="13" t="s">
        <v>135</v>
      </c>
      <c r="AU119" s="13" t="s">
        <v>91</v>
      </c>
      <c r="AY119" s="13" t="s">
        <v>134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89</v>
      </c>
      <c r="BK119" s="203">
        <f>ROUND(I119*H119,2)</f>
        <v>0</v>
      </c>
      <c r="BL119" s="13" t="s">
        <v>139</v>
      </c>
      <c r="BM119" s="13" t="s">
        <v>1101</v>
      </c>
    </row>
    <row r="120" s="9" customFormat="1" ht="22.8" customHeight="1">
      <c r="B120" s="178"/>
      <c r="C120" s="179"/>
      <c r="D120" s="180" t="s">
        <v>80</v>
      </c>
      <c r="E120" s="238" t="s">
        <v>1102</v>
      </c>
      <c r="F120" s="238" t="s">
        <v>1103</v>
      </c>
      <c r="G120" s="179"/>
      <c r="H120" s="179"/>
      <c r="I120" s="182"/>
      <c r="J120" s="239">
        <f>BK120</f>
        <v>0</v>
      </c>
      <c r="K120" s="179"/>
      <c r="L120" s="184"/>
      <c r="M120" s="185"/>
      <c r="N120" s="186"/>
      <c r="O120" s="186"/>
      <c r="P120" s="187">
        <f>SUM(P121:P125)</f>
        <v>0</v>
      </c>
      <c r="Q120" s="186"/>
      <c r="R120" s="187">
        <f>SUM(R121:R125)</f>
        <v>0</v>
      </c>
      <c r="S120" s="186"/>
      <c r="T120" s="188">
        <f>SUM(T121:T125)</f>
        <v>0.38795699999999994</v>
      </c>
      <c r="AR120" s="189" t="s">
        <v>91</v>
      </c>
      <c r="AT120" s="190" t="s">
        <v>80</v>
      </c>
      <c r="AU120" s="190" t="s">
        <v>89</v>
      </c>
      <c r="AY120" s="189" t="s">
        <v>134</v>
      </c>
      <c r="BK120" s="191">
        <f>SUM(BK121:BK125)</f>
        <v>0</v>
      </c>
    </row>
    <row r="121" s="1" customFormat="1" ht="16.5" customHeight="1">
      <c r="B121" s="35"/>
      <c r="C121" s="192" t="s">
        <v>139</v>
      </c>
      <c r="D121" s="192" t="s">
        <v>135</v>
      </c>
      <c r="E121" s="193" t="s">
        <v>1104</v>
      </c>
      <c r="F121" s="194" t="s">
        <v>1105</v>
      </c>
      <c r="G121" s="195" t="s">
        <v>138</v>
      </c>
      <c r="H121" s="196">
        <v>4</v>
      </c>
      <c r="I121" s="197"/>
      <c r="J121" s="198">
        <f>ROUND(I121*H121,2)</f>
        <v>0</v>
      </c>
      <c r="K121" s="194" t="s">
        <v>521</v>
      </c>
      <c r="L121" s="40"/>
      <c r="M121" s="199" t="s">
        <v>35</v>
      </c>
      <c r="N121" s="200" t="s">
        <v>52</v>
      </c>
      <c r="O121" s="76"/>
      <c r="P121" s="201">
        <f>O121*H121</f>
        <v>0</v>
      </c>
      <c r="Q121" s="201">
        <v>0</v>
      </c>
      <c r="R121" s="201">
        <f>Q121*H121</f>
        <v>0</v>
      </c>
      <c r="S121" s="201">
        <v>0.01174</v>
      </c>
      <c r="T121" s="202">
        <f>S121*H121</f>
        <v>0.046960000000000002</v>
      </c>
      <c r="AR121" s="13" t="s">
        <v>139</v>
      </c>
      <c r="AT121" s="13" t="s">
        <v>135</v>
      </c>
      <c r="AU121" s="13" t="s">
        <v>91</v>
      </c>
      <c r="AY121" s="13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89</v>
      </c>
      <c r="BK121" s="203">
        <f>ROUND(I121*H121,2)</f>
        <v>0</v>
      </c>
      <c r="BL121" s="13" t="s">
        <v>139</v>
      </c>
      <c r="BM121" s="13" t="s">
        <v>1106</v>
      </c>
    </row>
    <row r="122" s="10" customFormat="1">
      <c r="B122" s="219"/>
      <c r="C122" s="220"/>
      <c r="D122" s="221" t="s">
        <v>387</v>
      </c>
      <c r="E122" s="222" t="s">
        <v>35</v>
      </c>
      <c r="F122" s="223" t="s">
        <v>1107</v>
      </c>
      <c r="G122" s="220"/>
      <c r="H122" s="224">
        <v>4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387</v>
      </c>
      <c r="AU122" s="230" t="s">
        <v>91</v>
      </c>
      <c r="AV122" s="10" t="s">
        <v>91</v>
      </c>
      <c r="AW122" s="10" t="s">
        <v>42</v>
      </c>
      <c r="AX122" s="10" t="s">
        <v>81</v>
      </c>
      <c r="AY122" s="230" t="s">
        <v>134</v>
      </c>
    </row>
    <row r="123" s="1" customFormat="1" ht="16.5" customHeight="1">
      <c r="B123" s="35"/>
      <c r="C123" s="192" t="s">
        <v>189</v>
      </c>
      <c r="D123" s="192" t="s">
        <v>135</v>
      </c>
      <c r="E123" s="193" t="s">
        <v>1108</v>
      </c>
      <c r="F123" s="194" t="s">
        <v>1109</v>
      </c>
      <c r="G123" s="195" t="s">
        <v>341</v>
      </c>
      <c r="H123" s="196">
        <v>4.0999999999999996</v>
      </c>
      <c r="I123" s="197"/>
      <c r="J123" s="198">
        <f>ROUND(I123*H123,2)</f>
        <v>0</v>
      </c>
      <c r="K123" s="194" t="s">
        <v>521</v>
      </c>
      <c r="L123" s="40"/>
      <c r="M123" s="199" t="s">
        <v>35</v>
      </c>
      <c r="N123" s="200" t="s">
        <v>52</v>
      </c>
      <c r="O123" s="76"/>
      <c r="P123" s="201">
        <f>O123*H123</f>
        <v>0</v>
      </c>
      <c r="Q123" s="201">
        <v>0</v>
      </c>
      <c r="R123" s="201">
        <f>Q123*H123</f>
        <v>0</v>
      </c>
      <c r="S123" s="201">
        <v>0.083169999999999994</v>
      </c>
      <c r="T123" s="202">
        <f>S123*H123</f>
        <v>0.34099699999999994</v>
      </c>
      <c r="AR123" s="13" t="s">
        <v>139</v>
      </c>
      <c r="AT123" s="13" t="s">
        <v>135</v>
      </c>
      <c r="AU123" s="13" t="s">
        <v>91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139</v>
      </c>
      <c r="BM123" s="13" t="s">
        <v>1110</v>
      </c>
    </row>
    <row r="124" s="10" customFormat="1">
      <c r="B124" s="219"/>
      <c r="C124" s="220"/>
      <c r="D124" s="221" t="s">
        <v>387</v>
      </c>
      <c r="E124" s="222" t="s">
        <v>35</v>
      </c>
      <c r="F124" s="223" t="s">
        <v>1111</v>
      </c>
      <c r="G124" s="220"/>
      <c r="H124" s="224">
        <v>3.1000000000000001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387</v>
      </c>
      <c r="AU124" s="230" t="s">
        <v>91</v>
      </c>
      <c r="AV124" s="10" t="s">
        <v>91</v>
      </c>
      <c r="AW124" s="10" t="s">
        <v>42</v>
      </c>
      <c r="AX124" s="10" t="s">
        <v>81</v>
      </c>
      <c r="AY124" s="230" t="s">
        <v>134</v>
      </c>
    </row>
    <row r="125" s="10" customFormat="1">
      <c r="B125" s="219"/>
      <c r="C125" s="220"/>
      <c r="D125" s="221" t="s">
        <v>387</v>
      </c>
      <c r="E125" s="222" t="s">
        <v>35</v>
      </c>
      <c r="F125" s="223" t="s">
        <v>1112</v>
      </c>
      <c r="G125" s="220"/>
      <c r="H125" s="224">
        <v>1</v>
      </c>
      <c r="I125" s="225"/>
      <c r="J125" s="220"/>
      <c r="K125" s="220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387</v>
      </c>
      <c r="AU125" s="230" t="s">
        <v>91</v>
      </c>
      <c r="AV125" s="10" t="s">
        <v>91</v>
      </c>
      <c r="AW125" s="10" t="s">
        <v>42</v>
      </c>
      <c r="AX125" s="10" t="s">
        <v>81</v>
      </c>
      <c r="AY125" s="230" t="s">
        <v>134</v>
      </c>
    </row>
    <row r="126" s="9" customFormat="1" ht="22.8" customHeight="1">
      <c r="B126" s="178"/>
      <c r="C126" s="179"/>
      <c r="D126" s="180" t="s">
        <v>80</v>
      </c>
      <c r="E126" s="238" t="s">
        <v>320</v>
      </c>
      <c r="F126" s="238" t="s">
        <v>1113</v>
      </c>
      <c r="G126" s="179"/>
      <c r="H126" s="179"/>
      <c r="I126" s="182"/>
      <c r="J126" s="239">
        <f>BK126</f>
        <v>0</v>
      </c>
      <c r="K126" s="179"/>
      <c r="L126" s="184"/>
      <c r="M126" s="185"/>
      <c r="N126" s="186"/>
      <c r="O126" s="186"/>
      <c r="P126" s="187">
        <f>SUM(P127:P130)</f>
        <v>0</v>
      </c>
      <c r="Q126" s="186"/>
      <c r="R126" s="187">
        <f>SUM(R127:R130)</f>
        <v>0.00014350000000000002</v>
      </c>
      <c r="S126" s="186"/>
      <c r="T126" s="188">
        <f>SUM(T127:T130)</f>
        <v>0</v>
      </c>
      <c r="AR126" s="189" t="s">
        <v>91</v>
      </c>
      <c r="AT126" s="190" t="s">
        <v>80</v>
      </c>
      <c r="AU126" s="190" t="s">
        <v>89</v>
      </c>
      <c r="AY126" s="189" t="s">
        <v>134</v>
      </c>
      <c r="BK126" s="191">
        <f>SUM(BK127:BK130)</f>
        <v>0</v>
      </c>
    </row>
    <row r="127" s="1" customFormat="1" ht="16.5" customHeight="1">
      <c r="B127" s="35"/>
      <c r="C127" s="192" t="s">
        <v>193</v>
      </c>
      <c r="D127" s="192" t="s">
        <v>135</v>
      </c>
      <c r="E127" s="193" t="s">
        <v>1114</v>
      </c>
      <c r="F127" s="194" t="s">
        <v>1115</v>
      </c>
      <c r="G127" s="195" t="s">
        <v>341</v>
      </c>
      <c r="H127" s="196">
        <v>36.600000000000001</v>
      </c>
      <c r="I127" s="197"/>
      <c r="J127" s="198">
        <f>ROUND(I127*H127,2)</f>
        <v>0</v>
      </c>
      <c r="K127" s="194" t="s">
        <v>521</v>
      </c>
      <c r="L127" s="40"/>
      <c r="M127" s="199" t="s">
        <v>35</v>
      </c>
      <c r="N127" s="200" t="s">
        <v>52</v>
      </c>
      <c r="O127" s="76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13" t="s">
        <v>139</v>
      </c>
      <c r="AT127" s="13" t="s">
        <v>135</v>
      </c>
      <c r="AU127" s="13" t="s">
        <v>91</v>
      </c>
      <c r="AY127" s="13" t="s">
        <v>134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89</v>
      </c>
      <c r="BK127" s="203">
        <f>ROUND(I127*H127,2)</f>
        <v>0</v>
      </c>
      <c r="BL127" s="13" t="s">
        <v>139</v>
      </c>
      <c r="BM127" s="13" t="s">
        <v>1116</v>
      </c>
    </row>
    <row r="128" s="10" customFormat="1">
      <c r="B128" s="219"/>
      <c r="C128" s="220"/>
      <c r="D128" s="221" t="s">
        <v>387</v>
      </c>
      <c r="E128" s="222" t="s">
        <v>35</v>
      </c>
      <c r="F128" s="223" t="s">
        <v>1117</v>
      </c>
      <c r="G128" s="220"/>
      <c r="H128" s="224">
        <v>36.600000000000001</v>
      </c>
      <c r="I128" s="225"/>
      <c r="J128" s="220"/>
      <c r="K128" s="220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387</v>
      </c>
      <c r="AU128" s="230" t="s">
        <v>91</v>
      </c>
      <c r="AV128" s="10" t="s">
        <v>91</v>
      </c>
      <c r="AW128" s="10" t="s">
        <v>42</v>
      </c>
      <c r="AX128" s="10" t="s">
        <v>81</v>
      </c>
      <c r="AY128" s="230" t="s">
        <v>134</v>
      </c>
    </row>
    <row r="129" s="1" customFormat="1" ht="16.5" customHeight="1">
      <c r="B129" s="35"/>
      <c r="C129" s="192" t="s">
        <v>197</v>
      </c>
      <c r="D129" s="192" t="s">
        <v>135</v>
      </c>
      <c r="E129" s="193" t="s">
        <v>1118</v>
      </c>
      <c r="F129" s="194" t="s">
        <v>1119</v>
      </c>
      <c r="G129" s="195" t="s">
        <v>341</v>
      </c>
      <c r="H129" s="196">
        <v>7.1749999999999998</v>
      </c>
      <c r="I129" s="197"/>
      <c r="J129" s="198">
        <f>ROUND(I129*H129,2)</f>
        <v>0</v>
      </c>
      <c r="K129" s="194" t="s">
        <v>521</v>
      </c>
      <c r="L129" s="40"/>
      <c r="M129" s="199" t="s">
        <v>35</v>
      </c>
      <c r="N129" s="200" t="s">
        <v>52</v>
      </c>
      <c r="O129" s="76"/>
      <c r="P129" s="201">
        <f>O129*H129</f>
        <v>0</v>
      </c>
      <c r="Q129" s="201">
        <v>2.0000000000000002E-05</v>
      </c>
      <c r="R129" s="201">
        <f>Q129*H129</f>
        <v>0.00014350000000000002</v>
      </c>
      <c r="S129" s="201">
        <v>0</v>
      </c>
      <c r="T129" s="202">
        <f>S129*H129</f>
        <v>0</v>
      </c>
      <c r="AR129" s="13" t="s">
        <v>139</v>
      </c>
      <c r="AT129" s="13" t="s">
        <v>135</v>
      </c>
      <c r="AU129" s="13" t="s">
        <v>91</v>
      </c>
      <c r="AY129" s="13" t="s">
        <v>134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89</v>
      </c>
      <c r="BK129" s="203">
        <f>ROUND(I129*H129,2)</f>
        <v>0</v>
      </c>
      <c r="BL129" s="13" t="s">
        <v>139</v>
      </c>
      <c r="BM129" s="13" t="s">
        <v>1120</v>
      </c>
    </row>
    <row r="130" s="10" customFormat="1">
      <c r="B130" s="219"/>
      <c r="C130" s="220"/>
      <c r="D130" s="221" t="s">
        <v>387</v>
      </c>
      <c r="E130" s="222" t="s">
        <v>35</v>
      </c>
      <c r="F130" s="223" t="s">
        <v>1121</v>
      </c>
      <c r="G130" s="220"/>
      <c r="H130" s="224">
        <v>7.1749999999999998</v>
      </c>
      <c r="I130" s="225"/>
      <c r="J130" s="220"/>
      <c r="K130" s="220"/>
      <c r="L130" s="226"/>
      <c r="M130" s="240"/>
      <c r="N130" s="241"/>
      <c r="O130" s="241"/>
      <c r="P130" s="241"/>
      <c r="Q130" s="241"/>
      <c r="R130" s="241"/>
      <c r="S130" s="241"/>
      <c r="T130" s="242"/>
      <c r="AT130" s="230" t="s">
        <v>387</v>
      </c>
      <c r="AU130" s="230" t="s">
        <v>91</v>
      </c>
      <c r="AV130" s="10" t="s">
        <v>91</v>
      </c>
      <c r="AW130" s="10" t="s">
        <v>42</v>
      </c>
      <c r="AX130" s="10" t="s">
        <v>81</v>
      </c>
      <c r="AY130" s="230" t="s">
        <v>134</v>
      </c>
    </row>
    <row r="131" s="1" customFormat="1" ht="6.96" customHeight="1">
      <c r="B131" s="54"/>
      <c r="C131" s="55"/>
      <c r="D131" s="55"/>
      <c r="E131" s="55"/>
      <c r="F131" s="55"/>
      <c r="G131" s="55"/>
      <c r="H131" s="55"/>
      <c r="I131" s="151"/>
      <c r="J131" s="55"/>
      <c r="K131" s="55"/>
      <c r="L131" s="40"/>
    </row>
  </sheetData>
  <sheetProtection sheet="1" autoFilter="0" formatColumns="0" formatRows="0" objects="1" scenarios="1" spinCount="100000" saltValue="2Cz8XUy31kRHWxRLbV6YIIllT5n9VAecXpio1pKJbLJ6ybqMmE8/Y1nsmbJSb200oHuU9S80JlYFI6MdFO1niQ==" hashValue="zl877k7Rko/T7taWDkQEuj/A8XwFp21sAAvUD5T4yCzRzC8K9P10fxeJZGnqDJL9VGjy1P3gB4I56hSfjGKgBw==" algorithmName="SHA-512" password="CC35"/>
  <autoFilter ref="C86:K13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103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1122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ROUND(J91,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ROUND((SUM(BE91:BE181)),  2)</f>
        <v>0</v>
      </c>
      <c r="I33" s="140">
        <v>0.20999999999999999</v>
      </c>
      <c r="J33" s="139">
        <f>ROUND(((SUM(BE91:BE181))*I33),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ROUND((SUM(BF91:BF181)),  2)</f>
        <v>0</v>
      </c>
      <c r="I34" s="140">
        <v>0.14999999999999999</v>
      </c>
      <c r="J34" s="139">
        <f>ROUND(((SUM(BF91:BF181))*I34),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ROUND((SUM(BG91:BG181)),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ROUND((SUM(BH91:BH181)),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ROUND((SUM(BI91:BI181)),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N - Nové úpravy soc. zařízení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J91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1028</v>
      </c>
      <c r="E60" s="164"/>
      <c r="F60" s="164"/>
      <c r="G60" s="164"/>
      <c r="H60" s="164"/>
      <c r="I60" s="165"/>
      <c r="J60" s="166">
        <f>J92</f>
        <v>0</v>
      </c>
      <c r="K60" s="162"/>
      <c r="L60" s="167"/>
    </row>
    <row r="61" hidden="1" s="11" customFormat="1" ht="19.92" customHeight="1">
      <c r="B61" s="231"/>
      <c r="C61" s="232"/>
      <c r="D61" s="233" t="s">
        <v>1123</v>
      </c>
      <c r="E61" s="234"/>
      <c r="F61" s="234"/>
      <c r="G61" s="234"/>
      <c r="H61" s="234"/>
      <c r="I61" s="235"/>
      <c r="J61" s="236">
        <f>J93</f>
        <v>0</v>
      </c>
      <c r="K61" s="232"/>
      <c r="L61" s="237"/>
    </row>
    <row r="62" hidden="1" s="11" customFormat="1" ht="19.92" customHeight="1">
      <c r="B62" s="231"/>
      <c r="C62" s="232"/>
      <c r="D62" s="233" t="s">
        <v>1029</v>
      </c>
      <c r="E62" s="234"/>
      <c r="F62" s="234"/>
      <c r="G62" s="234"/>
      <c r="H62" s="234"/>
      <c r="I62" s="235"/>
      <c r="J62" s="236">
        <f>J99</f>
        <v>0</v>
      </c>
      <c r="K62" s="232"/>
      <c r="L62" s="237"/>
    </row>
    <row r="63" hidden="1" s="11" customFormat="1" ht="19.92" customHeight="1">
      <c r="B63" s="231"/>
      <c r="C63" s="232"/>
      <c r="D63" s="233" t="s">
        <v>1030</v>
      </c>
      <c r="E63" s="234"/>
      <c r="F63" s="234"/>
      <c r="G63" s="234"/>
      <c r="H63" s="234"/>
      <c r="I63" s="235"/>
      <c r="J63" s="236">
        <f>J104</f>
        <v>0</v>
      </c>
      <c r="K63" s="232"/>
      <c r="L63" s="237"/>
    </row>
    <row r="64" hidden="1" s="11" customFormat="1" ht="19.92" customHeight="1">
      <c r="B64" s="231"/>
      <c r="C64" s="232"/>
      <c r="D64" s="233" t="s">
        <v>1124</v>
      </c>
      <c r="E64" s="234"/>
      <c r="F64" s="234"/>
      <c r="G64" s="234"/>
      <c r="H64" s="234"/>
      <c r="I64" s="235"/>
      <c r="J64" s="236">
        <f>J109</f>
        <v>0</v>
      </c>
      <c r="K64" s="232"/>
      <c r="L64" s="237"/>
    </row>
    <row r="65" hidden="1" s="7" customFormat="1" ht="24.96" customHeight="1">
      <c r="B65" s="161"/>
      <c r="C65" s="162"/>
      <c r="D65" s="163" t="s">
        <v>1031</v>
      </c>
      <c r="E65" s="164"/>
      <c r="F65" s="164"/>
      <c r="G65" s="164"/>
      <c r="H65" s="164"/>
      <c r="I65" s="165"/>
      <c r="J65" s="166">
        <f>J111</f>
        <v>0</v>
      </c>
      <c r="K65" s="162"/>
      <c r="L65" s="167"/>
    </row>
    <row r="66" hidden="1" s="11" customFormat="1" ht="19.92" customHeight="1">
      <c r="B66" s="231"/>
      <c r="C66" s="232"/>
      <c r="D66" s="233" t="s">
        <v>1032</v>
      </c>
      <c r="E66" s="234"/>
      <c r="F66" s="234"/>
      <c r="G66" s="234"/>
      <c r="H66" s="234"/>
      <c r="I66" s="235"/>
      <c r="J66" s="236">
        <f>J112</f>
        <v>0</v>
      </c>
      <c r="K66" s="232"/>
      <c r="L66" s="237"/>
    </row>
    <row r="67" hidden="1" s="11" customFormat="1" ht="19.92" customHeight="1">
      <c r="B67" s="231"/>
      <c r="C67" s="232"/>
      <c r="D67" s="233" t="s">
        <v>1033</v>
      </c>
      <c r="E67" s="234"/>
      <c r="F67" s="234"/>
      <c r="G67" s="234"/>
      <c r="H67" s="234"/>
      <c r="I67" s="235"/>
      <c r="J67" s="236">
        <f>J118</f>
        <v>0</v>
      </c>
      <c r="K67" s="232"/>
      <c r="L67" s="237"/>
    </row>
    <row r="68" hidden="1" s="11" customFormat="1" ht="19.92" customHeight="1">
      <c r="B68" s="231"/>
      <c r="C68" s="232"/>
      <c r="D68" s="233" t="s">
        <v>1034</v>
      </c>
      <c r="E68" s="234"/>
      <c r="F68" s="234"/>
      <c r="G68" s="234"/>
      <c r="H68" s="234"/>
      <c r="I68" s="235"/>
      <c r="J68" s="236">
        <f>J127</f>
        <v>0</v>
      </c>
      <c r="K68" s="232"/>
      <c r="L68" s="237"/>
    </row>
    <row r="69" hidden="1" s="11" customFormat="1" ht="19.92" customHeight="1">
      <c r="B69" s="231"/>
      <c r="C69" s="232"/>
      <c r="D69" s="233" t="s">
        <v>1125</v>
      </c>
      <c r="E69" s="234"/>
      <c r="F69" s="234"/>
      <c r="G69" s="234"/>
      <c r="H69" s="234"/>
      <c r="I69" s="235"/>
      <c r="J69" s="236">
        <f>J141</f>
        <v>0</v>
      </c>
      <c r="K69" s="232"/>
      <c r="L69" s="237"/>
    </row>
    <row r="70" hidden="1" s="11" customFormat="1" ht="19.92" customHeight="1">
      <c r="B70" s="231"/>
      <c r="C70" s="232"/>
      <c r="D70" s="233" t="s">
        <v>1035</v>
      </c>
      <c r="E70" s="234"/>
      <c r="F70" s="234"/>
      <c r="G70" s="234"/>
      <c r="H70" s="234"/>
      <c r="I70" s="235"/>
      <c r="J70" s="236">
        <f>J163</f>
        <v>0</v>
      </c>
      <c r="K70" s="232"/>
      <c r="L70" s="237"/>
    </row>
    <row r="71" hidden="1" s="11" customFormat="1" ht="19.92" customHeight="1">
      <c r="B71" s="231"/>
      <c r="C71" s="232"/>
      <c r="D71" s="233" t="s">
        <v>1126</v>
      </c>
      <c r="E71" s="234"/>
      <c r="F71" s="234"/>
      <c r="G71" s="234"/>
      <c r="H71" s="234"/>
      <c r="I71" s="235"/>
      <c r="J71" s="236">
        <f>J174</f>
        <v>0</v>
      </c>
      <c r="K71" s="232"/>
      <c r="L71" s="237"/>
    </row>
    <row r="72" hidden="1" s="1" customFormat="1" ht="21.84" customHeight="1">
      <c r="B72" s="35"/>
      <c r="C72" s="36"/>
      <c r="D72" s="36"/>
      <c r="E72" s="36"/>
      <c r="F72" s="36"/>
      <c r="G72" s="36"/>
      <c r="H72" s="36"/>
      <c r="I72" s="127"/>
      <c r="J72" s="36"/>
      <c r="K72" s="36"/>
      <c r="L72" s="40"/>
    </row>
    <row r="73" hidden="1" s="1" customFormat="1" ht="6.96" customHeight="1">
      <c r="B73" s="54"/>
      <c r="C73" s="55"/>
      <c r="D73" s="55"/>
      <c r="E73" s="55"/>
      <c r="F73" s="55"/>
      <c r="G73" s="55"/>
      <c r="H73" s="55"/>
      <c r="I73" s="151"/>
      <c r="J73" s="55"/>
      <c r="K73" s="55"/>
      <c r="L73" s="40"/>
    </row>
    <row r="74" hidden="1"/>
    <row r="75" hidden="1"/>
    <row r="76" hidden="1"/>
    <row r="77" s="1" customFormat="1" ht="6.96" customHeight="1">
      <c r="B77" s="56"/>
      <c r="C77" s="57"/>
      <c r="D77" s="57"/>
      <c r="E77" s="57"/>
      <c r="F77" s="57"/>
      <c r="G77" s="57"/>
      <c r="H77" s="57"/>
      <c r="I77" s="154"/>
      <c r="J77" s="57"/>
      <c r="K77" s="57"/>
      <c r="L77" s="40"/>
    </row>
    <row r="78" s="1" customFormat="1" ht="24.96" customHeight="1">
      <c r="B78" s="35"/>
      <c r="C78" s="19" t="s">
        <v>119</v>
      </c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6.96" customHeight="1">
      <c r="B79" s="35"/>
      <c r="C79" s="36"/>
      <c r="D79" s="36"/>
      <c r="E79" s="36"/>
      <c r="F79" s="36"/>
      <c r="G79" s="36"/>
      <c r="H79" s="36"/>
      <c r="I79" s="127"/>
      <c r="J79" s="36"/>
      <c r="K79" s="36"/>
      <c r="L79" s="40"/>
    </row>
    <row r="80" s="1" customFormat="1" ht="12" customHeight="1">
      <c r="B80" s="35"/>
      <c r="C80" s="28" t="s">
        <v>16</v>
      </c>
      <c r="D80" s="36"/>
      <c r="E80" s="36"/>
      <c r="F80" s="36"/>
      <c r="G80" s="36"/>
      <c r="H80" s="36"/>
      <c r="I80" s="127"/>
      <c r="J80" s="36"/>
      <c r="K80" s="36"/>
      <c r="L80" s="40"/>
    </row>
    <row r="81" s="1" customFormat="1" ht="16.5" customHeight="1">
      <c r="B81" s="35"/>
      <c r="C81" s="36"/>
      <c r="D81" s="36"/>
      <c r="E81" s="155" t="str">
        <f>E7</f>
        <v>Výměna plynových kotlů ve stávající plynové kotelně</v>
      </c>
      <c r="F81" s="28"/>
      <c r="G81" s="28"/>
      <c r="H81" s="28"/>
      <c r="I81" s="127"/>
      <c r="J81" s="36"/>
      <c r="K81" s="36"/>
      <c r="L81" s="40"/>
    </row>
    <row r="82" s="1" customFormat="1" ht="12" customHeight="1">
      <c r="B82" s="35"/>
      <c r="C82" s="28" t="s">
        <v>110</v>
      </c>
      <c r="D82" s="36"/>
      <c r="E82" s="36"/>
      <c r="F82" s="36"/>
      <c r="G82" s="36"/>
      <c r="H82" s="36"/>
      <c r="I82" s="127"/>
      <c r="J82" s="36"/>
      <c r="K82" s="36"/>
      <c r="L82" s="40"/>
    </row>
    <row r="83" s="1" customFormat="1" ht="16.5" customHeight="1">
      <c r="B83" s="35"/>
      <c r="C83" s="36"/>
      <c r="D83" s="36"/>
      <c r="E83" s="61" t="str">
        <f>E9</f>
        <v>N - Nové úpravy soc. zařízení</v>
      </c>
      <c r="F83" s="36"/>
      <c r="G83" s="36"/>
      <c r="H83" s="36"/>
      <c r="I83" s="127"/>
      <c r="J83" s="36"/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7"/>
      <c r="J84" s="36"/>
      <c r="K84" s="36"/>
      <c r="L84" s="40"/>
    </row>
    <row r="85" s="1" customFormat="1" ht="12" customHeight="1">
      <c r="B85" s="35"/>
      <c r="C85" s="28" t="s">
        <v>22</v>
      </c>
      <c r="D85" s="36"/>
      <c r="E85" s="36"/>
      <c r="F85" s="23" t="str">
        <f>F12</f>
        <v>KLATOVY, náměstí Míru 63/I</v>
      </c>
      <c r="G85" s="36"/>
      <c r="H85" s="36"/>
      <c r="I85" s="129" t="s">
        <v>24</v>
      </c>
      <c r="J85" s="64" t="str">
        <f>IF(J12="","",J12)</f>
        <v>20. 2. 2019</v>
      </c>
      <c r="K85" s="36"/>
      <c r="L85" s="40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127"/>
      <c r="J86" s="36"/>
      <c r="K86" s="36"/>
      <c r="L86" s="40"/>
    </row>
    <row r="87" s="1" customFormat="1" ht="13.65" customHeight="1">
      <c r="B87" s="35"/>
      <c r="C87" s="28" t="s">
        <v>30</v>
      </c>
      <c r="D87" s="36"/>
      <c r="E87" s="36"/>
      <c r="F87" s="23" t="str">
        <f>E15</f>
        <v>Město Klatovy, nám. Míru č.p.62/1, 339 01 Klatovy</v>
      </c>
      <c r="G87" s="36"/>
      <c r="H87" s="36"/>
      <c r="I87" s="129" t="s">
        <v>38</v>
      </c>
      <c r="J87" s="33" t="str">
        <f>E21</f>
        <v>AREA group s.r.o.</v>
      </c>
      <c r="K87" s="36"/>
      <c r="L87" s="40"/>
    </row>
    <row r="88" s="1" customFormat="1" ht="13.65" customHeight="1">
      <c r="B88" s="35"/>
      <c r="C88" s="28" t="s">
        <v>36</v>
      </c>
      <c r="D88" s="36"/>
      <c r="E88" s="36"/>
      <c r="F88" s="23" t="str">
        <f>IF(E18="","",E18)</f>
        <v>Vyplň údaj</v>
      </c>
      <c r="G88" s="36"/>
      <c r="H88" s="36"/>
      <c r="I88" s="129" t="s">
        <v>43</v>
      </c>
      <c r="J88" s="33" t="str">
        <f>E24</f>
        <v>Ing. Lada Franková</v>
      </c>
      <c r="K88" s="36"/>
      <c r="L88" s="40"/>
    </row>
    <row r="89" s="1" customFormat="1" ht="10.32" customHeight="1">
      <c r="B89" s="35"/>
      <c r="C89" s="36"/>
      <c r="D89" s="36"/>
      <c r="E89" s="36"/>
      <c r="F89" s="36"/>
      <c r="G89" s="36"/>
      <c r="H89" s="36"/>
      <c r="I89" s="127"/>
      <c r="J89" s="36"/>
      <c r="K89" s="36"/>
      <c r="L89" s="40"/>
    </row>
    <row r="90" s="8" customFormat="1" ht="29.28" customHeight="1">
      <c r="B90" s="168"/>
      <c r="C90" s="169" t="s">
        <v>120</v>
      </c>
      <c r="D90" s="170" t="s">
        <v>66</v>
      </c>
      <c r="E90" s="170" t="s">
        <v>62</v>
      </c>
      <c r="F90" s="170" t="s">
        <v>63</v>
      </c>
      <c r="G90" s="170" t="s">
        <v>121</v>
      </c>
      <c r="H90" s="170" t="s">
        <v>122</v>
      </c>
      <c r="I90" s="171" t="s">
        <v>123</v>
      </c>
      <c r="J90" s="170" t="s">
        <v>114</v>
      </c>
      <c r="K90" s="172" t="s">
        <v>124</v>
      </c>
      <c r="L90" s="173"/>
      <c r="M90" s="84" t="s">
        <v>35</v>
      </c>
      <c r="N90" s="85" t="s">
        <v>51</v>
      </c>
      <c r="O90" s="85" t="s">
        <v>125</v>
      </c>
      <c r="P90" s="85" t="s">
        <v>126</v>
      </c>
      <c r="Q90" s="85" t="s">
        <v>127</v>
      </c>
      <c r="R90" s="85" t="s">
        <v>128</v>
      </c>
      <c r="S90" s="85" t="s">
        <v>129</v>
      </c>
      <c r="T90" s="86" t="s">
        <v>130</v>
      </c>
    </row>
    <row r="91" s="1" customFormat="1" ht="22.8" customHeight="1">
      <c r="B91" s="35"/>
      <c r="C91" s="91" t="s">
        <v>131</v>
      </c>
      <c r="D91" s="36"/>
      <c r="E91" s="36"/>
      <c r="F91" s="36"/>
      <c r="G91" s="36"/>
      <c r="H91" s="36"/>
      <c r="I91" s="127"/>
      <c r="J91" s="174">
        <f>BK91</f>
        <v>0</v>
      </c>
      <c r="K91" s="36"/>
      <c r="L91" s="40"/>
      <c r="M91" s="87"/>
      <c r="N91" s="88"/>
      <c r="O91" s="88"/>
      <c r="P91" s="175">
        <f>P92+P111</f>
        <v>0</v>
      </c>
      <c r="Q91" s="88"/>
      <c r="R91" s="175">
        <f>R92+R111</f>
        <v>1.1957561000000001</v>
      </c>
      <c r="S91" s="88"/>
      <c r="T91" s="176">
        <f>T92+T111</f>
        <v>0.072000000000000008</v>
      </c>
      <c r="AT91" s="13" t="s">
        <v>80</v>
      </c>
      <c r="AU91" s="13" t="s">
        <v>115</v>
      </c>
      <c r="BK91" s="177">
        <f>BK92+BK111</f>
        <v>0</v>
      </c>
    </row>
    <row r="92" s="9" customFormat="1" ht="25.92" customHeight="1">
      <c r="B92" s="178"/>
      <c r="C92" s="179"/>
      <c r="D92" s="180" t="s">
        <v>80</v>
      </c>
      <c r="E92" s="181" t="s">
        <v>1036</v>
      </c>
      <c r="F92" s="181" t="s">
        <v>1037</v>
      </c>
      <c r="G92" s="179"/>
      <c r="H92" s="179"/>
      <c r="I92" s="182"/>
      <c r="J92" s="183">
        <f>BK92</f>
        <v>0</v>
      </c>
      <c r="K92" s="179"/>
      <c r="L92" s="184"/>
      <c r="M92" s="185"/>
      <c r="N92" s="186"/>
      <c r="O92" s="186"/>
      <c r="P92" s="187">
        <f>P93+P99+P104+P109</f>
        <v>0</v>
      </c>
      <c r="Q92" s="186"/>
      <c r="R92" s="187">
        <f>R93+R99+R104+R109</f>
        <v>0.076657000000000003</v>
      </c>
      <c r="S92" s="186"/>
      <c r="T92" s="188">
        <f>T93+T99+T104+T109</f>
        <v>0</v>
      </c>
      <c r="AR92" s="189" t="s">
        <v>89</v>
      </c>
      <c r="AT92" s="190" t="s">
        <v>80</v>
      </c>
      <c r="AU92" s="190" t="s">
        <v>81</v>
      </c>
      <c r="AY92" s="189" t="s">
        <v>134</v>
      </c>
      <c r="BK92" s="191">
        <f>BK93+BK99+BK104+BK109</f>
        <v>0</v>
      </c>
    </row>
    <row r="93" s="9" customFormat="1" ht="22.8" customHeight="1">
      <c r="B93" s="178"/>
      <c r="C93" s="179"/>
      <c r="D93" s="180" t="s">
        <v>80</v>
      </c>
      <c r="E93" s="238" t="s">
        <v>146</v>
      </c>
      <c r="F93" s="238" t="s">
        <v>1127</v>
      </c>
      <c r="G93" s="179"/>
      <c r="H93" s="179"/>
      <c r="I93" s="182"/>
      <c r="J93" s="239">
        <f>BK93</f>
        <v>0</v>
      </c>
      <c r="K93" s="179"/>
      <c r="L93" s="184"/>
      <c r="M93" s="185"/>
      <c r="N93" s="186"/>
      <c r="O93" s="186"/>
      <c r="P93" s="187">
        <f>SUM(P94:P98)</f>
        <v>0</v>
      </c>
      <c r="Q93" s="186"/>
      <c r="R93" s="187">
        <f>SUM(R94:R98)</f>
        <v>0.07596</v>
      </c>
      <c r="S93" s="186"/>
      <c r="T93" s="188">
        <f>SUM(T94:T98)</f>
        <v>0</v>
      </c>
      <c r="AR93" s="189" t="s">
        <v>89</v>
      </c>
      <c r="AT93" s="190" t="s">
        <v>80</v>
      </c>
      <c r="AU93" s="190" t="s">
        <v>89</v>
      </c>
      <c r="AY93" s="189" t="s">
        <v>134</v>
      </c>
      <c r="BK93" s="191">
        <f>SUM(BK94:BK98)</f>
        <v>0</v>
      </c>
    </row>
    <row r="94" s="1" customFormat="1" ht="16.5" customHeight="1">
      <c r="B94" s="35"/>
      <c r="C94" s="192" t="s">
        <v>89</v>
      </c>
      <c r="D94" s="192" t="s">
        <v>135</v>
      </c>
      <c r="E94" s="193" t="s">
        <v>1128</v>
      </c>
      <c r="F94" s="194" t="s">
        <v>1129</v>
      </c>
      <c r="G94" s="195" t="s">
        <v>341</v>
      </c>
      <c r="H94" s="196">
        <v>25.32</v>
      </c>
      <c r="I94" s="197"/>
      <c r="J94" s="198">
        <f>ROUND(I94*H94,2)</f>
        <v>0</v>
      </c>
      <c r="K94" s="194" t="s">
        <v>521</v>
      </c>
      <c r="L94" s="40"/>
      <c r="M94" s="199" t="s">
        <v>35</v>
      </c>
      <c r="N94" s="200" t="s">
        <v>52</v>
      </c>
      <c r="O94" s="76"/>
      <c r="P94" s="201">
        <f>O94*H94</f>
        <v>0</v>
      </c>
      <c r="Q94" s="201">
        <v>0.0030000000000000001</v>
      </c>
      <c r="R94" s="201">
        <f>Q94*H94</f>
        <v>0.07596</v>
      </c>
      <c r="S94" s="201">
        <v>0</v>
      </c>
      <c r="T94" s="202">
        <f>S94*H94</f>
        <v>0</v>
      </c>
      <c r="AR94" s="13" t="s">
        <v>142</v>
      </c>
      <c r="AT94" s="13" t="s">
        <v>135</v>
      </c>
      <c r="AU94" s="13" t="s">
        <v>91</v>
      </c>
      <c r="AY94" s="13" t="s">
        <v>134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89</v>
      </c>
      <c r="BK94" s="203">
        <f>ROUND(I94*H94,2)</f>
        <v>0</v>
      </c>
      <c r="BL94" s="13" t="s">
        <v>142</v>
      </c>
      <c r="BM94" s="13" t="s">
        <v>1130</v>
      </c>
    </row>
    <row r="95" s="10" customFormat="1">
      <c r="B95" s="219"/>
      <c r="C95" s="220"/>
      <c r="D95" s="221" t="s">
        <v>387</v>
      </c>
      <c r="E95" s="222" t="s">
        <v>35</v>
      </c>
      <c r="F95" s="223" t="s">
        <v>1131</v>
      </c>
      <c r="G95" s="220"/>
      <c r="H95" s="224">
        <v>-5.0599999999999996</v>
      </c>
      <c r="I95" s="225"/>
      <c r="J95" s="220"/>
      <c r="K95" s="220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387</v>
      </c>
      <c r="AU95" s="230" t="s">
        <v>91</v>
      </c>
      <c r="AV95" s="10" t="s">
        <v>91</v>
      </c>
      <c r="AW95" s="10" t="s">
        <v>42</v>
      </c>
      <c r="AX95" s="10" t="s">
        <v>81</v>
      </c>
      <c r="AY95" s="230" t="s">
        <v>134</v>
      </c>
    </row>
    <row r="96" s="10" customFormat="1">
      <c r="B96" s="219"/>
      <c r="C96" s="220"/>
      <c r="D96" s="221" t="s">
        <v>387</v>
      </c>
      <c r="E96" s="222" t="s">
        <v>35</v>
      </c>
      <c r="F96" s="223" t="s">
        <v>1132</v>
      </c>
      <c r="G96" s="220"/>
      <c r="H96" s="224">
        <v>-7.7000000000000002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387</v>
      </c>
      <c r="AU96" s="230" t="s">
        <v>91</v>
      </c>
      <c r="AV96" s="10" t="s">
        <v>91</v>
      </c>
      <c r="AW96" s="10" t="s">
        <v>42</v>
      </c>
      <c r="AX96" s="10" t="s">
        <v>81</v>
      </c>
      <c r="AY96" s="230" t="s">
        <v>134</v>
      </c>
    </row>
    <row r="97" s="10" customFormat="1">
      <c r="B97" s="219"/>
      <c r="C97" s="220"/>
      <c r="D97" s="221" t="s">
        <v>387</v>
      </c>
      <c r="E97" s="222" t="s">
        <v>35</v>
      </c>
      <c r="F97" s="223" t="s">
        <v>1133</v>
      </c>
      <c r="G97" s="220"/>
      <c r="H97" s="224">
        <v>24.640000000000001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AT97" s="230" t="s">
        <v>387</v>
      </c>
      <c r="AU97" s="230" t="s">
        <v>91</v>
      </c>
      <c r="AV97" s="10" t="s">
        <v>91</v>
      </c>
      <c r="AW97" s="10" t="s">
        <v>42</v>
      </c>
      <c r="AX97" s="10" t="s">
        <v>81</v>
      </c>
      <c r="AY97" s="230" t="s">
        <v>134</v>
      </c>
    </row>
    <row r="98" s="10" customFormat="1">
      <c r="B98" s="219"/>
      <c r="C98" s="220"/>
      <c r="D98" s="221" t="s">
        <v>387</v>
      </c>
      <c r="E98" s="222" t="s">
        <v>35</v>
      </c>
      <c r="F98" s="223" t="s">
        <v>1134</v>
      </c>
      <c r="G98" s="220"/>
      <c r="H98" s="224">
        <v>13.44</v>
      </c>
      <c r="I98" s="225"/>
      <c r="J98" s="220"/>
      <c r="K98" s="220"/>
      <c r="L98" s="226"/>
      <c r="M98" s="227"/>
      <c r="N98" s="228"/>
      <c r="O98" s="228"/>
      <c r="P98" s="228"/>
      <c r="Q98" s="228"/>
      <c r="R98" s="228"/>
      <c r="S98" s="228"/>
      <c r="T98" s="229"/>
      <c r="AT98" s="230" t="s">
        <v>387</v>
      </c>
      <c r="AU98" s="230" t="s">
        <v>91</v>
      </c>
      <c r="AV98" s="10" t="s">
        <v>91</v>
      </c>
      <c r="AW98" s="10" t="s">
        <v>42</v>
      </c>
      <c r="AX98" s="10" t="s">
        <v>81</v>
      </c>
      <c r="AY98" s="230" t="s">
        <v>134</v>
      </c>
    </row>
    <row r="99" s="9" customFormat="1" ht="22.8" customHeight="1">
      <c r="B99" s="178"/>
      <c r="C99" s="179"/>
      <c r="D99" s="180" t="s">
        <v>80</v>
      </c>
      <c r="E99" s="238" t="s">
        <v>164</v>
      </c>
      <c r="F99" s="238" t="s">
        <v>1038</v>
      </c>
      <c r="G99" s="179"/>
      <c r="H99" s="179"/>
      <c r="I99" s="182"/>
      <c r="J99" s="239">
        <f>BK99</f>
        <v>0</v>
      </c>
      <c r="K99" s="179"/>
      <c r="L99" s="184"/>
      <c r="M99" s="185"/>
      <c r="N99" s="186"/>
      <c r="O99" s="186"/>
      <c r="P99" s="187">
        <f>SUM(P100:P103)</f>
        <v>0</v>
      </c>
      <c r="Q99" s="186"/>
      <c r="R99" s="187">
        <f>SUM(R100:R103)</f>
        <v>0.00069699999999999992</v>
      </c>
      <c r="S99" s="186"/>
      <c r="T99" s="188">
        <f>SUM(T100:T103)</f>
        <v>0</v>
      </c>
      <c r="AR99" s="189" t="s">
        <v>89</v>
      </c>
      <c r="AT99" s="190" t="s">
        <v>80</v>
      </c>
      <c r="AU99" s="190" t="s">
        <v>89</v>
      </c>
      <c r="AY99" s="189" t="s">
        <v>134</v>
      </c>
      <c r="BK99" s="191">
        <f>SUM(BK100:BK103)</f>
        <v>0</v>
      </c>
    </row>
    <row r="100" s="1" customFormat="1" ht="16.5" customHeight="1">
      <c r="B100" s="35"/>
      <c r="C100" s="192" t="s">
        <v>91</v>
      </c>
      <c r="D100" s="192" t="s">
        <v>135</v>
      </c>
      <c r="E100" s="193" t="s">
        <v>1135</v>
      </c>
      <c r="F100" s="194" t="s">
        <v>1136</v>
      </c>
      <c r="G100" s="195" t="s">
        <v>153</v>
      </c>
      <c r="H100" s="196">
        <v>1</v>
      </c>
      <c r="I100" s="197"/>
      <c r="J100" s="198">
        <f>ROUND(I100*H100,2)</f>
        <v>0</v>
      </c>
      <c r="K100" s="194" t="s">
        <v>35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13" t="s">
        <v>142</v>
      </c>
      <c r="AT100" s="13" t="s">
        <v>135</v>
      </c>
      <c r="AU100" s="13" t="s">
        <v>91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142</v>
      </c>
      <c r="BM100" s="13" t="s">
        <v>1137</v>
      </c>
    </row>
    <row r="101" s="1" customFormat="1" ht="16.5" customHeight="1">
      <c r="B101" s="35"/>
      <c r="C101" s="192" t="s">
        <v>143</v>
      </c>
      <c r="D101" s="192" t="s">
        <v>135</v>
      </c>
      <c r="E101" s="193" t="s">
        <v>1039</v>
      </c>
      <c r="F101" s="194" t="s">
        <v>1040</v>
      </c>
      <c r="G101" s="195" t="s">
        <v>341</v>
      </c>
      <c r="H101" s="196">
        <v>4.0999999999999996</v>
      </c>
      <c r="I101" s="197"/>
      <c r="J101" s="198">
        <f>ROUND(I101*H101,2)</f>
        <v>0</v>
      </c>
      <c r="K101" s="194" t="s">
        <v>521</v>
      </c>
      <c r="L101" s="40"/>
      <c r="M101" s="199" t="s">
        <v>35</v>
      </c>
      <c r="N101" s="200" t="s">
        <v>52</v>
      </c>
      <c r="O101" s="76"/>
      <c r="P101" s="201">
        <f>O101*H101</f>
        <v>0</v>
      </c>
      <c r="Q101" s="201">
        <v>0.00012999999999999999</v>
      </c>
      <c r="R101" s="201">
        <f>Q101*H101</f>
        <v>0.00053299999999999995</v>
      </c>
      <c r="S101" s="201">
        <v>0</v>
      </c>
      <c r="T101" s="202">
        <f>S101*H101</f>
        <v>0</v>
      </c>
      <c r="AR101" s="13" t="s">
        <v>139</v>
      </c>
      <c r="AT101" s="13" t="s">
        <v>135</v>
      </c>
      <c r="AU101" s="13" t="s">
        <v>91</v>
      </c>
      <c r="AY101" s="13" t="s">
        <v>134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13" t="s">
        <v>89</v>
      </c>
      <c r="BK101" s="203">
        <f>ROUND(I101*H101,2)</f>
        <v>0</v>
      </c>
      <c r="BL101" s="13" t="s">
        <v>139</v>
      </c>
      <c r="BM101" s="13" t="s">
        <v>1138</v>
      </c>
    </row>
    <row r="102" s="10" customFormat="1">
      <c r="B102" s="219"/>
      <c r="C102" s="220"/>
      <c r="D102" s="221" t="s">
        <v>387</v>
      </c>
      <c r="E102" s="222" t="s">
        <v>35</v>
      </c>
      <c r="F102" s="223" t="s">
        <v>1042</v>
      </c>
      <c r="G102" s="220"/>
      <c r="H102" s="224">
        <v>4.0999999999999996</v>
      </c>
      <c r="I102" s="225"/>
      <c r="J102" s="220"/>
      <c r="K102" s="220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387</v>
      </c>
      <c r="AU102" s="230" t="s">
        <v>91</v>
      </c>
      <c r="AV102" s="10" t="s">
        <v>91</v>
      </c>
      <c r="AW102" s="10" t="s">
        <v>42</v>
      </c>
      <c r="AX102" s="10" t="s">
        <v>81</v>
      </c>
      <c r="AY102" s="230" t="s">
        <v>134</v>
      </c>
    </row>
    <row r="103" s="1" customFormat="1" ht="16.5" customHeight="1">
      <c r="B103" s="35"/>
      <c r="C103" s="192" t="s">
        <v>142</v>
      </c>
      <c r="D103" s="192" t="s">
        <v>135</v>
      </c>
      <c r="E103" s="193" t="s">
        <v>1139</v>
      </c>
      <c r="F103" s="194" t="s">
        <v>1140</v>
      </c>
      <c r="G103" s="195" t="s">
        <v>341</v>
      </c>
      <c r="H103" s="196">
        <v>4.0999999999999996</v>
      </c>
      <c r="I103" s="197"/>
      <c r="J103" s="198">
        <f>ROUND(I103*H103,2)</f>
        <v>0</v>
      </c>
      <c r="K103" s="194" t="s">
        <v>521</v>
      </c>
      <c r="L103" s="40"/>
      <c r="M103" s="199" t="s">
        <v>35</v>
      </c>
      <c r="N103" s="200" t="s">
        <v>52</v>
      </c>
      <c r="O103" s="76"/>
      <c r="P103" s="201">
        <f>O103*H103</f>
        <v>0</v>
      </c>
      <c r="Q103" s="201">
        <v>4.0000000000000003E-05</v>
      </c>
      <c r="R103" s="201">
        <f>Q103*H103</f>
        <v>0.000164</v>
      </c>
      <c r="S103" s="201">
        <v>0</v>
      </c>
      <c r="T103" s="202">
        <f>S103*H103</f>
        <v>0</v>
      </c>
      <c r="AR103" s="13" t="s">
        <v>142</v>
      </c>
      <c r="AT103" s="13" t="s">
        <v>135</v>
      </c>
      <c r="AU103" s="13" t="s">
        <v>91</v>
      </c>
      <c r="AY103" s="13" t="s">
        <v>134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13" t="s">
        <v>89</v>
      </c>
      <c r="BK103" s="203">
        <f>ROUND(I103*H103,2)</f>
        <v>0</v>
      </c>
      <c r="BL103" s="13" t="s">
        <v>142</v>
      </c>
      <c r="BM103" s="13" t="s">
        <v>1141</v>
      </c>
    </row>
    <row r="104" s="9" customFormat="1" ht="22.8" customHeight="1">
      <c r="B104" s="178"/>
      <c r="C104" s="179"/>
      <c r="D104" s="180" t="s">
        <v>80</v>
      </c>
      <c r="E104" s="238" t="s">
        <v>1062</v>
      </c>
      <c r="F104" s="238" t="s">
        <v>1063</v>
      </c>
      <c r="G104" s="179"/>
      <c r="H104" s="179"/>
      <c r="I104" s="182"/>
      <c r="J104" s="239">
        <f>BK104</f>
        <v>0</v>
      </c>
      <c r="K104" s="179"/>
      <c r="L104" s="184"/>
      <c r="M104" s="185"/>
      <c r="N104" s="186"/>
      <c r="O104" s="186"/>
      <c r="P104" s="187">
        <f>SUM(P105:P108)</f>
        <v>0</v>
      </c>
      <c r="Q104" s="186"/>
      <c r="R104" s="187">
        <f>SUM(R105:R108)</f>
        <v>0</v>
      </c>
      <c r="S104" s="186"/>
      <c r="T104" s="188">
        <f>SUM(T105:T108)</f>
        <v>0</v>
      </c>
      <c r="AR104" s="189" t="s">
        <v>89</v>
      </c>
      <c r="AT104" s="190" t="s">
        <v>80</v>
      </c>
      <c r="AU104" s="190" t="s">
        <v>89</v>
      </c>
      <c r="AY104" s="189" t="s">
        <v>134</v>
      </c>
      <c r="BK104" s="191">
        <f>SUM(BK105:BK108)</f>
        <v>0</v>
      </c>
    </row>
    <row r="105" s="1" customFormat="1" ht="16.5" customHeight="1">
      <c r="B105" s="35"/>
      <c r="C105" s="192" t="s">
        <v>150</v>
      </c>
      <c r="D105" s="192" t="s">
        <v>135</v>
      </c>
      <c r="E105" s="193" t="s">
        <v>1067</v>
      </c>
      <c r="F105" s="194" t="s">
        <v>1068</v>
      </c>
      <c r="G105" s="195" t="s">
        <v>200</v>
      </c>
      <c r="H105" s="196">
        <v>0.071999999999999995</v>
      </c>
      <c r="I105" s="197"/>
      <c r="J105" s="198">
        <f>ROUND(I105*H105,2)</f>
        <v>0</v>
      </c>
      <c r="K105" s="194" t="s">
        <v>521</v>
      </c>
      <c r="L105" s="40"/>
      <c r="M105" s="199" t="s">
        <v>35</v>
      </c>
      <c r="N105" s="200" t="s">
        <v>52</v>
      </c>
      <c r="O105" s="76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13" t="s">
        <v>142</v>
      </c>
      <c r="AT105" s="13" t="s">
        <v>135</v>
      </c>
      <c r="AU105" s="13" t="s">
        <v>91</v>
      </c>
      <c r="AY105" s="13" t="s">
        <v>134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13" t="s">
        <v>89</v>
      </c>
      <c r="BK105" s="203">
        <f>ROUND(I105*H105,2)</f>
        <v>0</v>
      </c>
      <c r="BL105" s="13" t="s">
        <v>142</v>
      </c>
      <c r="BM105" s="13" t="s">
        <v>1142</v>
      </c>
    </row>
    <row r="106" s="1" customFormat="1" ht="22.5" customHeight="1">
      <c r="B106" s="35"/>
      <c r="C106" s="192" t="s">
        <v>146</v>
      </c>
      <c r="D106" s="192" t="s">
        <v>135</v>
      </c>
      <c r="E106" s="193" t="s">
        <v>1070</v>
      </c>
      <c r="F106" s="194" t="s">
        <v>1071</v>
      </c>
      <c r="G106" s="195" t="s">
        <v>200</v>
      </c>
      <c r="H106" s="196">
        <v>0.71999999999999997</v>
      </c>
      <c r="I106" s="197"/>
      <c r="J106" s="198">
        <f>ROUND(I106*H106,2)</f>
        <v>0</v>
      </c>
      <c r="K106" s="194" t="s">
        <v>521</v>
      </c>
      <c r="L106" s="40"/>
      <c r="M106" s="199" t="s">
        <v>35</v>
      </c>
      <c r="N106" s="200" t="s">
        <v>52</v>
      </c>
      <c r="O106" s="76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13" t="s">
        <v>142</v>
      </c>
      <c r="AT106" s="13" t="s">
        <v>135</v>
      </c>
      <c r="AU106" s="13" t="s">
        <v>91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142</v>
      </c>
      <c r="BM106" s="13" t="s">
        <v>1143</v>
      </c>
    </row>
    <row r="107" s="10" customFormat="1">
      <c r="B107" s="219"/>
      <c r="C107" s="220"/>
      <c r="D107" s="221" t="s">
        <v>387</v>
      </c>
      <c r="E107" s="220"/>
      <c r="F107" s="223" t="s">
        <v>1144</v>
      </c>
      <c r="G107" s="220"/>
      <c r="H107" s="224">
        <v>0.71999999999999997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387</v>
      </c>
      <c r="AU107" s="230" t="s">
        <v>91</v>
      </c>
      <c r="AV107" s="10" t="s">
        <v>91</v>
      </c>
      <c r="AW107" s="10" t="s">
        <v>4</v>
      </c>
      <c r="AX107" s="10" t="s">
        <v>89</v>
      </c>
      <c r="AY107" s="230" t="s">
        <v>134</v>
      </c>
    </row>
    <row r="108" s="1" customFormat="1" ht="22.5" customHeight="1">
      <c r="B108" s="35"/>
      <c r="C108" s="192" t="s">
        <v>158</v>
      </c>
      <c r="D108" s="192" t="s">
        <v>135</v>
      </c>
      <c r="E108" s="193" t="s">
        <v>1074</v>
      </c>
      <c r="F108" s="194" t="s">
        <v>1075</v>
      </c>
      <c r="G108" s="195" t="s">
        <v>200</v>
      </c>
      <c r="H108" s="196">
        <v>0.071999999999999995</v>
      </c>
      <c r="I108" s="197"/>
      <c r="J108" s="198">
        <f>ROUND(I108*H108,2)</f>
        <v>0</v>
      </c>
      <c r="K108" s="194" t="s">
        <v>521</v>
      </c>
      <c r="L108" s="40"/>
      <c r="M108" s="199" t="s">
        <v>35</v>
      </c>
      <c r="N108" s="200" t="s">
        <v>52</v>
      </c>
      <c r="O108" s="76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13" t="s">
        <v>142</v>
      </c>
      <c r="AT108" s="13" t="s">
        <v>135</v>
      </c>
      <c r="AU108" s="13" t="s">
        <v>91</v>
      </c>
      <c r="AY108" s="13" t="s">
        <v>134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13" t="s">
        <v>89</v>
      </c>
      <c r="BK108" s="203">
        <f>ROUND(I108*H108,2)</f>
        <v>0</v>
      </c>
      <c r="BL108" s="13" t="s">
        <v>142</v>
      </c>
      <c r="BM108" s="13" t="s">
        <v>1145</v>
      </c>
    </row>
    <row r="109" s="9" customFormat="1" ht="22.8" customHeight="1">
      <c r="B109" s="178"/>
      <c r="C109" s="179"/>
      <c r="D109" s="180" t="s">
        <v>80</v>
      </c>
      <c r="E109" s="238" t="s">
        <v>1146</v>
      </c>
      <c r="F109" s="238" t="s">
        <v>1147</v>
      </c>
      <c r="G109" s="179"/>
      <c r="H109" s="179"/>
      <c r="I109" s="182"/>
      <c r="J109" s="239">
        <f>BK109</f>
        <v>0</v>
      </c>
      <c r="K109" s="179"/>
      <c r="L109" s="184"/>
      <c r="M109" s="185"/>
      <c r="N109" s="186"/>
      <c r="O109" s="186"/>
      <c r="P109" s="187">
        <f>P110</f>
        <v>0</v>
      </c>
      <c r="Q109" s="186"/>
      <c r="R109" s="187">
        <f>R110</f>
        <v>0</v>
      </c>
      <c r="S109" s="186"/>
      <c r="T109" s="188">
        <f>T110</f>
        <v>0</v>
      </c>
      <c r="AR109" s="189" t="s">
        <v>89</v>
      </c>
      <c r="AT109" s="190" t="s">
        <v>80</v>
      </c>
      <c r="AU109" s="190" t="s">
        <v>89</v>
      </c>
      <c r="AY109" s="189" t="s">
        <v>134</v>
      </c>
      <c r="BK109" s="191">
        <f>BK110</f>
        <v>0</v>
      </c>
    </row>
    <row r="110" s="1" customFormat="1" ht="22.5" customHeight="1">
      <c r="B110" s="35"/>
      <c r="C110" s="192" t="s">
        <v>149</v>
      </c>
      <c r="D110" s="192" t="s">
        <v>135</v>
      </c>
      <c r="E110" s="193" t="s">
        <v>1148</v>
      </c>
      <c r="F110" s="194" t="s">
        <v>1149</v>
      </c>
      <c r="G110" s="195" t="s">
        <v>200</v>
      </c>
      <c r="H110" s="196">
        <v>0.68700000000000006</v>
      </c>
      <c r="I110" s="197"/>
      <c r="J110" s="198">
        <f>ROUND(I110*H110,2)</f>
        <v>0</v>
      </c>
      <c r="K110" s="194" t="s">
        <v>521</v>
      </c>
      <c r="L110" s="40"/>
      <c r="M110" s="199" t="s">
        <v>35</v>
      </c>
      <c r="N110" s="200" t="s">
        <v>52</v>
      </c>
      <c r="O110" s="7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142</v>
      </c>
      <c r="AT110" s="13" t="s">
        <v>135</v>
      </c>
      <c r="AU110" s="13" t="s">
        <v>91</v>
      </c>
      <c r="AY110" s="13" t="s">
        <v>134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89</v>
      </c>
      <c r="BK110" s="203">
        <f>ROUND(I110*H110,2)</f>
        <v>0</v>
      </c>
      <c r="BL110" s="13" t="s">
        <v>142</v>
      </c>
      <c r="BM110" s="13" t="s">
        <v>1150</v>
      </c>
    </row>
    <row r="111" s="9" customFormat="1" ht="25.92" customHeight="1">
      <c r="B111" s="178"/>
      <c r="C111" s="179"/>
      <c r="D111" s="180" t="s">
        <v>80</v>
      </c>
      <c r="E111" s="181" t="s">
        <v>1084</v>
      </c>
      <c r="F111" s="181" t="s">
        <v>1085</v>
      </c>
      <c r="G111" s="179"/>
      <c r="H111" s="179"/>
      <c r="I111" s="182"/>
      <c r="J111" s="183">
        <f>BK111</f>
        <v>0</v>
      </c>
      <c r="K111" s="179"/>
      <c r="L111" s="184"/>
      <c r="M111" s="185"/>
      <c r="N111" s="186"/>
      <c r="O111" s="186"/>
      <c r="P111" s="187">
        <f>P112+P118+P127+P141+P163+P174</f>
        <v>0</v>
      </c>
      <c r="Q111" s="186"/>
      <c r="R111" s="187">
        <f>R112+R118+R127+R141+R163+R174</f>
        <v>1.1190991000000001</v>
      </c>
      <c r="S111" s="186"/>
      <c r="T111" s="188">
        <f>T112+T118+T127+T141+T163+T174</f>
        <v>0.072000000000000008</v>
      </c>
      <c r="AR111" s="189" t="s">
        <v>91</v>
      </c>
      <c r="AT111" s="190" t="s">
        <v>80</v>
      </c>
      <c r="AU111" s="190" t="s">
        <v>81</v>
      </c>
      <c r="AY111" s="189" t="s">
        <v>134</v>
      </c>
      <c r="BK111" s="191">
        <f>BK112+BK118+BK127+BK141+BK163+BK174</f>
        <v>0</v>
      </c>
    </row>
    <row r="112" s="9" customFormat="1" ht="22.8" customHeight="1">
      <c r="B112" s="178"/>
      <c r="C112" s="179"/>
      <c r="D112" s="180" t="s">
        <v>80</v>
      </c>
      <c r="E112" s="238" t="s">
        <v>1086</v>
      </c>
      <c r="F112" s="238" t="s">
        <v>1087</v>
      </c>
      <c r="G112" s="179"/>
      <c r="H112" s="179"/>
      <c r="I112" s="182"/>
      <c r="J112" s="239">
        <f>BK112</f>
        <v>0</v>
      </c>
      <c r="K112" s="179"/>
      <c r="L112" s="184"/>
      <c r="M112" s="185"/>
      <c r="N112" s="186"/>
      <c r="O112" s="186"/>
      <c r="P112" s="187">
        <f>SUM(P113:P117)</f>
        <v>0</v>
      </c>
      <c r="Q112" s="186"/>
      <c r="R112" s="187">
        <f>SUM(R113:R117)</f>
        <v>0.041940000000000005</v>
      </c>
      <c r="S112" s="186"/>
      <c r="T112" s="188">
        <f>SUM(T113:T117)</f>
        <v>0</v>
      </c>
      <c r="AR112" s="189" t="s">
        <v>91</v>
      </c>
      <c r="AT112" s="190" t="s">
        <v>80</v>
      </c>
      <c r="AU112" s="190" t="s">
        <v>89</v>
      </c>
      <c r="AY112" s="189" t="s">
        <v>134</v>
      </c>
      <c r="BK112" s="191">
        <f>SUM(BK113:BK117)</f>
        <v>0</v>
      </c>
    </row>
    <row r="113" s="1" customFormat="1" ht="16.5" customHeight="1">
      <c r="B113" s="35"/>
      <c r="C113" s="192" t="s">
        <v>164</v>
      </c>
      <c r="D113" s="192" t="s">
        <v>135</v>
      </c>
      <c r="E113" s="193" t="s">
        <v>1151</v>
      </c>
      <c r="F113" s="194" t="s">
        <v>1152</v>
      </c>
      <c r="G113" s="195" t="s">
        <v>153</v>
      </c>
      <c r="H113" s="196">
        <v>1</v>
      </c>
      <c r="I113" s="197"/>
      <c r="J113" s="198">
        <f>ROUND(I113*H113,2)</f>
        <v>0</v>
      </c>
      <c r="K113" s="194" t="s">
        <v>521</v>
      </c>
      <c r="L113" s="40"/>
      <c r="M113" s="199" t="s">
        <v>35</v>
      </c>
      <c r="N113" s="200" t="s">
        <v>52</v>
      </c>
      <c r="O113" s="76"/>
      <c r="P113" s="201">
        <f>O113*H113</f>
        <v>0</v>
      </c>
      <c r="Q113" s="201">
        <v>0.023230000000000001</v>
      </c>
      <c r="R113" s="201">
        <f>Q113*H113</f>
        <v>0.023230000000000001</v>
      </c>
      <c r="S113" s="201">
        <v>0</v>
      </c>
      <c r="T113" s="202">
        <f>S113*H113</f>
        <v>0</v>
      </c>
      <c r="AR113" s="13" t="s">
        <v>139</v>
      </c>
      <c r="AT113" s="13" t="s">
        <v>135</v>
      </c>
      <c r="AU113" s="13" t="s">
        <v>91</v>
      </c>
      <c r="AY113" s="13" t="s">
        <v>134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89</v>
      </c>
      <c r="BK113" s="203">
        <f>ROUND(I113*H113,2)</f>
        <v>0</v>
      </c>
      <c r="BL113" s="13" t="s">
        <v>139</v>
      </c>
      <c r="BM113" s="13" t="s">
        <v>1153</v>
      </c>
    </row>
    <row r="114" s="1" customFormat="1" ht="16.5" customHeight="1">
      <c r="B114" s="35"/>
      <c r="C114" s="192" t="s">
        <v>154</v>
      </c>
      <c r="D114" s="192" t="s">
        <v>135</v>
      </c>
      <c r="E114" s="193" t="s">
        <v>1154</v>
      </c>
      <c r="F114" s="194" t="s">
        <v>1155</v>
      </c>
      <c r="G114" s="195" t="s">
        <v>153</v>
      </c>
      <c r="H114" s="196">
        <v>1</v>
      </c>
      <c r="I114" s="197"/>
      <c r="J114" s="198">
        <f>ROUND(I114*H114,2)</f>
        <v>0</v>
      </c>
      <c r="K114" s="194" t="s">
        <v>521</v>
      </c>
      <c r="L114" s="40"/>
      <c r="M114" s="199" t="s">
        <v>35</v>
      </c>
      <c r="N114" s="200" t="s">
        <v>52</v>
      </c>
      <c r="O114" s="76"/>
      <c r="P114" s="201">
        <f>O114*H114</f>
        <v>0</v>
      </c>
      <c r="Q114" s="201">
        <v>0.016750000000000001</v>
      </c>
      <c r="R114" s="201">
        <f>Q114*H114</f>
        <v>0.016750000000000001</v>
      </c>
      <c r="S114" s="201">
        <v>0</v>
      </c>
      <c r="T114" s="202">
        <f>S114*H114</f>
        <v>0</v>
      </c>
      <c r="AR114" s="13" t="s">
        <v>139</v>
      </c>
      <c r="AT114" s="13" t="s">
        <v>135</v>
      </c>
      <c r="AU114" s="13" t="s">
        <v>91</v>
      </c>
      <c r="AY114" s="13" t="s">
        <v>134</v>
      </c>
      <c r="BE114" s="203">
        <f>IF(N114="základní",J114,0)</f>
        <v>0</v>
      </c>
      <c r="BF114" s="203">
        <f>IF(N114="snížená",J114,0)</f>
        <v>0</v>
      </c>
      <c r="BG114" s="203">
        <f>IF(N114="zákl. přenesená",J114,0)</f>
        <v>0</v>
      </c>
      <c r="BH114" s="203">
        <f>IF(N114="sníž. přenesená",J114,0)</f>
        <v>0</v>
      </c>
      <c r="BI114" s="203">
        <f>IF(N114="nulová",J114,0)</f>
        <v>0</v>
      </c>
      <c r="BJ114" s="13" t="s">
        <v>89</v>
      </c>
      <c r="BK114" s="203">
        <f>ROUND(I114*H114,2)</f>
        <v>0</v>
      </c>
      <c r="BL114" s="13" t="s">
        <v>139</v>
      </c>
      <c r="BM114" s="13" t="s">
        <v>1156</v>
      </c>
    </row>
    <row r="115" s="1" customFormat="1" ht="16.5" customHeight="1">
      <c r="B115" s="35"/>
      <c r="C115" s="192" t="s">
        <v>170</v>
      </c>
      <c r="D115" s="192" t="s">
        <v>135</v>
      </c>
      <c r="E115" s="193" t="s">
        <v>1157</v>
      </c>
      <c r="F115" s="194" t="s">
        <v>1158</v>
      </c>
      <c r="G115" s="195" t="s">
        <v>153</v>
      </c>
      <c r="H115" s="196">
        <v>1</v>
      </c>
      <c r="I115" s="197"/>
      <c r="J115" s="198">
        <f>ROUND(I115*H115,2)</f>
        <v>0</v>
      </c>
      <c r="K115" s="194" t="s">
        <v>521</v>
      </c>
      <c r="L115" s="40"/>
      <c r="M115" s="199" t="s">
        <v>35</v>
      </c>
      <c r="N115" s="200" t="s">
        <v>52</v>
      </c>
      <c r="O115" s="76"/>
      <c r="P115" s="201">
        <f>O115*H115</f>
        <v>0</v>
      </c>
      <c r="Q115" s="201">
        <v>0.0019599999999999999</v>
      </c>
      <c r="R115" s="201">
        <f>Q115*H115</f>
        <v>0.0019599999999999999</v>
      </c>
      <c r="S115" s="201">
        <v>0</v>
      </c>
      <c r="T115" s="202">
        <f>S115*H115</f>
        <v>0</v>
      </c>
      <c r="AR115" s="13" t="s">
        <v>139</v>
      </c>
      <c r="AT115" s="13" t="s">
        <v>135</v>
      </c>
      <c r="AU115" s="13" t="s">
        <v>91</v>
      </c>
      <c r="AY115" s="13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89</v>
      </c>
      <c r="BK115" s="203">
        <f>ROUND(I115*H115,2)</f>
        <v>0</v>
      </c>
      <c r="BL115" s="13" t="s">
        <v>139</v>
      </c>
      <c r="BM115" s="13" t="s">
        <v>1159</v>
      </c>
    </row>
    <row r="116" s="1" customFormat="1" ht="22.5" customHeight="1">
      <c r="B116" s="35"/>
      <c r="C116" s="192" t="s">
        <v>21</v>
      </c>
      <c r="D116" s="192" t="s">
        <v>135</v>
      </c>
      <c r="E116" s="193" t="s">
        <v>1160</v>
      </c>
      <c r="F116" s="194" t="s">
        <v>1161</v>
      </c>
      <c r="G116" s="195" t="s">
        <v>200</v>
      </c>
      <c r="H116" s="196">
        <v>0.042000000000000003</v>
      </c>
      <c r="I116" s="197"/>
      <c r="J116" s="198">
        <f>ROUND(I116*H116,2)</f>
        <v>0</v>
      </c>
      <c r="K116" s="194" t="s">
        <v>521</v>
      </c>
      <c r="L116" s="40"/>
      <c r="M116" s="199" t="s">
        <v>35</v>
      </c>
      <c r="N116" s="200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139</v>
      </c>
      <c r="AT116" s="13" t="s">
        <v>135</v>
      </c>
      <c r="AU116" s="13" t="s">
        <v>91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139</v>
      </c>
      <c r="BM116" s="13" t="s">
        <v>1162</v>
      </c>
    </row>
    <row r="117" s="1" customFormat="1" ht="22.5" customHeight="1">
      <c r="B117" s="35"/>
      <c r="C117" s="192" t="s">
        <v>176</v>
      </c>
      <c r="D117" s="192" t="s">
        <v>135</v>
      </c>
      <c r="E117" s="193" t="s">
        <v>1163</v>
      </c>
      <c r="F117" s="194" t="s">
        <v>1164</v>
      </c>
      <c r="G117" s="195" t="s">
        <v>200</v>
      </c>
      <c r="H117" s="196">
        <v>0.042000000000000003</v>
      </c>
      <c r="I117" s="197"/>
      <c r="J117" s="198">
        <f>ROUND(I117*H117,2)</f>
        <v>0</v>
      </c>
      <c r="K117" s="194" t="s">
        <v>521</v>
      </c>
      <c r="L117" s="40"/>
      <c r="M117" s="199" t="s">
        <v>35</v>
      </c>
      <c r="N117" s="200" t="s">
        <v>52</v>
      </c>
      <c r="O117" s="76"/>
      <c r="P117" s="201">
        <f>O117*H117</f>
        <v>0</v>
      </c>
      <c r="Q117" s="201">
        <v>0</v>
      </c>
      <c r="R117" s="201">
        <f>Q117*H117</f>
        <v>0</v>
      </c>
      <c r="S117" s="201">
        <v>0</v>
      </c>
      <c r="T117" s="202">
        <f>S117*H117</f>
        <v>0</v>
      </c>
      <c r="AR117" s="13" t="s">
        <v>139</v>
      </c>
      <c r="AT117" s="13" t="s">
        <v>135</v>
      </c>
      <c r="AU117" s="13" t="s">
        <v>91</v>
      </c>
      <c r="AY117" s="13" t="s">
        <v>134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13" t="s">
        <v>89</v>
      </c>
      <c r="BK117" s="203">
        <f>ROUND(I117*H117,2)</f>
        <v>0</v>
      </c>
      <c r="BL117" s="13" t="s">
        <v>139</v>
      </c>
      <c r="BM117" s="13" t="s">
        <v>1165</v>
      </c>
    </row>
    <row r="118" s="9" customFormat="1" ht="22.8" customHeight="1">
      <c r="B118" s="178"/>
      <c r="C118" s="179"/>
      <c r="D118" s="180" t="s">
        <v>80</v>
      </c>
      <c r="E118" s="238" t="s">
        <v>1097</v>
      </c>
      <c r="F118" s="238" t="s">
        <v>1098</v>
      </c>
      <c r="G118" s="179"/>
      <c r="H118" s="179"/>
      <c r="I118" s="182"/>
      <c r="J118" s="239">
        <f>BK118</f>
        <v>0</v>
      </c>
      <c r="K118" s="179"/>
      <c r="L118" s="184"/>
      <c r="M118" s="185"/>
      <c r="N118" s="186"/>
      <c r="O118" s="186"/>
      <c r="P118" s="187">
        <f>SUM(P119:P126)</f>
        <v>0</v>
      </c>
      <c r="Q118" s="186"/>
      <c r="R118" s="187">
        <f>SUM(R119:R126)</f>
        <v>0.051999999999999998</v>
      </c>
      <c r="S118" s="186"/>
      <c r="T118" s="188">
        <f>SUM(T119:T126)</f>
        <v>0.072000000000000008</v>
      </c>
      <c r="AR118" s="189" t="s">
        <v>91</v>
      </c>
      <c r="AT118" s="190" t="s">
        <v>80</v>
      </c>
      <c r="AU118" s="190" t="s">
        <v>89</v>
      </c>
      <c r="AY118" s="189" t="s">
        <v>134</v>
      </c>
      <c r="BK118" s="191">
        <f>SUM(BK119:BK126)</f>
        <v>0</v>
      </c>
    </row>
    <row r="119" s="1" customFormat="1" ht="22.5" customHeight="1">
      <c r="B119" s="35"/>
      <c r="C119" s="192" t="s">
        <v>157</v>
      </c>
      <c r="D119" s="192" t="s">
        <v>135</v>
      </c>
      <c r="E119" s="193" t="s">
        <v>1099</v>
      </c>
      <c r="F119" s="194" t="s">
        <v>1100</v>
      </c>
      <c r="G119" s="195" t="s">
        <v>179</v>
      </c>
      <c r="H119" s="196">
        <v>3</v>
      </c>
      <c r="I119" s="197"/>
      <c r="J119" s="198">
        <f>ROUND(I119*H119,2)</f>
        <v>0</v>
      </c>
      <c r="K119" s="194" t="s">
        <v>521</v>
      </c>
      <c r="L119" s="40"/>
      <c r="M119" s="199" t="s">
        <v>35</v>
      </c>
      <c r="N119" s="200" t="s">
        <v>52</v>
      </c>
      <c r="O119" s="76"/>
      <c r="P119" s="201">
        <f>O119*H119</f>
        <v>0</v>
      </c>
      <c r="Q119" s="201">
        <v>0</v>
      </c>
      <c r="R119" s="201">
        <f>Q119*H119</f>
        <v>0</v>
      </c>
      <c r="S119" s="201">
        <v>0.024</v>
      </c>
      <c r="T119" s="202">
        <f>S119*H119</f>
        <v>0.072000000000000008</v>
      </c>
      <c r="AR119" s="13" t="s">
        <v>139</v>
      </c>
      <c r="AT119" s="13" t="s">
        <v>135</v>
      </c>
      <c r="AU119" s="13" t="s">
        <v>91</v>
      </c>
      <c r="AY119" s="13" t="s">
        <v>134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13" t="s">
        <v>89</v>
      </c>
      <c r="BK119" s="203">
        <f>ROUND(I119*H119,2)</f>
        <v>0</v>
      </c>
      <c r="BL119" s="13" t="s">
        <v>139</v>
      </c>
      <c r="BM119" s="13" t="s">
        <v>1166</v>
      </c>
    </row>
    <row r="120" s="10" customFormat="1">
      <c r="B120" s="219"/>
      <c r="C120" s="220"/>
      <c r="D120" s="221" t="s">
        <v>387</v>
      </c>
      <c r="E120" s="222" t="s">
        <v>35</v>
      </c>
      <c r="F120" s="223" t="s">
        <v>143</v>
      </c>
      <c r="G120" s="220"/>
      <c r="H120" s="224">
        <v>3</v>
      </c>
      <c r="I120" s="225"/>
      <c r="J120" s="220"/>
      <c r="K120" s="220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387</v>
      </c>
      <c r="AU120" s="230" t="s">
        <v>91</v>
      </c>
      <c r="AV120" s="10" t="s">
        <v>91</v>
      </c>
      <c r="AW120" s="10" t="s">
        <v>42</v>
      </c>
      <c r="AX120" s="10" t="s">
        <v>81</v>
      </c>
      <c r="AY120" s="230" t="s">
        <v>134</v>
      </c>
    </row>
    <row r="121" s="1" customFormat="1" ht="16.5" customHeight="1">
      <c r="B121" s="35"/>
      <c r="C121" s="204" t="s">
        <v>8</v>
      </c>
      <c r="D121" s="204" t="s">
        <v>95</v>
      </c>
      <c r="E121" s="205" t="s">
        <v>1167</v>
      </c>
      <c r="F121" s="206" t="s">
        <v>1168</v>
      </c>
      <c r="G121" s="207" t="s">
        <v>179</v>
      </c>
      <c r="H121" s="208">
        <v>1</v>
      </c>
      <c r="I121" s="209"/>
      <c r="J121" s="210">
        <f>ROUND(I121*H121,2)</f>
        <v>0</v>
      </c>
      <c r="K121" s="206" t="s">
        <v>521</v>
      </c>
      <c r="L121" s="211"/>
      <c r="M121" s="212" t="s">
        <v>35</v>
      </c>
      <c r="N121" s="213" t="s">
        <v>52</v>
      </c>
      <c r="O121" s="76"/>
      <c r="P121" s="201">
        <f>O121*H121</f>
        <v>0</v>
      </c>
      <c r="Q121" s="201">
        <v>0.016</v>
      </c>
      <c r="R121" s="201">
        <f>Q121*H121</f>
        <v>0.016</v>
      </c>
      <c r="S121" s="201">
        <v>0</v>
      </c>
      <c r="T121" s="202">
        <f>S121*H121</f>
        <v>0</v>
      </c>
      <c r="AR121" s="13" t="s">
        <v>161</v>
      </c>
      <c r="AT121" s="13" t="s">
        <v>95</v>
      </c>
      <c r="AU121" s="13" t="s">
        <v>91</v>
      </c>
      <c r="AY121" s="13" t="s">
        <v>134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13" t="s">
        <v>89</v>
      </c>
      <c r="BK121" s="203">
        <f>ROUND(I121*H121,2)</f>
        <v>0</v>
      </c>
      <c r="BL121" s="13" t="s">
        <v>139</v>
      </c>
      <c r="BM121" s="13" t="s">
        <v>1169</v>
      </c>
    </row>
    <row r="122" s="10" customFormat="1">
      <c r="B122" s="219"/>
      <c r="C122" s="220"/>
      <c r="D122" s="221" t="s">
        <v>387</v>
      </c>
      <c r="E122" s="220"/>
      <c r="F122" s="223" t="s">
        <v>1170</v>
      </c>
      <c r="G122" s="220"/>
      <c r="H122" s="224">
        <v>1</v>
      </c>
      <c r="I122" s="225"/>
      <c r="J122" s="220"/>
      <c r="K122" s="220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387</v>
      </c>
      <c r="AU122" s="230" t="s">
        <v>91</v>
      </c>
      <c r="AV122" s="10" t="s">
        <v>91</v>
      </c>
      <c r="AW122" s="10" t="s">
        <v>4</v>
      </c>
      <c r="AX122" s="10" t="s">
        <v>89</v>
      </c>
      <c r="AY122" s="230" t="s">
        <v>134</v>
      </c>
    </row>
    <row r="123" s="1" customFormat="1" ht="16.5" customHeight="1">
      <c r="B123" s="35"/>
      <c r="C123" s="204" t="s">
        <v>139</v>
      </c>
      <c r="D123" s="204" t="s">
        <v>95</v>
      </c>
      <c r="E123" s="205" t="s">
        <v>1171</v>
      </c>
      <c r="F123" s="206" t="s">
        <v>1172</v>
      </c>
      <c r="G123" s="207" t="s">
        <v>179</v>
      </c>
      <c r="H123" s="208">
        <v>2</v>
      </c>
      <c r="I123" s="209"/>
      <c r="J123" s="210">
        <f>ROUND(I123*H123,2)</f>
        <v>0</v>
      </c>
      <c r="K123" s="206" t="s">
        <v>521</v>
      </c>
      <c r="L123" s="211"/>
      <c r="M123" s="212" t="s">
        <v>35</v>
      </c>
      <c r="N123" s="213" t="s">
        <v>52</v>
      </c>
      <c r="O123" s="76"/>
      <c r="P123" s="201">
        <f>O123*H123</f>
        <v>0</v>
      </c>
      <c r="Q123" s="201">
        <v>0.017999999999999999</v>
      </c>
      <c r="R123" s="201">
        <f>Q123*H123</f>
        <v>0.035999999999999997</v>
      </c>
      <c r="S123" s="201">
        <v>0</v>
      </c>
      <c r="T123" s="202">
        <f>S123*H123</f>
        <v>0</v>
      </c>
      <c r="AR123" s="13" t="s">
        <v>161</v>
      </c>
      <c r="AT123" s="13" t="s">
        <v>95</v>
      </c>
      <c r="AU123" s="13" t="s">
        <v>91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139</v>
      </c>
      <c r="BM123" s="13" t="s">
        <v>1173</v>
      </c>
    </row>
    <row r="124" s="10" customFormat="1">
      <c r="B124" s="219"/>
      <c r="C124" s="220"/>
      <c r="D124" s="221" t="s">
        <v>387</v>
      </c>
      <c r="E124" s="220"/>
      <c r="F124" s="223" t="s">
        <v>1174</v>
      </c>
      <c r="G124" s="220"/>
      <c r="H124" s="224">
        <v>2</v>
      </c>
      <c r="I124" s="225"/>
      <c r="J124" s="220"/>
      <c r="K124" s="220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387</v>
      </c>
      <c r="AU124" s="230" t="s">
        <v>91</v>
      </c>
      <c r="AV124" s="10" t="s">
        <v>91</v>
      </c>
      <c r="AW124" s="10" t="s">
        <v>4</v>
      </c>
      <c r="AX124" s="10" t="s">
        <v>89</v>
      </c>
      <c r="AY124" s="230" t="s">
        <v>134</v>
      </c>
    </row>
    <row r="125" s="1" customFormat="1" ht="22.5" customHeight="1">
      <c r="B125" s="35"/>
      <c r="C125" s="192" t="s">
        <v>189</v>
      </c>
      <c r="D125" s="192" t="s">
        <v>135</v>
      </c>
      <c r="E125" s="193" t="s">
        <v>1175</v>
      </c>
      <c r="F125" s="194" t="s">
        <v>1176</v>
      </c>
      <c r="G125" s="195" t="s">
        <v>200</v>
      </c>
      <c r="H125" s="196">
        <v>0.051999999999999998</v>
      </c>
      <c r="I125" s="197"/>
      <c r="J125" s="198">
        <f>ROUND(I125*H125,2)</f>
        <v>0</v>
      </c>
      <c r="K125" s="194" t="s">
        <v>521</v>
      </c>
      <c r="L125" s="40"/>
      <c r="M125" s="199" t="s">
        <v>35</v>
      </c>
      <c r="N125" s="200" t="s">
        <v>52</v>
      </c>
      <c r="O125" s="76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13" t="s">
        <v>139</v>
      </c>
      <c r="AT125" s="13" t="s">
        <v>135</v>
      </c>
      <c r="AU125" s="13" t="s">
        <v>91</v>
      </c>
      <c r="AY125" s="13" t="s">
        <v>134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89</v>
      </c>
      <c r="BK125" s="203">
        <f>ROUND(I125*H125,2)</f>
        <v>0</v>
      </c>
      <c r="BL125" s="13" t="s">
        <v>139</v>
      </c>
      <c r="BM125" s="13" t="s">
        <v>1177</v>
      </c>
    </row>
    <row r="126" s="1" customFormat="1" ht="22.5" customHeight="1">
      <c r="B126" s="35"/>
      <c r="C126" s="192" t="s">
        <v>193</v>
      </c>
      <c r="D126" s="192" t="s">
        <v>135</v>
      </c>
      <c r="E126" s="193" t="s">
        <v>1178</v>
      </c>
      <c r="F126" s="194" t="s">
        <v>1179</v>
      </c>
      <c r="G126" s="195" t="s">
        <v>200</v>
      </c>
      <c r="H126" s="196">
        <v>0.051999999999999998</v>
      </c>
      <c r="I126" s="197"/>
      <c r="J126" s="198">
        <f>ROUND(I126*H126,2)</f>
        <v>0</v>
      </c>
      <c r="K126" s="194" t="s">
        <v>521</v>
      </c>
      <c r="L126" s="40"/>
      <c r="M126" s="199" t="s">
        <v>35</v>
      </c>
      <c r="N126" s="200" t="s">
        <v>52</v>
      </c>
      <c r="O126" s="76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13" t="s">
        <v>139</v>
      </c>
      <c r="AT126" s="13" t="s">
        <v>135</v>
      </c>
      <c r="AU126" s="13" t="s">
        <v>91</v>
      </c>
      <c r="AY126" s="13" t="s">
        <v>134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3" t="s">
        <v>89</v>
      </c>
      <c r="BK126" s="203">
        <f>ROUND(I126*H126,2)</f>
        <v>0</v>
      </c>
      <c r="BL126" s="13" t="s">
        <v>139</v>
      </c>
      <c r="BM126" s="13" t="s">
        <v>1180</v>
      </c>
    </row>
    <row r="127" s="9" customFormat="1" ht="22.8" customHeight="1">
      <c r="B127" s="178"/>
      <c r="C127" s="179"/>
      <c r="D127" s="180" t="s">
        <v>80</v>
      </c>
      <c r="E127" s="238" t="s">
        <v>1102</v>
      </c>
      <c r="F127" s="238" t="s">
        <v>1103</v>
      </c>
      <c r="G127" s="179"/>
      <c r="H127" s="179"/>
      <c r="I127" s="182"/>
      <c r="J127" s="239">
        <f>BK127</f>
        <v>0</v>
      </c>
      <c r="K127" s="179"/>
      <c r="L127" s="184"/>
      <c r="M127" s="185"/>
      <c r="N127" s="186"/>
      <c r="O127" s="186"/>
      <c r="P127" s="187">
        <f>SUM(P128:P140)</f>
        <v>0</v>
      </c>
      <c r="Q127" s="186"/>
      <c r="R127" s="187">
        <f>SUM(R128:R140)</f>
        <v>0.51242399999999999</v>
      </c>
      <c r="S127" s="186"/>
      <c r="T127" s="188">
        <f>SUM(T128:T140)</f>
        <v>0</v>
      </c>
      <c r="AR127" s="189" t="s">
        <v>91</v>
      </c>
      <c r="AT127" s="190" t="s">
        <v>80</v>
      </c>
      <c r="AU127" s="190" t="s">
        <v>89</v>
      </c>
      <c r="AY127" s="189" t="s">
        <v>134</v>
      </c>
      <c r="BK127" s="191">
        <f>SUM(BK128:BK140)</f>
        <v>0</v>
      </c>
    </row>
    <row r="128" s="1" customFormat="1" ht="22.5" customHeight="1">
      <c r="B128" s="35"/>
      <c r="C128" s="192" t="s">
        <v>197</v>
      </c>
      <c r="D128" s="192" t="s">
        <v>135</v>
      </c>
      <c r="E128" s="193" t="s">
        <v>1181</v>
      </c>
      <c r="F128" s="194" t="s">
        <v>1182</v>
      </c>
      <c r="G128" s="195" t="s">
        <v>341</v>
      </c>
      <c r="H128" s="196">
        <v>4.0999999999999996</v>
      </c>
      <c r="I128" s="197"/>
      <c r="J128" s="198">
        <f>ROUND(I128*H128,2)</f>
        <v>0</v>
      </c>
      <c r="K128" s="194" t="s">
        <v>521</v>
      </c>
      <c r="L128" s="40"/>
      <c r="M128" s="199" t="s">
        <v>35</v>
      </c>
      <c r="N128" s="200" t="s">
        <v>52</v>
      </c>
      <c r="O128" s="76"/>
      <c r="P128" s="201">
        <f>O128*H128</f>
        <v>0</v>
      </c>
      <c r="Q128" s="201">
        <v>0.093359999999999999</v>
      </c>
      <c r="R128" s="201">
        <f>Q128*H128</f>
        <v>0.38277599999999995</v>
      </c>
      <c r="S128" s="201">
        <v>0</v>
      </c>
      <c r="T128" s="202">
        <f>S128*H128</f>
        <v>0</v>
      </c>
      <c r="AR128" s="13" t="s">
        <v>142</v>
      </c>
      <c r="AT128" s="13" t="s">
        <v>135</v>
      </c>
      <c r="AU128" s="13" t="s">
        <v>91</v>
      </c>
      <c r="AY128" s="13" t="s">
        <v>134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89</v>
      </c>
      <c r="BK128" s="203">
        <f>ROUND(I128*H128,2)</f>
        <v>0</v>
      </c>
      <c r="BL128" s="13" t="s">
        <v>142</v>
      </c>
      <c r="BM128" s="13" t="s">
        <v>1183</v>
      </c>
    </row>
    <row r="129" s="1" customFormat="1" ht="16.5" customHeight="1">
      <c r="B129" s="35"/>
      <c r="C129" s="192" t="s">
        <v>169</v>
      </c>
      <c r="D129" s="192" t="s">
        <v>135</v>
      </c>
      <c r="E129" s="193" t="s">
        <v>1184</v>
      </c>
      <c r="F129" s="194" t="s">
        <v>1185</v>
      </c>
      <c r="G129" s="195" t="s">
        <v>341</v>
      </c>
      <c r="H129" s="196">
        <v>4.0999999999999996</v>
      </c>
      <c r="I129" s="197"/>
      <c r="J129" s="198">
        <f>ROUND(I129*H129,2)</f>
        <v>0</v>
      </c>
      <c r="K129" s="194" t="s">
        <v>521</v>
      </c>
      <c r="L129" s="40"/>
      <c r="M129" s="199" t="s">
        <v>35</v>
      </c>
      <c r="N129" s="200" t="s">
        <v>52</v>
      </c>
      <c r="O129" s="76"/>
      <c r="P129" s="201">
        <f>O129*H129</f>
        <v>0</v>
      </c>
      <c r="Q129" s="201">
        <v>0.00029999999999999997</v>
      </c>
      <c r="R129" s="201">
        <f>Q129*H129</f>
        <v>0.0012299999999999998</v>
      </c>
      <c r="S129" s="201">
        <v>0</v>
      </c>
      <c r="T129" s="202">
        <f>S129*H129</f>
        <v>0</v>
      </c>
      <c r="AR129" s="13" t="s">
        <v>139</v>
      </c>
      <c r="AT129" s="13" t="s">
        <v>135</v>
      </c>
      <c r="AU129" s="13" t="s">
        <v>91</v>
      </c>
      <c r="AY129" s="13" t="s">
        <v>134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3" t="s">
        <v>89</v>
      </c>
      <c r="BK129" s="203">
        <f>ROUND(I129*H129,2)</f>
        <v>0</v>
      </c>
      <c r="BL129" s="13" t="s">
        <v>139</v>
      </c>
      <c r="BM129" s="13" t="s">
        <v>1186</v>
      </c>
    </row>
    <row r="130" s="1" customFormat="1" ht="16.5" customHeight="1">
      <c r="B130" s="35"/>
      <c r="C130" s="192" t="s">
        <v>7</v>
      </c>
      <c r="D130" s="192" t="s">
        <v>135</v>
      </c>
      <c r="E130" s="193" t="s">
        <v>1187</v>
      </c>
      <c r="F130" s="194" t="s">
        <v>1188</v>
      </c>
      <c r="G130" s="195" t="s">
        <v>138</v>
      </c>
      <c r="H130" s="196">
        <v>4.0999999999999996</v>
      </c>
      <c r="I130" s="197"/>
      <c r="J130" s="198">
        <f>ROUND(I130*H130,2)</f>
        <v>0</v>
      </c>
      <c r="K130" s="194" t="s">
        <v>521</v>
      </c>
      <c r="L130" s="40"/>
      <c r="M130" s="199" t="s">
        <v>35</v>
      </c>
      <c r="N130" s="200" t="s">
        <v>52</v>
      </c>
      <c r="O130" s="76"/>
      <c r="P130" s="201">
        <f>O130*H130</f>
        <v>0</v>
      </c>
      <c r="Q130" s="201">
        <v>0.00042999999999999999</v>
      </c>
      <c r="R130" s="201">
        <f>Q130*H130</f>
        <v>0.0017629999999999998</v>
      </c>
      <c r="S130" s="201">
        <v>0</v>
      </c>
      <c r="T130" s="202">
        <f>S130*H130</f>
        <v>0</v>
      </c>
      <c r="AR130" s="13" t="s">
        <v>139</v>
      </c>
      <c r="AT130" s="13" t="s">
        <v>135</v>
      </c>
      <c r="AU130" s="13" t="s">
        <v>91</v>
      </c>
      <c r="AY130" s="13" t="s">
        <v>134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89</v>
      </c>
      <c r="BK130" s="203">
        <f>ROUND(I130*H130,2)</f>
        <v>0</v>
      </c>
      <c r="BL130" s="13" t="s">
        <v>139</v>
      </c>
      <c r="BM130" s="13" t="s">
        <v>1189</v>
      </c>
    </row>
    <row r="131" s="10" customFormat="1">
      <c r="B131" s="219"/>
      <c r="C131" s="220"/>
      <c r="D131" s="221" t="s">
        <v>387</v>
      </c>
      <c r="E131" s="222" t="s">
        <v>35</v>
      </c>
      <c r="F131" s="223" t="s">
        <v>1190</v>
      </c>
      <c r="G131" s="220"/>
      <c r="H131" s="224">
        <v>4.0999999999999996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387</v>
      </c>
      <c r="AU131" s="230" t="s">
        <v>91</v>
      </c>
      <c r="AV131" s="10" t="s">
        <v>91</v>
      </c>
      <c r="AW131" s="10" t="s">
        <v>42</v>
      </c>
      <c r="AX131" s="10" t="s">
        <v>81</v>
      </c>
      <c r="AY131" s="230" t="s">
        <v>134</v>
      </c>
    </row>
    <row r="132" s="1" customFormat="1" ht="16.5" customHeight="1">
      <c r="B132" s="35"/>
      <c r="C132" s="204" t="s">
        <v>172</v>
      </c>
      <c r="D132" s="204" t="s">
        <v>95</v>
      </c>
      <c r="E132" s="205" t="s">
        <v>1191</v>
      </c>
      <c r="F132" s="206" t="s">
        <v>1192</v>
      </c>
      <c r="G132" s="207" t="s">
        <v>341</v>
      </c>
      <c r="H132" s="208">
        <v>4.9500000000000002</v>
      </c>
      <c r="I132" s="209"/>
      <c r="J132" s="210">
        <f>ROUND(I132*H132,2)</f>
        <v>0</v>
      </c>
      <c r="K132" s="206" t="s">
        <v>521</v>
      </c>
      <c r="L132" s="211"/>
      <c r="M132" s="212" t="s">
        <v>35</v>
      </c>
      <c r="N132" s="213" t="s">
        <v>52</v>
      </c>
      <c r="O132" s="76"/>
      <c r="P132" s="201">
        <f>O132*H132</f>
        <v>0</v>
      </c>
      <c r="Q132" s="201">
        <v>0.0207</v>
      </c>
      <c r="R132" s="201">
        <f>Q132*H132</f>
        <v>0.102465</v>
      </c>
      <c r="S132" s="201">
        <v>0</v>
      </c>
      <c r="T132" s="202">
        <f>S132*H132</f>
        <v>0</v>
      </c>
      <c r="AR132" s="13" t="s">
        <v>161</v>
      </c>
      <c r="AT132" s="13" t="s">
        <v>95</v>
      </c>
      <c r="AU132" s="13" t="s">
        <v>91</v>
      </c>
      <c r="AY132" s="13" t="s">
        <v>134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3" t="s">
        <v>89</v>
      </c>
      <c r="BK132" s="203">
        <f>ROUND(I132*H132,2)</f>
        <v>0</v>
      </c>
      <c r="BL132" s="13" t="s">
        <v>139</v>
      </c>
      <c r="BM132" s="13" t="s">
        <v>1193</v>
      </c>
    </row>
    <row r="133" s="10" customFormat="1">
      <c r="B133" s="219"/>
      <c r="C133" s="220"/>
      <c r="D133" s="221" t="s">
        <v>387</v>
      </c>
      <c r="E133" s="222" t="s">
        <v>35</v>
      </c>
      <c r="F133" s="223" t="s">
        <v>1194</v>
      </c>
      <c r="G133" s="220"/>
      <c r="H133" s="224">
        <v>4.5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387</v>
      </c>
      <c r="AU133" s="230" t="s">
        <v>91</v>
      </c>
      <c r="AV133" s="10" t="s">
        <v>91</v>
      </c>
      <c r="AW133" s="10" t="s">
        <v>42</v>
      </c>
      <c r="AX133" s="10" t="s">
        <v>81</v>
      </c>
      <c r="AY133" s="230" t="s">
        <v>134</v>
      </c>
    </row>
    <row r="134" s="10" customFormat="1">
      <c r="B134" s="219"/>
      <c r="C134" s="220"/>
      <c r="D134" s="221" t="s">
        <v>387</v>
      </c>
      <c r="E134" s="220"/>
      <c r="F134" s="223" t="s">
        <v>1195</v>
      </c>
      <c r="G134" s="220"/>
      <c r="H134" s="224">
        <v>4.9500000000000002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387</v>
      </c>
      <c r="AU134" s="230" t="s">
        <v>91</v>
      </c>
      <c r="AV134" s="10" t="s">
        <v>91</v>
      </c>
      <c r="AW134" s="10" t="s">
        <v>4</v>
      </c>
      <c r="AX134" s="10" t="s">
        <v>89</v>
      </c>
      <c r="AY134" s="230" t="s">
        <v>134</v>
      </c>
    </row>
    <row r="135" s="1" customFormat="1" ht="22.5" customHeight="1">
      <c r="B135" s="35"/>
      <c r="C135" s="192" t="s">
        <v>211</v>
      </c>
      <c r="D135" s="192" t="s">
        <v>135</v>
      </c>
      <c r="E135" s="193" t="s">
        <v>1196</v>
      </c>
      <c r="F135" s="194" t="s">
        <v>1197</v>
      </c>
      <c r="G135" s="195" t="s">
        <v>341</v>
      </c>
      <c r="H135" s="196">
        <v>4.0999999999999996</v>
      </c>
      <c r="I135" s="197"/>
      <c r="J135" s="198">
        <f>ROUND(I135*H135,2)</f>
        <v>0</v>
      </c>
      <c r="K135" s="194" t="s">
        <v>521</v>
      </c>
      <c r="L135" s="40"/>
      <c r="M135" s="199" t="s">
        <v>35</v>
      </c>
      <c r="N135" s="200" t="s">
        <v>52</v>
      </c>
      <c r="O135" s="76"/>
      <c r="P135" s="201">
        <f>O135*H135</f>
        <v>0</v>
      </c>
      <c r="Q135" s="201">
        <v>0.0057999999999999996</v>
      </c>
      <c r="R135" s="201">
        <f>Q135*H135</f>
        <v>0.023779999999999996</v>
      </c>
      <c r="S135" s="201">
        <v>0</v>
      </c>
      <c r="T135" s="202">
        <f>S135*H135</f>
        <v>0</v>
      </c>
      <c r="AR135" s="13" t="s">
        <v>139</v>
      </c>
      <c r="AT135" s="13" t="s">
        <v>135</v>
      </c>
      <c r="AU135" s="13" t="s">
        <v>91</v>
      </c>
      <c r="AY135" s="13" t="s">
        <v>134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3" t="s">
        <v>89</v>
      </c>
      <c r="BK135" s="203">
        <f>ROUND(I135*H135,2)</f>
        <v>0</v>
      </c>
      <c r="BL135" s="13" t="s">
        <v>139</v>
      </c>
      <c r="BM135" s="13" t="s">
        <v>1198</v>
      </c>
    </row>
    <row r="136" s="1" customFormat="1" ht="16.5" customHeight="1">
      <c r="B136" s="35"/>
      <c r="C136" s="192" t="s">
        <v>175</v>
      </c>
      <c r="D136" s="192" t="s">
        <v>135</v>
      </c>
      <c r="E136" s="193" t="s">
        <v>1199</v>
      </c>
      <c r="F136" s="194" t="s">
        <v>1200</v>
      </c>
      <c r="G136" s="195" t="s">
        <v>341</v>
      </c>
      <c r="H136" s="196">
        <v>4.0999999999999996</v>
      </c>
      <c r="I136" s="197"/>
      <c r="J136" s="198">
        <f>ROUND(I136*H136,2)</f>
        <v>0</v>
      </c>
      <c r="K136" s="194" t="s">
        <v>521</v>
      </c>
      <c r="L136" s="40"/>
      <c r="M136" s="199" t="s">
        <v>35</v>
      </c>
      <c r="N136" s="200" t="s">
        <v>52</v>
      </c>
      <c r="O136" s="76"/>
      <c r="P136" s="201">
        <f>O136*H136</f>
        <v>0</v>
      </c>
      <c r="Q136" s="201">
        <v>0</v>
      </c>
      <c r="R136" s="201">
        <f>Q136*H136</f>
        <v>0</v>
      </c>
      <c r="S136" s="201">
        <v>0</v>
      </c>
      <c r="T136" s="202">
        <f>S136*H136</f>
        <v>0</v>
      </c>
      <c r="AR136" s="13" t="s">
        <v>139</v>
      </c>
      <c r="AT136" s="13" t="s">
        <v>135</v>
      </c>
      <c r="AU136" s="13" t="s">
        <v>91</v>
      </c>
      <c r="AY136" s="13" t="s">
        <v>134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3" t="s">
        <v>89</v>
      </c>
      <c r="BK136" s="203">
        <f>ROUND(I136*H136,2)</f>
        <v>0</v>
      </c>
      <c r="BL136" s="13" t="s">
        <v>139</v>
      </c>
      <c r="BM136" s="13" t="s">
        <v>1201</v>
      </c>
    </row>
    <row r="137" s="1" customFormat="1" ht="16.5" customHeight="1">
      <c r="B137" s="35"/>
      <c r="C137" s="192" t="s">
        <v>218</v>
      </c>
      <c r="D137" s="192" t="s">
        <v>135</v>
      </c>
      <c r="E137" s="193" t="s">
        <v>1202</v>
      </c>
      <c r="F137" s="194" t="s">
        <v>1203</v>
      </c>
      <c r="G137" s="195" t="s">
        <v>341</v>
      </c>
      <c r="H137" s="196">
        <v>4.0999999999999996</v>
      </c>
      <c r="I137" s="197"/>
      <c r="J137" s="198">
        <f>ROUND(I137*H137,2)</f>
        <v>0</v>
      </c>
      <c r="K137" s="194" t="s">
        <v>521</v>
      </c>
      <c r="L137" s="40"/>
      <c r="M137" s="199" t="s">
        <v>35</v>
      </c>
      <c r="N137" s="200" t="s">
        <v>52</v>
      </c>
      <c r="O137" s="76"/>
      <c r="P137" s="201">
        <f>O137*H137</f>
        <v>0</v>
      </c>
      <c r="Q137" s="201">
        <v>0</v>
      </c>
      <c r="R137" s="201">
        <f>Q137*H137</f>
        <v>0</v>
      </c>
      <c r="S137" s="201">
        <v>0</v>
      </c>
      <c r="T137" s="202">
        <f>S137*H137</f>
        <v>0</v>
      </c>
      <c r="AR137" s="13" t="s">
        <v>139</v>
      </c>
      <c r="AT137" s="13" t="s">
        <v>135</v>
      </c>
      <c r="AU137" s="13" t="s">
        <v>91</v>
      </c>
      <c r="AY137" s="13" t="s">
        <v>134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89</v>
      </c>
      <c r="BK137" s="203">
        <f>ROUND(I137*H137,2)</f>
        <v>0</v>
      </c>
      <c r="BL137" s="13" t="s">
        <v>139</v>
      </c>
      <c r="BM137" s="13" t="s">
        <v>1204</v>
      </c>
    </row>
    <row r="138" s="1" customFormat="1" ht="16.5" customHeight="1">
      <c r="B138" s="35"/>
      <c r="C138" s="192" t="s">
        <v>180</v>
      </c>
      <c r="D138" s="192" t="s">
        <v>135</v>
      </c>
      <c r="E138" s="193" t="s">
        <v>1205</v>
      </c>
      <c r="F138" s="194" t="s">
        <v>1206</v>
      </c>
      <c r="G138" s="195" t="s">
        <v>341</v>
      </c>
      <c r="H138" s="196">
        <v>4.0999999999999996</v>
      </c>
      <c r="I138" s="197"/>
      <c r="J138" s="198">
        <f>ROUND(I138*H138,2)</f>
        <v>0</v>
      </c>
      <c r="K138" s="194" t="s">
        <v>521</v>
      </c>
      <c r="L138" s="40"/>
      <c r="M138" s="199" t="s">
        <v>35</v>
      </c>
      <c r="N138" s="200" t="s">
        <v>52</v>
      </c>
      <c r="O138" s="76"/>
      <c r="P138" s="201">
        <f>O138*H138</f>
        <v>0</v>
      </c>
      <c r="Q138" s="201">
        <v>0.00010000000000000001</v>
      </c>
      <c r="R138" s="201">
        <f>Q138*H138</f>
        <v>0.00040999999999999999</v>
      </c>
      <c r="S138" s="201">
        <v>0</v>
      </c>
      <c r="T138" s="202">
        <f>S138*H138</f>
        <v>0</v>
      </c>
      <c r="AR138" s="13" t="s">
        <v>139</v>
      </c>
      <c r="AT138" s="13" t="s">
        <v>135</v>
      </c>
      <c r="AU138" s="13" t="s">
        <v>91</v>
      </c>
      <c r="AY138" s="13" t="s">
        <v>134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3" t="s">
        <v>89</v>
      </c>
      <c r="BK138" s="203">
        <f>ROUND(I138*H138,2)</f>
        <v>0</v>
      </c>
      <c r="BL138" s="13" t="s">
        <v>139</v>
      </c>
      <c r="BM138" s="13" t="s">
        <v>1207</v>
      </c>
    </row>
    <row r="139" s="1" customFormat="1" ht="22.5" customHeight="1">
      <c r="B139" s="35"/>
      <c r="C139" s="192" t="s">
        <v>226</v>
      </c>
      <c r="D139" s="192" t="s">
        <v>135</v>
      </c>
      <c r="E139" s="193" t="s">
        <v>1208</v>
      </c>
      <c r="F139" s="194" t="s">
        <v>1209</v>
      </c>
      <c r="G139" s="195" t="s">
        <v>200</v>
      </c>
      <c r="H139" s="196">
        <v>0.51200000000000001</v>
      </c>
      <c r="I139" s="197"/>
      <c r="J139" s="198">
        <f>ROUND(I139*H139,2)</f>
        <v>0</v>
      </c>
      <c r="K139" s="194" t="s">
        <v>521</v>
      </c>
      <c r="L139" s="40"/>
      <c r="M139" s="199" t="s">
        <v>35</v>
      </c>
      <c r="N139" s="200" t="s">
        <v>52</v>
      </c>
      <c r="O139" s="76"/>
      <c r="P139" s="201">
        <f>O139*H139</f>
        <v>0</v>
      </c>
      <c r="Q139" s="201">
        <v>0</v>
      </c>
      <c r="R139" s="201">
        <f>Q139*H139</f>
        <v>0</v>
      </c>
      <c r="S139" s="201">
        <v>0</v>
      </c>
      <c r="T139" s="202">
        <f>S139*H139</f>
        <v>0</v>
      </c>
      <c r="AR139" s="13" t="s">
        <v>139</v>
      </c>
      <c r="AT139" s="13" t="s">
        <v>135</v>
      </c>
      <c r="AU139" s="13" t="s">
        <v>91</v>
      </c>
      <c r="AY139" s="13" t="s">
        <v>134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3" t="s">
        <v>89</v>
      </c>
      <c r="BK139" s="203">
        <f>ROUND(I139*H139,2)</f>
        <v>0</v>
      </c>
      <c r="BL139" s="13" t="s">
        <v>139</v>
      </c>
      <c r="BM139" s="13" t="s">
        <v>1210</v>
      </c>
    </row>
    <row r="140" s="1" customFormat="1" ht="22.5" customHeight="1">
      <c r="B140" s="35"/>
      <c r="C140" s="192" t="s">
        <v>183</v>
      </c>
      <c r="D140" s="192" t="s">
        <v>135</v>
      </c>
      <c r="E140" s="193" t="s">
        <v>1211</v>
      </c>
      <c r="F140" s="194" t="s">
        <v>1212</v>
      </c>
      <c r="G140" s="195" t="s">
        <v>200</v>
      </c>
      <c r="H140" s="196">
        <v>0.51200000000000001</v>
      </c>
      <c r="I140" s="197"/>
      <c r="J140" s="198">
        <f>ROUND(I140*H140,2)</f>
        <v>0</v>
      </c>
      <c r="K140" s="194" t="s">
        <v>521</v>
      </c>
      <c r="L140" s="40"/>
      <c r="M140" s="199" t="s">
        <v>35</v>
      </c>
      <c r="N140" s="200" t="s">
        <v>52</v>
      </c>
      <c r="O140" s="76"/>
      <c r="P140" s="201">
        <f>O140*H140</f>
        <v>0</v>
      </c>
      <c r="Q140" s="201">
        <v>0</v>
      </c>
      <c r="R140" s="201">
        <f>Q140*H140</f>
        <v>0</v>
      </c>
      <c r="S140" s="201">
        <v>0</v>
      </c>
      <c r="T140" s="202">
        <f>S140*H140</f>
        <v>0</v>
      </c>
      <c r="AR140" s="13" t="s">
        <v>139</v>
      </c>
      <c r="AT140" s="13" t="s">
        <v>135</v>
      </c>
      <c r="AU140" s="13" t="s">
        <v>91</v>
      </c>
      <c r="AY140" s="13" t="s">
        <v>134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3" t="s">
        <v>89</v>
      </c>
      <c r="BK140" s="203">
        <f>ROUND(I140*H140,2)</f>
        <v>0</v>
      </c>
      <c r="BL140" s="13" t="s">
        <v>139</v>
      </c>
      <c r="BM140" s="13" t="s">
        <v>1213</v>
      </c>
    </row>
    <row r="141" s="9" customFormat="1" ht="22.8" customHeight="1">
      <c r="B141" s="178"/>
      <c r="C141" s="179"/>
      <c r="D141" s="180" t="s">
        <v>80</v>
      </c>
      <c r="E141" s="238" t="s">
        <v>1214</v>
      </c>
      <c r="F141" s="238" t="s">
        <v>1215</v>
      </c>
      <c r="G141" s="179"/>
      <c r="H141" s="179"/>
      <c r="I141" s="182"/>
      <c r="J141" s="239">
        <f>BK141</f>
        <v>0</v>
      </c>
      <c r="K141" s="179"/>
      <c r="L141" s="184"/>
      <c r="M141" s="185"/>
      <c r="N141" s="186"/>
      <c r="O141" s="186"/>
      <c r="P141" s="187">
        <f>SUM(P142:P162)</f>
        <v>0</v>
      </c>
      <c r="Q141" s="186"/>
      <c r="R141" s="187">
        <f>SUM(R142:R162)</f>
        <v>0.49836990000000003</v>
      </c>
      <c r="S141" s="186"/>
      <c r="T141" s="188">
        <f>SUM(T142:T162)</f>
        <v>0</v>
      </c>
      <c r="AR141" s="189" t="s">
        <v>91</v>
      </c>
      <c r="AT141" s="190" t="s">
        <v>80</v>
      </c>
      <c r="AU141" s="190" t="s">
        <v>89</v>
      </c>
      <c r="AY141" s="189" t="s">
        <v>134</v>
      </c>
      <c r="BK141" s="191">
        <f>SUM(BK142:BK162)</f>
        <v>0</v>
      </c>
    </row>
    <row r="142" s="1" customFormat="1" ht="16.5" customHeight="1">
      <c r="B142" s="35"/>
      <c r="C142" s="192" t="s">
        <v>233</v>
      </c>
      <c r="D142" s="192" t="s">
        <v>135</v>
      </c>
      <c r="E142" s="193" t="s">
        <v>1216</v>
      </c>
      <c r="F142" s="194" t="s">
        <v>1217</v>
      </c>
      <c r="G142" s="195" t="s">
        <v>341</v>
      </c>
      <c r="H142" s="196">
        <v>11.15</v>
      </c>
      <c r="I142" s="197"/>
      <c r="J142" s="198">
        <f>ROUND(I142*H142,2)</f>
        <v>0</v>
      </c>
      <c r="K142" s="194" t="s">
        <v>521</v>
      </c>
      <c r="L142" s="40"/>
      <c r="M142" s="199" t="s">
        <v>35</v>
      </c>
      <c r="N142" s="200" t="s">
        <v>52</v>
      </c>
      <c r="O142" s="76"/>
      <c r="P142" s="201">
        <f>O142*H142</f>
        <v>0</v>
      </c>
      <c r="Q142" s="201">
        <v>0.020480000000000002</v>
      </c>
      <c r="R142" s="201">
        <f>Q142*H142</f>
        <v>0.22835200000000003</v>
      </c>
      <c r="S142" s="201">
        <v>0</v>
      </c>
      <c r="T142" s="202">
        <f>S142*H142</f>
        <v>0</v>
      </c>
      <c r="AR142" s="13" t="s">
        <v>142</v>
      </c>
      <c r="AT142" s="13" t="s">
        <v>135</v>
      </c>
      <c r="AU142" s="13" t="s">
        <v>91</v>
      </c>
      <c r="AY142" s="13" t="s">
        <v>134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3" t="s">
        <v>89</v>
      </c>
      <c r="BK142" s="203">
        <f>ROUND(I142*H142,2)</f>
        <v>0</v>
      </c>
      <c r="BL142" s="13" t="s">
        <v>142</v>
      </c>
      <c r="BM142" s="13" t="s">
        <v>1218</v>
      </c>
    </row>
    <row r="143" s="10" customFormat="1">
      <c r="B143" s="219"/>
      <c r="C143" s="220"/>
      <c r="D143" s="221" t="s">
        <v>387</v>
      </c>
      <c r="E143" s="222" t="s">
        <v>35</v>
      </c>
      <c r="F143" s="223" t="s">
        <v>1219</v>
      </c>
      <c r="G143" s="220"/>
      <c r="H143" s="224">
        <v>11.15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387</v>
      </c>
      <c r="AU143" s="230" t="s">
        <v>91</v>
      </c>
      <c r="AV143" s="10" t="s">
        <v>91</v>
      </c>
      <c r="AW143" s="10" t="s">
        <v>42</v>
      </c>
      <c r="AX143" s="10" t="s">
        <v>81</v>
      </c>
      <c r="AY143" s="230" t="s">
        <v>134</v>
      </c>
    </row>
    <row r="144" s="1" customFormat="1" ht="16.5" customHeight="1">
      <c r="B144" s="35"/>
      <c r="C144" s="192" t="s">
        <v>186</v>
      </c>
      <c r="D144" s="192" t="s">
        <v>135</v>
      </c>
      <c r="E144" s="193" t="s">
        <v>1220</v>
      </c>
      <c r="F144" s="194" t="s">
        <v>1221</v>
      </c>
      <c r="G144" s="195" t="s">
        <v>341</v>
      </c>
      <c r="H144" s="196">
        <v>12.76</v>
      </c>
      <c r="I144" s="197"/>
      <c r="J144" s="198">
        <f>ROUND(I144*H144,2)</f>
        <v>0</v>
      </c>
      <c r="K144" s="194" t="s">
        <v>521</v>
      </c>
      <c r="L144" s="40"/>
      <c r="M144" s="199" t="s">
        <v>35</v>
      </c>
      <c r="N144" s="200" t="s">
        <v>52</v>
      </c>
      <c r="O144" s="76"/>
      <c r="P144" s="201">
        <f>O144*H144</f>
        <v>0</v>
      </c>
      <c r="Q144" s="201">
        <v>0.00029999999999999997</v>
      </c>
      <c r="R144" s="201">
        <f>Q144*H144</f>
        <v>0.0038279999999999998</v>
      </c>
      <c r="S144" s="201">
        <v>0</v>
      </c>
      <c r="T144" s="202">
        <f>S144*H144</f>
        <v>0</v>
      </c>
      <c r="AR144" s="13" t="s">
        <v>139</v>
      </c>
      <c r="AT144" s="13" t="s">
        <v>135</v>
      </c>
      <c r="AU144" s="13" t="s">
        <v>91</v>
      </c>
      <c r="AY144" s="13" t="s">
        <v>134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3" t="s">
        <v>89</v>
      </c>
      <c r="BK144" s="203">
        <f>ROUND(I144*H144,2)</f>
        <v>0</v>
      </c>
      <c r="BL144" s="13" t="s">
        <v>139</v>
      </c>
      <c r="BM144" s="13" t="s">
        <v>1222</v>
      </c>
    </row>
    <row r="145" s="10" customFormat="1">
      <c r="B145" s="219"/>
      <c r="C145" s="220"/>
      <c r="D145" s="221" t="s">
        <v>387</v>
      </c>
      <c r="E145" s="222" t="s">
        <v>35</v>
      </c>
      <c r="F145" s="223" t="s">
        <v>1223</v>
      </c>
      <c r="G145" s="220"/>
      <c r="H145" s="224">
        <v>5.0599999999999996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387</v>
      </c>
      <c r="AU145" s="230" t="s">
        <v>91</v>
      </c>
      <c r="AV145" s="10" t="s">
        <v>91</v>
      </c>
      <c r="AW145" s="10" t="s">
        <v>42</v>
      </c>
      <c r="AX145" s="10" t="s">
        <v>81</v>
      </c>
      <c r="AY145" s="230" t="s">
        <v>134</v>
      </c>
    </row>
    <row r="146" s="10" customFormat="1">
      <c r="B146" s="219"/>
      <c r="C146" s="220"/>
      <c r="D146" s="221" t="s">
        <v>387</v>
      </c>
      <c r="E146" s="222" t="s">
        <v>35</v>
      </c>
      <c r="F146" s="223" t="s">
        <v>1061</v>
      </c>
      <c r="G146" s="220"/>
      <c r="H146" s="224">
        <v>7.7000000000000002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387</v>
      </c>
      <c r="AU146" s="230" t="s">
        <v>91</v>
      </c>
      <c r="AV146" s="10" t="s">
        <v>91</v>
      </c>
      <c r="AW146" s="10" t="s">
        <v>42</v>
      </c>
      <c r="AX146" s="10" t="s">
        <v>81</v>
      </c>
      <c r="AY146" s="230" t="s">
        <v>134</v>
      </c>
    </row>
    <row r="147" s="1" customFormat="1" ht="16.5" customHeight="1">
      <c r="B147" s="35"/>
      <c r="C147" s="192" t="s">
        <v>240</v>
      </c>
      <c r="D147" s="192" t="s">
        <v>135</v>
      </c>
      <c r="E147" s="193" t="s">
        <v>1224</v>
      </c>
      <c r="F147" s="194" t="s">
        <v>1225</v>
      </c>
      <c r="G147" s="195" t="s">
        <v>341</v>
      </c>
      <c r="H147" s="196">
        <v>3.5649999999999999</v>
      </c>
      <c r="I147" s="197"/>
      <c r="J147" s="198">
        <f>ROUND(I147*H147,2)</f>
        <v>0</v>
      </c>
      <c r="K147" s="194" t="s">
        <v>521</v>
      </c>
      <c r="L147" s="40"/>
      <c r="M147" s="199" t="s">
        <v>35</v>
      </c>
      <c r="N147" s="200" t="s">
        <v>52</v>
      </c>
      <c r="O147" s="76"/>
      <c r="P147" s="201">
        <f>O147*H147</f>
        <v>0</v>
      </c>
      <c r="Q147" s="201">
        <v>0.0015</v>
      </c>
      <c r="R147" s="201">
        <f>Q147*H147</f>
        <v>0.0053474999999999998</v>
      </c>
      <c r="S147" s="201">
        <v>0</v>
      </c>
      <c r="T147" s="202">
        <f>S147*H147</f>
        <v>0</v>
      </c>
      <c r="AR147" s="13" t="s">
        <v>139</v>
      </c>
      <c r="AT147" s="13" t="s">
        <v>135</v>
      </c>
      <c r="AU147" s="13" t="s">
        <v>91</v>
      </c>
      <c r="AY147" s="13" t="s">
        <v>134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3" t="s">
        <v>89</v>
      </c>
      <c r="BK147" s="203">
        <f>ROUND(I147*H147,2)</f>
        <v>0</v>
      </c>
      <c r="BL147" s="13" t="s">
        <v>139</v>
      </c>
      <c r="BM147" s="13" t="s">
        <v>1226</v>
      </c>
    </row>
    <row r="148" s="10" customFormat="1">
      <c r="B148" s="219"/>
      <c r="C148" s="220"/>
      <c r="D148" s="221" t="s">
        <v>387</v>
      </c>
      <c r="E148" s="222" t="s">
        <v>35</v>
      </c>
      <c r="F148" s="223" t="s">
        <v>1111</v>
      </c>
      <c r="G148" s="220"/>
      <c r="H148" s="224">
        <v>3.1000000000000001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387</v>
      </c>
      <c r="AU148" s="230" t="s">
        <v>91</v>
      </c>
      <c r="AV148" s="10" t="s">
        <v>91</v>
      </c>
      <c r="AW148" s="10" t="s">
        <v>42</v>
      </c>
      <c r="AX148" s="10" t="s">
        <v>81</v>
      </c>
      <c r="AY148" s="230" t="s">
        <v>134</v>
      </c>
    </row>
    <row r="149" s="10" customFormat="1">
      <c r="B149" s="219"/>
      <c r="C149" s="220"/>
      <c r="D149" s="221" t="s">
        <v>387</v>
      </c>
      <c r="E149" s="220"/>
      <c r="F149" s="223" t="s">
        <v>1227</v>
      </c>
      <c r="G149" s="220"/>
      <c r="H149" s="224">
        <v>3.5649999999999999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387</v>
      </c>
      <c r="AU149" s="230" t="s">
        <v>91</v>
      </c>
      <c r="AV149" s="10" t="s">
        <v>91</v>
      </c>
      <c r="AW149" s="10" t="s">
        <v>4</v>
      </c>
      <c r="AX149" s="10" t="s">
        <v>89</v>
      </c>
      <c r="AY149" s="230" t="s">
        <v>134</v>
      </c>
    </row>
    <row r="150" s="1" customFormat="1" ht="22.5" customHeight="1">
      <c r="B150" s="35"/>
      <c r="C150" s="192" t="s">
        <v>161</v>
      </c>
      <c r="D150" s="192" t="s">
        <v>135</v>
      </c>
      <c r="E150" s="193" t="s">
        <v>1228</v>
      </c>
      <c r="F150" s="194" t="s">
        <v>1229</v>
      </c>
      <c r="G150" s="195" t="s">
        <v>341</v>
      </c>
      <c r="H150" s="196">
        <v>12.76</v>
      </c>
      <c r="I150" s="197"/>
      <c r="J150" s="198">
        <f>ROUND(I150*H150,2)</f>
        <v>0</v>
      </c>
      <c r="K150" s="194" t="s">
        <v>521</v>
      </c>
      <c r="L150" s="40"/>
      <c r="M150" s="199" t="s">
        <v>35</v>
      </c>
      <c r="N150" s="200" t="s">
        <v>52</v>
      </c>
      <c r="O150" s="76"/>
      <c r="P150" s="201">
        <f>O150*H150</f>
        <v>0</v>
      </c>
      <c r="Q150" s="201">
        <v>0.0060499999999999998</v>
      </c>
      <c r="R150" s="201">
        <f>Q150*H150</f>
        <v>0.077198000000000003</v>
      </c>
      <c r="S150" s="201">
        <v>0</v>
      </c>
      <c r="T150" s="202">
        <f>S150*H150</f>
        <v>0</v>
      </c>
      <c r="AR150" s="13" t="s">
        <v>139</v>
      </c>
      <c r="AT150" s="13" t="s">
        <v>135</v>
      </c>
      <c r="AU150" s="13" t="s">
        <v>91</v>
      </c>
      <c r="AY150" s="13" t="s">
        <v>134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3" t="s">
        <v>89</v>
      </c>
      <c r="BK150" s="203">
        <f>ROUND(I150*H150,2)</f>
        <v>0</v>
      </c>
      <c r="BL150" s="13" t="s">
        <v>139</v>
      </c>
      <c r="BM150" s="13" t="s">
        <v>1230</v>
      </c>
    </row>
    <row r="151" s="10" customFormat="1">
      <c r="B151" s="219"/>
      <c r="C151" s="220"/>
      <c r="D151" s="221" t="s">
        <v>387</v>
      </c>
      <c r="E151" s="222" t="s">
        <v>35</v>
      </c>
      <c r="F151" s="223" t="s">
        <v>1223</v>
      </c>
      <c r="G151" s="220"/>
      <c r="H151" s="224">
        <v>5.0599999999999996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387</v>
      </c>
      <c r="AU151" s="230" t="s">
        <v>91</v>
      </c>
      <c r="AV151" s="10" t="s">
        <v>91</v>
      </c>
      <c r="AW151" s="10" t="s">
        <v>42</v>
      </c>
      <c r="AX151" s="10" t="s">
        <v>81</v>
      </c>
      <c r="AY151" s="230" t="s">
        <v>134</v>
      </c>
    </row>
    <row r="152" s="10" customFormat="1">
      <c r="B152" s="219"/>
      <c r="C152" s="220"/>
      <c r="D152" s="221" t="s">
        <v>387</v>
      </c>
      <c r="E152" s="222" t="s">
        <v>35</v>
      </c>
      <c r="F152" s="223" t="s">
        <v>1061</v>
      </c>
      <c r="G152" s="220"/>
      <c r="H152" s="224">
        <v>7.7000000000000002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387</v>
      </c>
      <c r="AU152" s="230" t="s">
        <v>91</v>
      </c>
      <c r="AV152" s="10" t="s">
        <v>91</v>
      </c>
      <c r="AW152" s="10" t="s">
        <v>42</v>
      </c>
      <c r="AX152" s="10" t="s">
        <v>81</v>
      </c>
      <c r="AY152" s="230" t="s">
        <v>134</v>
      </c>
    </row>
    <row r="153" s="1" customFormat="1" ht="16.5" customHeight="1">
      <c r="B153" s="35"/>
      <c r="C153" s="204" t="s">
        <v>247</v>
      </c>
      <c r="D153" s="204" t="s">
        <v>95</v>
      </c>
      <c r="E153" s="205" t="s">
        <v>1231</v>
      </c>
      <c r="F153" s="206" t="s">
        <v>1232</v>
      </c>
      <c r="G153" s="207" t="s">
        <v>341</v>
      </c>
      <c r="H153" s="208">
        <v>14.036</v>
      </c>
      <c r="I153" s="209"/>
      <c r="J153" s="210">
        <f>ROUND(I153*H153,2)</f>
        <v>0</v>
      </c>
      <c r="K153" s="206" t="s">
        <v>521</v>
      </c>
      <c r="L153" s="211"/>
      <c r="M153" s="212" t="s">
        <v>35</v>
      </c>
      <c r="N153" s="213" t="s">
        <v>52</v>
      </c>
      <c r="O153" s="76"/>
      <c r="P153" s="201">
        <f>O153*H153</f>
        <v>0</v>
      </c>
      <c r="Q153" s="201">
        <v>0.0129</v>
      </c>
      <c r="R153" s="201">
        <f>Q153*H153</f>
        <v>0.18106439999999999</v>
      </c>
      <c r="S153" s="201">
        <v>0</v>
      </c>
      <c r="T153" s="202">
        <f>S153*H153</f>
        <v>0</v>
      </c>
      <c r="AR153" s="13" t="s">
        <v>161</v>
      </c>
      <c r="AT153" s="13" t="s">
        <v>95</v>
      </c>
      <c r="AU153" s="13" t="s">
        <v>91</v>
      </c>
      <c r="AY153" s="13" t="s">
        <v>134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3" t="s">
        <v>89</v>
      </c>
      <c r="BK153" s="203">
        <f>ROUND(I153*H153,2)</f>
        <v>0</v>
      </c>
      <c r="BL153" s="13" t="s">
        <v>139</v>
      </c>
      <c r="BM153" s="13" t="s">
        <v>1233</v>
      </c>
    </row>
    <row r="154" s="10" customFormat="1">
      <c r="B154" s="219"/>
      <c r="C154" s="220"/>
      <c r="D154" s="221" t="s">
        <v>387</v>
      </c>
      <c r="E154" s="220"/>
      <c r="F154" s="223" t="s">
        <v>1234</v>
      </c>
      <c r="G154" s="220"/>
      <c r="H154" s="224">
        <v>14.036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387</v>
      </c>
      <c r="AU154" s="230" t="s">
        <v>91</v>
      </c>
      <c r="AV154" s="10" t="s">
        <v>91</v>
      </c>
      <c r="AW154" s="10" t="s">
        <v>4</v>
      </c>
      <c r="AX154" s="10" t="s">
        <v>89</v>
      </c>
      <c r="AY154" s="230" t="s">
        <v>134</v>
      </c>
    </row>
    <row r="155" s="1" customFormat="1" ht="16.5" customHeight="1">
      <c r="B155" s="35"/>
      <c r="C155" s="192" t="s">
        <v>192</v>
      </c>
      <c r="D155" s="192" t="s">
        <v>135</v>
      </c>
      <c r="E155" s="193" t="s">
        <v>1235</v>
      </c>
      <c r="F155" s="194" t="s">
        <v>1236</v>
      </c>
      <c r="G155" s="195" t="s">
        <v>341</v>
      </c>
      <c r="H155" s="196">
        <v>12.76</v>
      </c>
      <c r="I155" s="197"/>
      <c r="J155" s="198">
        <f>ROUND(I155*H155,2)</f>
        <v>0</v>
      </c>
      <c r="K155" s="194" t="s">
        <v>521</v>
      </c>
      <c r="L155" s="40"/>
      <c r="M155" s="199" t="s">
        <v>35</v>
      </c>
      <c r="N155" s="200" t="s">
        <v>52</v>
      </c>
      <c r="O155" s="76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13" t="s">
        <v>139</v>
      </c>
      <c r="AT155" s="13" t="s">
        <v>135</v>
      </c>
      <c r="AU155" s="13" t="s">
        <v>91</v>
      </c>
      <c r="AY155" s="13" t="s">
        <v>134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3" t="s">
        <v>89</v>
      </c>
      <c r="BK155" s="203">
        <f>ROUND(I155*H155,2)</f>
        <v>0</v>
      </c>
      <c r="BL155" s="13" t="s">
        <v>139</v>
      </c>
      <c r="BM155" s="13" t="s">
        <v>1237</v>
      </c>
    </row>
    <row r="156" s="1" customFormat="1" ht="16.5" customHeight="1">
      <c r="B156" s="35"/>
      <c r="C156" s="192" t="s">
        <v>254</v>
      </c>
      <c r="D156" s="192" t="s">
        <v>135</v>
      </c>
      <c r="E156" s="193" t="s">
        <v>1238</v>
      </c>
      <c r="F156" s="194" t="s">
        <v>1239</v>
      </c>
      <c r="G156" s="195" t="s">
        <v>341</v>
      </c>
      <c r="H156" s="196">
        <v>12.76</v>
      </c>
      <c r="I156" s="197"/>
      <c r="J156" s="198">
        <f>ROUND(I156*H156,2)</f>
        <v>0</v>
      </c>
      <c r="K156" s="194" t="s">
        <v>521</v>
      </c>
      <c r="L156" s="40"/>
      <c r="M156" s="199" t="s">
        <v>35</v>
      </c>
      <c r="N156" s="200" t="s">
        <v>52</v>
      </c>
      <c r="O156" s="76"/>
      <c r="P156" s="201">
        <f>O156*H156</f>
        <v>0</v>
      </c>
      <c r="Q156" s="201">
        <v>0</v>
      </c>
      <c r="R156" s="201">
        <f>Q156*H156</f>
        <v>0</v>
      </c>
      <c r="S156" s="201">
        <v>0</v>
      </c>
      <c r="T156" s="202">
        <f>S156*H156</f>
        <v>0</v>
      </c>
      <c r="AR156" s="13" t="s">
        <v>139</v>
      </c>
      <c r="AT156" s="13" t="s">
        <v>135</v>
      </c>
      <c r="AU156" s="13" t="s">
        <v>91</v>
      </c>
      <c r="AY156" s="13" t="s">
        <v>134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3" t="s">
        <v>89</v>
      </c>
      <c r="BK156" s="203">
        <f>ROUND(I156*H156,2)</f>
        <v>0</v>
      </c>
      <c r="BL156" s="13" t="s">
        <v>139</v>
      </c>
      <c r="BM156" s="13" t="s">
        <v>1240</v>
      </c>
    </row>
    <row r="157" s="1" customFormat="1" ht="16.5" customHeight="1">
      <c r="B157" s="35"/>
      <c r="C157" s="192" t="s">
        <v>196</v>
      </c>
      <c r="D157" s="192" t="s">
        <v>135</v>
      </c>
      <c r="E157" s="193" t="s">
        <v>1241</v>
      </c>
      <c r="F157" s="194" t="s">
        <v>1242</v>
      </c>
      <c r="G157" s="195" t="s">
        <v>153</v>
      </c>
      <c r="H157" s="196">
        <v>1</v>
      </c>
      <c r="I157" s="197"/>
      <c r="J157" s="198">
        <f>ROUND(I157*H157,2)</f>
        <v>0</v>
      </c>
      <c r="K157" s="194" t="s">
        <v>521</v>
      </c>
      <c r="L157" s="40"/>
      <c r="M157" s="199" t="s">
        <v>35</v>
      </c>
      <c r="N157" s="200" t="s">
        <v>52</v>
      </c>
      <c r="O157" s="76"/>
      <c r="P157" s="201">
        <f>O157*H157</f>
        <v>0</v>
      </c>
      <c r="Q157" s="201">
        <v>0.00063000000000000003</v>
      </c>
      <c r="R157" s="201">
        <f>Q157*H157</f>
        <v>0.00063000000000000003</v>
      </c>
      <c r="S157" s="201">
        <v>0</v>
      </c>
      <c r="T157" s="202">
        <f>S157*H157</f>
        <v>0</v>
      </c>
      <c r="AR157" s="13" t="s">
        <v>139</v>
      </c>
      <c r="AT157" s="13" t="s">
        <v>135</v>
      </c>
      <c r="AU157" s="13" t="s">
        <v>91</v>
      </c>
      <c r="AY157" s="13" t="s">
        <v>134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3" t="s">
        <v>89</v>
      </c>
      <c r="BK157" s="203">
        <f>ROUND(I157*H157,2)</f>
        <v>0</v>
      </c>
      <c r="BL157" s="13" t="s">
        <v>139</v>
      </c>
      <c r="BM157" s="13" t="s">
        <v>1243</v>
      </c>
    </row>
    <row r="158" s="1" customFormat="1" ht="16.5" customHeight="1">
      <c r="B158" s="35"/>
      <c r="C158" s="204" t="s">
        <v>261</v>
      </c>
      <c r="D158" s="204" t="s">
        <v>95</v>
      </c>
      <c r="E158" s="205" t="s">
        <v>1244</v>
      </c>
      <c r="F158" s="206" t="s">
        <v>1245</v>
      </c>
      <c r="G158" s="207" t="s">
        <v>153</v>
      </c>
      <c r="H158" s="208">
        <v>1</v>
      </c>
      <c r="I158" s="209"/>
      <c r="J158" s="210">
        <f>ROUND(I158*H158,2)</f>
        <v>0</v>
      </c>
      <c r="K158" s="206" t="s">
        <v>35</v>
      </c>
      <c r="L158" s="211"/>
      <c r="M158" s="212" t="s">
        <v>35</v>
      </c>
      <c r="N158" s="213" t="s">
        <v>52</v>
      </c>
      <c r="O158" s="76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13" t="s">
        <v>161</v>
      </c>
      <c r="AT158" s="13" t="s">
        <v>95</v>
      </c>
      <c r="AU158" s="13" t="s">
        <v>91</v>
      </c>
      <c r="AY158" s="13" t="s">
        <v>134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3" t="s">
        <v>89</v>
      </c>
      <c r="BK158" s="203">
        <f>ROUND(I158*H158,2)</f>
        <v>0</v>
      </c>
      <c r="BL158" s="13" t="s">
        <v>139</v>
      </c>
      <c r="BM158" s="13" t="s">
        <v>1246</v>
      </c>
    </row>
    <row r="159" s="1" customFormat="1" ht="16.5" customHeight="1">
      <c r="B159" s="35"/>
      <c r="C159" s="192" t="s">
        <v>201</v>
      </c>
      <c r="D159" s="192" t="s">
        <v>135</v>
      </c>
      <c r="E159" s="193" t="s">
        <v>1247</v>
      </c>
      <c r="F159" s="194" t="s">
        <v>1248</v>
      </c>
      <c r="G159" s="195" t="s">
        <v>138</v>
      </c>
      <c r="H159" s="196">
        <v>7.5</v>
      </c>
      <c r="I159" s="197"/>
      <c r="J159" s="198">
        <f>ROUND(I159*H159,2)</f>
        <v>0</v>
      </c>
      <c r="K159" s="194" t="s">
        <v>521</v>
      </c>
      <c r="L159" s="40"/>
      <c r="M159" s="199" t="s">
        <v>35</v>
      </c>
      <c r="N159" s="200" t="s">
        <v>52</v>
      </c>
      <c r="O159" s="76"/>
      <c r="P159" s="201">
        <f>O159*H159</f>
        <v>0</v>
      </c>
      <c r="Q159" s="201">
        <v>0.00025999999999999998</v>
      </c>
      <c r="R159" s="201">
        <f>Q159*H159</f>
        <v>0.0019499999999999999</v>
      </c>
      <c r="S159" s="201">
        <v>0</v>
      </c>
      <c r="T159" s="202">
        <f>S159*H159</f>
        <v>0</v>
      </c>
      <c r="AR159" s="13" t="s">
        <v>139</v>
      </c>
      <c r="AT159" s="13" t="s">
        <v>135</v>
      </c>
      <c r="AU159" s="13" t="s">
        <v>91</v>
      </c>
      <c r="AY159" s="13" t="s">
        <v>134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3" t="s">
        <v>89</v>
      </c>
      <c r="BK159" s="203">
        <f>ROUND(I159*H159,2)</f>
        <v>0</v>
      </c>
      <c r="BL159" s="13" t="s">
        <v>139</v>
      </c>
      <c r="BM159" s="13" t="s">
        <v>1249</v>
      </c>
    </row>
    <row r="160" s="10" customFormat="1">
      <c r="B160" s="219"/>
      <c r="C160" s="220"/>
      <c r="D160" s="221" t="s">
        <v>387</v>
      </c>
      <c r="E160" s="222" t="s">
        <v>35</v>
      </c>
      <c r="F160" s="223" t="s">
        <v>1250</v>
      </c>
      <c r="G160" s="220"/>
      <c r="H160" s="224">
        <v>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387</v>
      </c>
      <c r="AU160" s="230" t="s">
        <v>91</v>
      </c>
      <c r="AV160" s="10" t="s">
        <v>91</v>
      </c>
      <c r="AW160" s="10" t="s">
        <v>42</v>
      </c>
      <c r="AX160" s="10" t="s">
        <v>81</v>
      </c>
      <c r="AY160" s="230" t="s">
        <v>134</v>
      </c>
    </row>
    <row r="161" s="1" customFormat="1" ht="22.5" customHeight="1">
      <c r="B161" s="35"/>
      <c r="C161" s="192" t="s">
        <v>268</v>
      </c>
      <c r="D161" s="192" t="s">
        <v>135</v>
      </c>
      <c r="E161" s="193" t="s">
        <v>1251</v>
      </c>
      <c r="F161" s="194" t="s">
        <v>1252</v>
      </c>
      <c r="G161" s="195" t="s">
        <v>200</v>
      </c>
      <c r="H161" s="196">
        <v>0.498</v>
      </c>
      <c r="I161" s="197"/>
      <c r="J161" s="198">
        <f>ROUND(I161*H161,2)</f>
        <v>0</v>
      </c>
      <c r="K161" s="194" t="s">
        <v>521</v>
      </c>
      <c r="L161" s="40"/>
      <c r="M161" s="199" t="s">
        <v>35</v>
      </c>
      <c r="N161" s="200" t="s">
        <v>52</v>
      </c>
      <c r="O161" s="76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13" t="s">
        <v>139</v>
      </c>
      <c r="AT161" s="13" t="s">
        <v>135</v>
      </c>
      <c r="AU161" s="13" t="s">
        <v>91</v>
      </c>
      <c r="AY161" s="13" t="s">
        <v>134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3" t="s">
        <v>89</v>
      </c>
      <c r="BK161" s="203">
        <f>ROUND(I161*H161,2)</f>
        <v>0</v>
      </c>
      <c r="BL161" s="13" t="s">
        <v>139</v>
      </c>
      <c r="BM161" s="13" t="s">
        <v>1253</v>
      </c>
    </row>
    <row r="162" s="1" customFormat="1" ht="22.5" customHeight="1">
      <c r="B162" s="35"/>
      <c r="C162" s="192" t="s">
        <v>204</v>
      </c>
      <c r="D162" s="192" t="s">
        <v>135</v>
      </c>
      <c r="E162" s="193" t="s">
        <v>1254</v>
      </c>
      <c r="F162" s="194" t="s">
        <v>1255</v>
      </c>
      <c r="G162" s="195" t="s">
        <v>200</v>
      </c>
      <c r="H162" s="196">
        <v>0.498</v>
      </c>
      <c r="I162" s="197"/>
      <c r="J162" s="198">
        <f>ROUND(I162*H162,2)</f>
        <v>0</v>
      </c>
      <c r="K162" s="194" t="s">
        <v>521</v>
      </c>
      <c r="L162" s="40"/>
      <c r="M162" s="199" t="s">
        <v>35</v>
      </c>
      <c r="N162" s="200" t="s">
        <v>52</v>
      </c>
      <c r="O162" s="76"/>
      <c r="P162" s="201">
        <f>O162*H162</f>
        <v>0</v>
      </c>
      <c r="Q162" s="201">
        <v>0</v>
      </c>
      <c r="R162" s="201">
        <f>Q162*H162</f>
        <v>0</v>
      </c>
      <c r="S162" s="201">
        <v>0</v>
      </c>
      <c r="T162" s="202">
        <f>S162*H162</f>
        <v>0</v>
      </c>
      <c r="AR162" s="13" t="s">
        <v>139</v>
      </c>
      <c r="AT162" s="13" t="s">
        <v>135</v>
      </c>
      <c r="AU162" s="13" t="s">
        <v>91</v>
      </c>
      <c r="AY162" s="13" t="s">
        <v>134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3" t="s">
        <v>89</v>
      </c>
      <c r="BK162" s="203">
        <f>ROUND(I162*H162,2)</f>
        <v>0</v>
      </c>
      <c r="BL162" s="13" t="s">
        <v>139</v>
      </c>
      <c r="BM162" s="13" t="s">
        <v>1256</v>
      </c>
    </row>
    <row r="163" s="9" customFormat="1" ht="22.8" customHeight="1">
      <c r="B163" s="178"/>
      <c r="C163" s="179"/>
      <c r="D163" s="180" t="s">
        <v>80</v>
      </c>
      <c r="E163" s="238" t="s">
        <v>320</v>
      </c>
      <c r="F163" s="238" t="s">
        <v>1113</v>
      </c>
      <c r="G163" s="179"/>
      <c r="H163" s="179"/>
      <c r="I163" s="182"/>
      <c r="J163" s="239">
        <f>BK163</f>
        <v>0</v>
      </c>
      <c r="K163" s="179"/>
      <c r="L163" s="184"/>
      <c r="M163" s="185"/>
      <c r="N163" s="186"/>
      <c r="O163" s="186"/>
      <c r="P163" s="187">
        <f>SUM(P164:P173)</f>
        <v>0</v>
      </c>
      <c r="Q163" s="186"/>
      <c r="R163" s="187">
        <f>SUM(R164:R173)</f>
        <v>0.0027179999999999995</v>
      </c>
      <c r="S163" s="186"/>
      <c r="T163" s="188">
        <f>SUM(T164:T173)</f>
        <v>0</v>
      </c>
      <c r="AR163" s="189" t="s">
        <v>91</v>
      </c>
      <c r="AT163" s="190" t="s">
        <v>80</v>
      </c>
      <c r="AU163" s="190" t="s">
        <v>89</v>
      </c>
      <c r="AY163" s="189" t="s">
        <v>134</v>
      </c>
      <c r="BK163" s="191">
        <f>SUM(BK164:BK173)</f>
        <v>0</v>
      </c>
    </row>
    <row r="164" s="1" customFormat="1" ht="16.5" customHeight="1">
      <c r="B164" s="35"/>
      <c r="C164" s="192" t="s">
        <v>275</v>
      </c>
      <c r="D164" s="192" t="s">
        <v>135</v>
      </c>
      <c r="E164" s="193" t="s">
        <v>1257</v>
      </c>
      <c r="F164" s="194" t="s">
        <v>1258</v>
      </c>
      <c r="G164" s="195" t="s">
        <v>138</v>
      </c>
      <c r="H164" s="196">
        <v>30.199999999999999</v>
      </c>
      <c r="I164" s="197"/>
      <c r="J164" s="198">
        <f>ROUND(I164*H164,2)</f>
        <v>0</v>
      </c>
      <c r="K164" s="194" t="s">
        <v>521</v>
      </c>
      <c r="L164" s="40"/>
      <c r="M164" s="199" t="s">
        <v>35</v>
      </c>
      <c r="N164" s="200" t="s">
        <v>52</v>
      </c>
      <c r="O164" s="76"/>
      <c r="P164" s="201">
        <f>O164*H164</f>
        <v>0</v>
      </c>
      <c r="Q164" s="201">
        <v>0</v>
      </c>
      <c r="R164" s="201">
        <f>Q164*H164</f>
        <v>0</v>
      </c>
      <c r="S164" s="201">
        <v>0</v>
      </c>
      <c r="T164" s="202">
        <f>S164*H164</f>
        <v>0</v>
      </c>
      <c r="AR164" s="13" t="s">
        <v>139</v>
      </c>
      <c r="AT164" s="13" t="s">
        <v>135</v>
      </c>
      <c r="AU164" s="13" t="s">
        <v>91</v>
      </c>
      <c r="AY164" s="13" t="s">
        <v>134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3" t="s">
        <v>89</v>
      </c>
      <c r="BK164" s="203">
        <f>ROUND(I164*H164,2)</f>
        <v>0</v>
      </c>
      <c r="BL164" s="13" t="s">
        <v>139</v>
      </c>
      <c r="BM164" s="13" t="s">
        <v>1259</v>
      </c>
    </row>
    <row r="165" s="10" customFormat="1">
      <c r="B165" s="219"/>
      <c r="C165" s="220"/>
      <c r="D165" s="221" t="s">
        <v>387</v>
      </c>
      <c r="E165" s="222" t="s">
        <v>35</v>
      </c>
      <c r="F165" s="223" t="s">
        <v>1260</v>
      </c>
      <c r="G165" s="220"/>
      <c r="H165" s="224">
        <v>30.199999999999999</v>
      </c>
      <c r="I165" s="225"/>
      <c r="J165" s="220"/>
      <c r="K165" s="220"/>
      <c r="L165" s="226"/>
      <c r="M165" s="227"/>
      <c r="N165" s="228"/>
      <c r="O165" s="228"/>
      <c r="P165" s="228"/>
      <c r="Q165" s="228"/>
      <c r="R165" s="228"/>
      <c r="S165" s="228"/>
      <c r="T165" s="229"/>
      <c r="AT165" s="230" t="s">
        <v>387</v>
      </c>
      <c r="AU165" s="230" t="s">
        <v>91</v>
      </c>
      <c r="AV165" s="10" t="s">
        <v>91</v>
      </c>
      <c r="AW165" s="10" t="s">
        <v>42</v>
      </c>
      <c r="AX165" s="10" t="s">
        <v>81</v>
      </c>
      <c r="AY165" s="230" t="s">
        <v>134</v>
      </c>
    </row>
    <row r="166" s="1" customFormat="1" ht="16.5" customHeight="1">
      <c r="B166" s="35"/>
      <c r="C166" s="204" t="s">
        <v>207</v>
      </c>
      <c r="D166" s="204" t="s">
        <v>95</v>
      </c>
      <c r="E166" s="205" t="s">
        <v>1261</v>
      </c>
      <c r="F166" s="206" t="s">
        <v>1262</v>
      </c>
      <c r="G166" s="207" t="s">
        <v>138</v>
      </c>
      <c r="H166" s="208">
        <v>31.710000000000001</v>
      </c>
      <c r="I166" s="209"/>
      <c r="J166" s="210">
        <f>ROUND(I166*H166,2)</f>
        <v>0</v>
      </c>
      <c r="K166" s="206" t="s">
        <v>521</v>
      </c>
      <c r="L166" s="211"/>
      <c r="M166" s="212" t="s">
        <v>35</v>
      </c>
      <c r="N166" s="213" t="s">
        <v>52</v>
      </c>
      <c r="O166" s="76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13" t="s">
        <v>161</v>
      </c>
      <c r="AT166" s="13" t="s">
        <v>95</v>
      </c>
      <c r="AU166" s="13" t="s">
        <v>91</v>
      </c>
      <c r="AY166" s="13" t="s">
        <v>134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3" t="s">
        <v>89</v>
      </c>
      <c r="BK166" s="203">
        <f>ROUND(I166*H166,2)</f>
        <v>0</v>
      </c>
      <c r="BL166" s="13" t="s">
        <v>139</v>
      </c>
      <c r="BM166" s="13" t="s">
        <v>1263</v>
      </c>
    </row>
    <row r="167" s="10" customFormat="1">
      <c r="B167" s="219"/>
      <c r="C167" s="220"/>
      <c r="D167" s="221" t="s">
        <v>387</v>
      </c>
      <c r="E167" s="220"/>
      <c r="F167" s="223" t="s">
        <v>1264</v>
      </c>
      <c r="G167" s="220"/>
      <c r="H167" s="224">
        <v>31.710000000000001</v>
      </c>
      <c r="I167" s="225"/>
      <c r="J167" s="220"/>
      <c r="K167" s="220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387</v>
      </c>
      <c r="AU167" s="230" t="s">
        <v>91</v>
      </c>
      <c r="AV167" s="10" t="s">
        <v>91</v>
      </c>
      <c r="AW167" s="10" t="s">
        <v>4</v>
      </c>
      <c r="AX167" s="10" t="s">
        <v>89</v>
      </c>
      <c r="AY167" s="230" t="s">
        <v>134</v>
      </c>
    </row>
    <row r="168" s="1" customFormat="1" ht="16.5" customHeight="1">
      <c r="B168" s="35"/>
      <c r="C168" s="192" t="s">
        <v>282</v>
      </c>
      <c r="D168" s="192" t="s">
        <v>135</v>
      </c>
      <c r="E168" s="193" t="s">
        <v>1265</v>
      </c>
      <c r="F168" s="194" t="s">
        <v>1266</v>
      </c>
      <c r="G168" s="195" t="s">
        <v>341</v>
      </c>
      <c r="H168" s="196">
        <v>7.5499999999999998</v>
      </c>
      <c r="I168" s="197"/>
      <c r="J168" s="198">
        <f>ROUND(I168*H168,2)</f>
        <v>0</v>
      </c>
      <c r="K168" s="194" t="s">
        <v>521</v>
      </c>
      <c r="L168" s="40"/>
      <c r="M168" s="199" t="s">
        <v>35</v>
      </c>
      <c r="N168" s="200" t="s">
        <v>52</v>
      </c>
      <c r="O168" s="76"/>
      <c r="P168" s="201">
        <f>O168*H168</f>
        <v>0</v>
      </c>
      <c r="Q168" s="201">
        <v>8.0000000000000007E-05</v>
      </c>
      <c r="R168" s="201">
        <f>Q168*H168</f>
        <v>0.00060400000000000004</v>
      </c>
      <c r="S168" s="201">
        <v>0</v>
      </c>
      <c r="T168" s="202">
        <f>S168*H168</f>
        <v>0</v>
      </c>
      <c r="AR168" s="13" t="s">
        <v>139</v>
      </c>
      <c r="AT168" s="13" t="s">
        <v>135</v>
      </c>
      <c r="AU168" s="13" t="s">
        <v>91</v>
      </c>
      <c r="AY168" s="13" t="s">
        <v>134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3" t="s">
        <v>89</v>
      </c>
      <c r="BK168" s="203">
        <f>ROUND(I168*H168,2)</f>
        <v>0</v>
      </c>
      <c r="BL168" s="13" t="s">
        <v>139</v>
      </c>
      <c r="BM168" s="13" t="s">
        <v>1267</v>
      </c>
    </row>
    <row r="169" s="10" customFormat="1">
      <c r="B169" s="219"/>
      <c r="C169" s="220"/>
      <c r="D169" s="221" t="s">
        <v>387</v>
      </c>
      <c r="E169" s="222" t="s">
        <v>35</v>
      </c>
      <c r="F169" s="223" t="s">
        <v>1268</v>
      </c>
      <c r="G169" s="220"/>
      <c r="H169" s="224">
        <v>7.5499999999999998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387</v>
      </c>
      <c r="AU169" s="230" t="s">
        <v>91</v>
      </c>
      <c r="AV169" s="10" t="s">
        <v>91</v>
      </c>
      <c r="AW169" s="10" t="s">
        <v>42</v>
      </c>
      <c r="AX169" s="10" t="s">
        <v>81</v>
      </c>
      <c r="AY169" s="230" t="s">
        <v>134</v>
      </c>
    </row>
    <row r="170" s="1" customFormat="1" ht="16.5" customHeight="1">
      <c r="B170" s="35"/>
      <c r="C170" s="192" t="s">
        <v>210</v>
      </c>
      <c r="D170" s="192" t="s">
        <v>135</v>
      </c>
      <c r="E170" s="193" t="s">
        <v>1269</v>
      </c>
      <c r="F170" s="194" t="s">
        <v>1270</v>
      </c>
      <c r="G170" s="195" t="s">
        <v>341</v>
      </c>
      <c r="H170" s="196">
        <v>7.5499999999999998</v>
      </c>
      <c r="I170" s="197"/>
      <c r="J170" s="198">
        <f>ROUND(I170*H170,2)</f>
        <v>0</v>
      </c>
      <c r="K170" s="194" t="s">
        <v>521</v>
      </c>
      <c r="L170" s="40"/>
      <c r="M170" s="199" t="s">
        <v>35</v>
      </c>
      <c r="N170" s="200" t="s">
        <v>52</v>
      </c>
      <c r="O170" s="76"/>
      <c r="P170" s="201">
        <f>O170*H170</f>
        <v>0</v>
      </c>
      <c r="Q170" s="201">
        <v>0.00013999999999999999</v>
      </c>
      <c r="R170" s="201">
        <f>Q170*H170</f>
        <v>0.0010569999999999998</v>
      </c>
      <c r="S170" s="201">
        <v>0</v>
      </c>
      <c r="T170" s="202">
        <f>S170*H170</f>
        <v>0</v>
      </c>
      <c r="AR170" s="13" t="s">
        <v>139</v>
      </c>
      <c r="AT170" s="13" t="s">
        <v>135</v>
      </c>
      <c r="AU170" s="13" t="s">
        <v>91</v>
      </c>
      <c r="AY170" s="13" t="s">
        <v>134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3" t="s">
        <v>89</v>
      </c>
      <c r="BK170" s="203">
        <f>ROUND(I170*H170,2)</f>
        <v>0</v>
      </c>
      <c r="BL170" s="13" t="s">
        <v>139</v>
      </c>
      <c r="BM170" s="13" t="s">
        <v>1271</v>
      </c>
    </row>
    <row r="171" s="10" customFormat="1">
      <c r="B171" s="219"/>
      <c r="C171" s="220"/>
      <c r="D171" s="221" t="s">
        <v>387</v>
      </c>
      <c r="E171" s="222" t="s">
        <v>35</v>
      </c>
      <c r="F171" s="223" t="s">
        <v>1268</v>
      </c>
      <c r="G171" s="220"/>
      <c r="H171" s="224">
        <v>7.5499999999999998</v>
      </c>
      <c r="I171" s="225"/>
      <c r="J171" s="220"/>
      <c r="K171" s="220"/>
      <c r="L171" s="226"/>
      <c r="M171" s="227"/>
      <c r="N171" s="228"/>
      <c r="O171" s="228"/>
      <c r="P171" s="228"/>
      <c r="Q171" s="228"/>
      <c r="R171" s="228"/>
      <c r="S171" s="228"/>
      <c r="T171" s="229"/>
      <c r="AT171" s="230" t="s">
        <v>387</v>
      </c>
      <c r="AU171" s="230" t="s">
        <v>91</v>
      </c>
      <c r="AV171" s="10" t="s">
        <v>91</v>
      </c>
      <c r="AW171" s="10" t="s">
        <v>42</v>
      </c>
      <c r="AX171" s="10" t="s">
        <v>81</v>
      </c>
      <c r="AY171" s="230" t="s">
        <v>134</v>
      </c>
    </row>
    <row r="172" s="1" customFormat="1" ht="16.5" customHeight="1">
      <c r="B172" s="35"/>
      <c r="C172" s="192" t="s">
        <v>288</v>
      </c>
      <c r="D172" s="192" t="s">
        <v>135</v>
      </c>
      <c r="E172" s="193" t="s">
        <v>1272</v>
      </c>
      <c r="F172" s="194" t="s">
        <v>1273</v>
      </c>
      <c r="G172" s="195" t="s">
        <v>341</v>
      </c>
      <c r="H172" s="196">
        <v>7.5499999999999998</v>
      </c>
      <c r="I172" s="197"/>
      <c r="J172" s="198">
        <f>ROUND(I172*H172,2)</f>
        <v>0</v>
      </c>
      <c r="K172" s="194" t="s">
        <v>521</v>
      </c>
      <c r="L172" s="40"/>
      <c r="M172" s="199" t="s">
        <v>35</v>
      </c>
      <c r="N172" s="200" t="s">
        <v>52</v>
      </c>
      <c r="O172" s="76"/>
      <c r="P172" s="201">
        <f>O172*H172</f>
        <v>0</v>
      </c>
      <c r="Q172" s="201">
        <v>0.00013999999999999999</v>
      </c>
      <c r="R172" s="201">
        <f>Q172*H172</f>
        <v>0.0010569999999999998</v>
      </c>
      <c r="S172" s="201">
        <v>0</v>
      </c>
      <c r="T172" s="202">
        <f>S172*H172</f>
        <v>0</v>
      </c>
      <c r="AR172" s="13" t="s">
        <v>139</v>
      </c>
      <c r="AT172" s="13" t="s">
        <v>135</v>
      </c>
      <c r="AU172" s="13" t="s">
        <v>91</v>
      </c>
      <c r="AY172" s="13" t="s">
        <v>134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3" t="s">
        <v>89</v>
      </c>
      <c r="BK172" s="203">
        <f>ROUND(I172*H172,2)</f>
        <v>0</v>
      </c>
      <c r="BL172" s="13" t="s">
        <v>139</v>
      </c>
      <c r="BM172" s="13" t="s">
        <v>1274</v>
      </c>
    </row>
    <row r="173" s="10" customFormat="1">
      <c r="B173" s="219"/>
      <c r="C173" s="220"/>
      <c r="D173" s="221" t="s">
        <v>387</v>
      </c>
      <c r="E173" s="222" t="s">
        <v>35</v>
      </c>
      <c r="F173" s="223" t="s">
        <v>1268</v>
      </c>
      <c r="G173" s="220"/>
      <c r="H173" s="224">
        <v>7.5499999999999998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387</v>
      </c>
      <c r="AU173" s="230" t="s">
        <v>91</v>
      </c>
      <c r="AV173" s="10" t="s">
        <v>91</v>
      </c>
      <c r="AW173" s="10" t="s">
        <v>42</v>
      </c>
      <c r="AX173" s="10" t="s">
        <v>81</v>
      </c>
      <c r="AY173" s="230" t="s">
        <v>134</v>
      </c>
    </row>
    <row r="174" s="9" customFormat="1" ht="22.8" customHeight="1">
      <c r="B174" s="178"/>
      <c r="C174" s="179"/>
      <c r="D174" s="180" t="s">
        <v>80</v>
      </c>
      <c r="E174" s="238" t="s">
        <v>1275</v>
      </c>
      <c r="F174" s="238" t="s">
        <v>1276</v>
      </c>
      <c r="G174" s="179"/>
      <c r="H174" s="179"/>
      <c r="I174" s="182"/>
      <c r="J174" s="239">
        <f>BK174</f>
        <v>0</v>
      </c>
      <c r="K174" s="179"/>
      <c r="L174" s="184"/>
      <c r="M174" s="185"/>
      <c r="N174" s="186"/>
      <c r="O174" s="186"/>
      <c r="P174" s="187">
        <f>SUM(P175:P181)</f>
        <v>0</v>
      </c>
      <c r="Q174" s="186"/>
      <c r="R174" s="187">
        <f>SUM(R175:R181)</f>
        <v>0.0116472</v>
      </c>
      <c r="S174" s="186"/>
      <c r="T174" s="188">
        <f>SUM(T175:T181)</f>
        <v>0</v>
      </c>
      <c r="AR174" s="189" t="s">
        <v>91</v>
      </c>
      <c r="AT174" s="190" t="s">
        <v>80</v>
      </c>
      <c r="AU174" s="190" t="s">
        <v>89</v>
      </c>
      <c r="AY174" s="189" t="s">
        <v>134</v>
      </c>
      <c r="BK174" s="191">
        <f>SUM(BK175:BK181)</f>
        <v>0</v>
      </c>
    </row>
    <row r="175" s="1" customFormat="1" ht="16.5" customHeight="1">
      <c r="B175" s="35"/>
      <c r="C175" s="192" t="s">
        <v>214</v>
      </c>
      <c r="D175" s="192" t="s">
        <v>135</v>
      </c>
      <c r="E175" s="193" t="s">
        <v>1277</v>
      </c>
      <c r="F175" s="194" t="s">
        <v>1278</v>
      </c>
      <c r="G175" s="195" t="s">
        <v>341</v>
      </c>
      <c r="H175" s="196">
        <v>38.079999999999998</v>
      </c>
      <c r="I175" s="197"/>
      <c r="J175" s="198">
        <f>ROUND(I175*H175,2)</f>
        <v>0</v>
      </c>
      <c r="K175" s="194" t="s">
        <v>521</v>
      </c>
      <c r="L175" s="40"/>
      <c r="M175" s="199" t="s">
        <v>35</v>
      </c>
      <c r="N175" s="200" t="s">
        <v>52</v>
      </c>
      <c r="O175" s="76"/>
      <c r="P175" s="201">
        <f>O175*H175</f>
        <v>0</v>
      </c>
      <c r="Q175" s="201">
        <v>0</v>
      </c>
      <c r="R175" s="201">
        <f>Q175*H175</f>
        <v>0</v>
      </c>
      <c r="S175" s="201">
        <v>0</v>
      </c>
      <c r="T175" s="202">
        <f>S175*H175</f>
        <v>0</v>
      </c>
      <c r="AR175" s="13" t="s">
        <v>139</v>
      </c>
      <c r="AT175" s="13" t="s">
        <v>135</v>
      </c>
      <c r="AU175" s="13" t="s">
        <v>91</v>
      </c>
      <c r="AY175" s="13" t="s">
        <v>134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3" t="s">
        <v>89</v>
      </c>
      <c r="BK175" s="203">
        <f>ROUND(I175*H175,2)</f>
        <v>0</v>
      </c>
      <c r="BL175" s="13" t="s">
        <v>139</v>
      </c>
      <c r="BM175" s="13" t="s">
        <v>1279</v>
      </c>
    </row>
    <row r="176" s="10" customFormat="1">
      <c r="B176" s="219"/>
      <c r="C176" s="220"/>
      <c r="D176" s="221" t="s">
        <v>387</v>
      </c>
      <c r="E176" s="222" t="s">
        <v>35</v>
      </c>
      <c r="F176" s="223" t="s">
        <v>1133</v>
      </c>
      <c r="G176" s="220"/>
      <c r="H176" s="224">
        <v>24.640000000000001</v>
      </c>
      <c r="I176" s="225"/>
      <c r="J176" s="220"/>
      <c r="K176" s="220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387</v>
      </c>
      <c r="AU176" s="230" t="s">
        <v>91</v>
      </c>
      <c r="AV176" s="10" t="s">
        <v>91</v>
      </c>
      <c r="AW176" s="10" t="s">
        <v>42</v>
      </c>
      <c r="AX176" s="10" t="s">
        <v>81</v>
      </c>
      <c r="AY176" s="230" t="s">
        <v>134</v>
      </c>
    </row>
    <row r="177" s="10" customFormat="1">
      <c r="B177" s="219"/>
      <c r="C177" s="220"/>
      <c r="D177" s="221" t="s">
        <v>387</v>
      </c>
      <c r="E177" s="222" t="s">
        <v>35</v>
      </c>
      <c r="F177" s="223" t="s">
        <v>1134</v>
      </c>
      <c r="G177" s="220"/>
      <c r="H177" s="224">
        <v>13.44</v>
      </c>
      <c r="I177" s="225"/>
      <c r="J177" s="220"/>
      <c r="K177" s="220"/>
      <c r="L177" s="226"/>
      <c r="M177" s="227"/>
      <c r="N177" s="228"/>
      <c r="O177" s="228"/>
      <c r="P177" s="228"/>
      <c r="Q177" s="228"/>
      <c r="R177" s="228"/>
      <c r="S177" s="228"/>
      <c r="T177" s="229"/>
      <c r="AT177" s="230" t="s">
        <v>387</v>
      </c>
      <c r="AU177" s="230" t="s">
        <v>91</v>
      </c>
      <c r="AV177" s="10" t="s">
        <v>91</v>
      </c>
      <c r="AW177" s="10" t="s">
        <v>42</v>
      </c>
      <c r="AX177" s="10" t="s">
        <v>81</v>
      </c>
      <c r="AY177" s="230" t="s">
        <v>134</v>
      </c>
    </row>
    <row r="178" s="1" customFormat="1" ht="16.5" customHeight="1">
      <c r="B178" s="35"/>
      <c r="C178" s="192" t="s">
        <v>295</v>
      </c>
      <c r="D178" s="192" t="s">
        <v>135</v>
      </c>
      <c r="E178" s="193" t="s">
        <v>1280</v>
      </c>
      <c r="F178" s="194" t="s">
        <v>1281</v>
      </c>
      <c r="G178" s="195" t="s">
        <v>341</v>
      </c>
      <c r="H178" s="196">
        <v>25.32</v>
      </c>
      <c r="I178" s="197"/>
      <c r="J178" s="198">
        <f>ROUND(I178*H178,2)</f>
        <v>0</v>
      </c>
      <c r="K178" s="194" t="s">
        <v>521</v>
      </c>
      <c r="L178" s="40"/>
      <c r="M178" s="199" t="s">
        <v>35</v>
      </c>
      <c r="N178" s="200" t="s">
        <v>52</v>
      </c>
      <c r="O178" s="76"/>
      <c r="P178" s="201">
        <f>O178*H178</f>
        <v>0</v>
      </c>
      <c r="Q178" s="201">
        <v>0.00020000000000000001</v>
      </c>
      <c r="R178" s="201">
        <f>Q178*H178</f>
        <v>0.0050639999999999999</v>
      </c>
      <c r="S178" s="201">
        <v>0</v>
      </c>
      <c r="T178" s="202">
        <f>S178*H178</f>
        <v>0</v>
      </c>
      <c r="AR178" s="13" t="s">
        <v>139</v>
      </c>
      <c r="AT178" s="13" t="s">
        <v>135</v>
      </c>
      <c r="AU178" s="13" t="s">
        <v>91</v>
      </c>
      <c r="AY178" s="13" t="s">
        <v>134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3" t="s">
        <v>89</v>
      </c>
      <c r="BK178" s="203">
        <f>ROUND(I178*H178,2)</f>
        <v>0</v>
      </c>
      <c r="BL178" s="13" t="s">
        <v>139</v>
      </c>
      <c r="BM178" s="13" t="s">
        <v>1282</v>
      </c>
    </row>
    <row r="179" s="10" customFormat="1">
      <c r="B179" s="219"/>
      <c r="C179" s="220"/>
      <c r="D179" s="221" t="s">
        <v>387</v>
      </c>
      <c r="E179" s="222" t="s">
        <v>35</v>
      </c>
      <c r="F179" s="223" t="s">
        <v>1283</v>
      </c>
      <c r="G179" s="220"/>
      <c r="H179" s="224">
        <v>25.32</v>
      </c>
      <c r="I179" s="225"/>
      <c r="J179" s="220"/>
      <c r="K179" s="220"/>
      <c r="L179" s="226"/>
      <c r="M179" s="227"/>
      <c r="N179" s="228"/>
      <c r="O179" s="228"/>
      <c r="P179" s="228"/>
      <c r="Q179" s="228"/>
      <c r="R179" s="228"/>
      <c r="S179" s="228"/>
      <c r="T179" s="229"/>
      <c r="AT179" s="230" t="s">
        <v>387</v>
      </c>
      <c r="AU179" s="230" t="s">
        <v>91</v>
      </c>
      <c r="AV179" s="10" t="s">
        <v>91</v>
      </c>
      <c r="AW179" s="10" t="s">
        <v>42</v>
      </c>
      <c r="AX179" s="10" t="s">
        <v>81</v>
      </c>
      <c r="AY179" s="230" t="s">
        <v>134</v>
      </c>
    </row>
    <row r="180" s="1" customFormat="1" ht="16.5" customHeight="1">
      <c r="B180" s="35"/>
      <c r="C180" s="192" t="s">
        <v>217</v>
      </c>
      <c r="D180" s="192" t="s">
        <v>135</v>
      </c>
      <c r="E180" s="193" t="s">
        <v>1284</v>
      </c>
      <c r="F180" s="194" t="s">
        <v>1285</v>
      </c>
      <c r="G180" s="195" t="s">
        <v>341</v>
      </c>
      <c r="H180" s="196">
        <v>25.32</v>
      </c>
      <c r="I180" s="197"/>
      <c r="J180" s="198">
        <f>ROUND(I180*H180,2)</f>
        <v>0</v>
      </c>
      <c r="K180" s="194" t="s">
        <v>521</v>
      </c>
      <c r="L180" s="40"/>
      <c r="M180" s="199" t="s">
        <v>35</v>
      </c>
      <c r="N180" s="200" t="s">
        <v>52</v>
      </c>
      <c r="O180" s="76"/>
      <c r="P180" s="201">
        <f>O180*H180</f>
        <v>0</v>
      </c>
      <c r="Q180" s="201">
        <v>0.00025999999999999998</v>
      </c>
      <c r="R180" s="201">
        <f>Q180*H180</f>
        <v>0.0065831999999999991</v>
      </c>
      <c r="S180" s="201">
        <v>0</v>
      </c>
      <c r="T180" s="202">
        <f>S180*H180</f>
        <v>0</v>
      </c>
      <c r="AR180" s="13" t="s">
        <v>139</v>
      </c>
      <c r="AT180" s="13" t="s">
        <v>135</v>
      </c>
      <c r="AU180" s="13" t="s">
        <v>91</v>
      </c>
      <c r="AY180" s="13" t="s">
        <v>134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3" t="s">
        <v>89</v>
      </c>
      <c r="BK180" s="203">
        <f>ROUND(I180*H180,2)</f>
        <v>0</v>
      </c>
      <c r="BL180" s="13" t="s">
        <v>139</v>
      </c>
      <c r="BM180" s="13" t="s">
        <v>1286</v>
      </c>
    </row>
    <row r="181" s="10" customFormat="1">
      <c r="B181" s="219"/>
      <c r="C181" s="220"/>
      <c r="D181" s="221" t="s">
        <v>387</v>
      </c>
      <c r="E181" s="222" t="s">
        <v>35</v>
      </c>
      <c r="F181" s="223" t="s">
        <v>1283</v>
      </c>
      <c r="G181" s="220"/>
      <c r="H181" s="224">
        <v>25.32</v>
      </c>
      <c r="I181" s="225"/>
      <c r="J181" s="220"/>
      <c r="K181" s="220"/>
      <c r="L181" s="226"/>
      <c r="M181" s="240"/>
      <c r="N181" s="241"/>
      <c r="O181" s="241"/>
      <c r="P181" s="241"/>
      <c r="Q181" s="241"/>
      <c r="R181" s="241"/>
      <c r="S181" s="241"/>
      <c r="T181" s="242"/>
      <c r="AT181" s="230" t="s">
        <v>387</v>
      </c>
      <c r="AU181" s="230" t="s">
        <v>91</v>
      </c>
      <c r="AV181" s="10" t="s">
        <v>91</v>
      </c>
      <c r="AW181" s="10" t="s">
        <v>42</v>
      </c>
      <c r="AX181" s="10" t="s">
        <v>81</v>
      </c>
      <c r="AY181" s="230" t="s">
        <v>134</v>
      </c>
    </row>
    <row r="182" s="1" customFormat="1" ht="6.96" customHeight="1">
      <c r="B182" s="54"/>
      <c r="C182" s="55"/>
      <c r="D182" s="55"/>
      <c r="E182" s="55"/>
      <c r="F182" s="55"/>
      <c r="G182" s="55"/>
      <c r="H182" s="55"/>
      <c r="I182" s="151"/>
      <c r="J182" s="55"/>
      <c r="K182" s="55"/>
      <c r="L182" s="40"/>
    </row>
  </sheetData>
  <sheetProtection sheet="1" autoFilter="0" formatColumns="0" formatRows="0" objects="1" scenarios="1" spinCount="100000" saltValue="cgGNNbAKRd9WnUkSU4KvmV+llaa/rr+0VSV0rKD20rp+6uufTg7auxN9Ra25k1L+QdHN7S4w9NOrBdMnAtlAfA==" hashValue="jrhFHBzQl6jzQavw3qjkBlpeYr6/mlaPdp9XxZlQLSzoxz5eqYYByvGy+2D7cr9fdMlYCySHivXSrpOgNr336w==" algorithmName="SHA-512" password="CC35"/>
  <autoFilter ref="C90:K181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106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1287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ROUND(J89,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ROUND((SUM(BE89:BE167)),  2)</f>
        <v>0</v>
      </c>
      <c r="I33" s="140">
        <v>0.20999999999999999</v>
      </c>
      <c r="J33" s="139">
        <f>ROUND(((SUM(BE89:BE167))*I33),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ROUND((SUM(BF89:BF167)),  2)</f>
        <v>0</v>
      </c>
      <c r="I34" s="140">
        <v>0.14999999999999999</v>
      </c>
      <c r="J34" s="139">
        <f>ROUND(((SUM(BF89:BF167))*I34),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ROUND((SUM(BG89:BG167)),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ROUND((SUM(BH89:BH167)),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ROUND((SUM(BI89:BI167)),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N1 - Nové úpravy společné prostory - chodby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J89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1028</v>
      </c>
      <c r="E60" s="164"/>
      <c r="F60" s="164"/>
      <c r="G60" s="164"/>
      <c r="H60" s="164"/>
      <c r="I60" s="165"/>
      <c r="J60" s="166">
        <f>J90</f>
        <v>0</v>
      </c>
      <c r="K60" s="162"/>
      <c r="L60" s="167"/>
    </row>
    <row r="61" hidden="1" s="11" customFormat="1" ht="19.92" customHeight="1">
      <c r="B61" s="231"/>
      <c r="C61" s="232"/>
      <c r="D61" s="233" t="s">
        <v>1288</v>
      </c>
      <c r="E61" s="234"/>
      <c r="F61" s="234"/>
      <c r="G61" s="234"/>
      <c r="H61" s="234"/>
      <c r="I61" s="235"/>
      <c r="J61" s="236">
        <f>J91</f>
        <v>0</v>
      </c>
      <c r="K61" s="232"/>
      <c r="L61" s="237"/>
    </row>
    <row r="62" hidden="1" s="11" customFormat="1" ht="19.92" customHeight="1">
      <c r="B62" s="231"/>
      <c r="C62" s="232"/>
      <c r="D62" s="233" t="s">
        <v>1123</v>
      </c>
      <c r="E62" s="234"/>
      <c r="F62" s="234"/>
      <c r="G62" s="234"/>
      <c r="H62" s="234"/>
      <c r="I62" s="235"/>
      <c r="J62" s="236">
        <f>J94</f>
        <v>0</v>
      </c>
      <c r="K62" s="232"/>
      <c r="L62" s="237"/>
    </row>
    <row r="63" hidden="1" s="11" customFormat="1" ht="19.92" customHeight="1">
      <c r="B63" s="231"/>
      <c r="C63" s="232"/>
      <c r="D63" s="233" t="s">
        <v>1029</v>
      </c>
      <c r="E63" s="234"/>
      <c r="F63" s="234"/>
      <c r="G63" s="234"/>
      <c r="H63" s="234"/>
      <c r="I63" s="235"/>
      <c r="J63" s="236">
        <f>J108</f>
        <v>0</v>
      </c>
      <c r="K63" s="232"/>
      <c r="L63" s="237"/>
    </row>
    <row r="64" hidden="1" s="11" customFormat="1" ht="19.92" customHeight="1">
      <c r="B64" s="231"/>
      <c r="C64" s="232"/>
      <c r="D64" s="233" t="s">
        <v>1030</v>
      </c>
      <c r="E64" s="234"/>
      <c r="F64" s="234"/>
      <c r="G64" s="234"/>
      <c r="H64" s="234"/>
      <c r="I64" s="235"/>
      <c r="J64" s="236">
        <f>J111</f>
        <v>0</v>
      </c>
      <c r="K64" s="232"/>
      <c r="L64" s="237"/>
    </row>
    <row r="65" hidden="1" s="11" customFormat="1" ht="19.92" customHeight="1">
      <c r="B65" s="231"/>
      <c r="C65" s="232"/>
      <c r="D65" s="233" t="s">
        <v>1124</v>
      </c>
      <c r="E65" s="234"/>
      <c r="F65" s="234"/>
      <c r="G65" s="234"/>
      <c r="H65" s="234"/>
      <c r="I65" s="235"/>
      <c r="J65" s="236">
        <f>J119</f>
        <v>0</v>
      </c>
      <c r="K65" s="232"/>
      <c r="L65" s="237"/>
    </row>
    <row r="66" hidden="1" s="7" customFormat="1" ht="24.96" customHeight="1">
      <c r="B66" s="161"/>
      <c r="C66" s="162"/>
      <c r="D66" s="163" t="s">
        <v>1031</v>
      </c>
      <c r="E66" s="164"/>
      <c r="F66" s="164"/>
      <c r="G66" s="164"/>
      <c r="H66" s="164"/>
      <c r="I66" s="165"/>
      <c r="J66" s="166">
        <f>J121</f>
        <v>0</v>
      </c>
      <c r="K66" s="162"/>
      <c r="L66" s="167"/>
    </row>
    <row r="67" hidden="1" s="11" customFormat="1" ht="19.92" customHeight="1">
      <c r="B67" s="231"/>
      <c r="C67" s="232"/>
      <c r="D67" s="233" t="s">
        <v>1033</v>
      </c>
      <c r="E67" s="234"/>
      <c r="F67" s="234"/>
      <c r="G67" s="234"/>
      <c r="H67" s="234"/>
      <c r="I67" s="235"/>
      <c r="J67" s="236">
        <f>J122</f>
        <v>0</v>
      </c>
      <c r="K67" s="232"/>
      <c r="L67" s="237"/>
    </row>
    <row r="68" hidden="1" s="11" customFormat="1" ht="19.92" customHeight="1">
      <c r="B68" s="231"/>
      <c r="C68" s="232"/>
      <c r="D68" s="233" t="s">
        <v>1035</v>
      </c>
      <c r="E68" s="234"/>
      <c r="F68" s="234"/>
      <c r="G68" s="234"/>
      <c r="H68" s="234"/>
      <c r="I68" s="235"/>
      <c r="J68" s="236">
        <f>J124</f>
        <v>0</v>
      </c>
      <c r="K68" s="232"/>
      <c r="L68" s="237"/>
    </row>
    <row r="69" hidden="1" s="11" customFormat="1" ht="19.92" customHeight="1">
      <c r="B69" s="231"/>
      <c r="C69" s="232"/>
      <c r="D69" s="233" t="s">
        <v>1126</v>
      </c>
      <c r="E69" s="234"/>
      <c r="F69" s="234"/>
      <c r="G69" s="234"/>
      <c r="H69" s="234"/>
      <c r="I69" s="235"/>
      <c r="J69" s="236">
        <f>J129</f>
        <v>0</v>
      </c>
      <c r="K69" s="232"/>
      <c r="L69" s="237"/>
    </row>
    <row r="70" hidden="1" s="1" customFormat="1" ht="21.84" customHeight="1">
      <c r="B70" s="35"/>
      <c r="C70" s="36"/>
      <c r="D70" s="36"/>
      <c r="E70" s="36"/>
      <c r="F70" s="36"/>
      <c r="G70" s="36"/>
      <c r="H70" s="36"/>
      <c r="I70" s="127"/>
      <c r="J70" s="36"/>
      <c r="K70" s="36"/>
      <c r="L70" s="40"/>
    </row>
    <row r="71" hidden="1" s="1" customFormat="1" ht="6.96" customHeight="1">
      <c r="B71" s="54"/>
      <c r="C71" s="55"/>
      <c r="D71" s="55"/>
      <c r="E71" s="55"/>
      <c r="F71" s="55"/>
      <c r="G71" s="55"/>
      <c r="H71" s="55"/>
      <c r="I71" s="151"/>
      <c r="J71" s="55"/>
      <c r="K71" s="55"/>
      <c r="L71" s="40"/>
    </row>
    <row r="72" hidden="1"/>
    <row r="73" hidden="1"/>
    <row r="74" hidden="1"/>
    <row r="75" s="1" customFormat="1" ht="6.96" customHeight="1">
      <c r="B75" s="56"/>
      <c r="C75" s="57"/>
      <c r="D75" s="57"/>
      <c r="E75" s="57"/>
      <c r="F75" s="57"/>
      <c r="G75" s="57"/>
      <c r="H75" s="57"/>
      <c r="I75" s="154"/>
      <c r="J75" s="57"/>
      <c r="K75" s="57"/>
      <c r="L75" s="40"/>
    </row>
    <row r="76" s="1" customFormat="1" ht="24.96" customHeight="1">
      <c r="B76" s="35"/>
      <c r="C76" s="19" t="s">
        <v>119</v>
      </c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6.96" customHeight="1">
      <c r="B77" s="35"/>
      <c r="C77" s="36"/>
      <c r="D77" s="36"/>
      <c r="E77" s="36"/>
      <c r="F77" s="36"/>
      <c r="G77" s="36"/>
      <c r="H77" s="36"/>
      <c r="I77" s="127"/>
      <c r="J77" s="36"/>
      <c r="K77" s="36"/>
      <c r="L77" s="40"/>
    </row>
    <row r="78" s="1" customFormat="1" ht="12" customHeight="1">
      <c r="B78" s="35"/>
      <c r="C78" s="28" t="s">
        <v>16</v>
      </c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6.5" customHeight="1">
      <c r="B79" s="35"/>
      <c r="C79" s="36"/>
      <c r="D79" s="36"/>
      <c r="E79" s="155" t="str">
        <f>E7</f>
        <v>Výměna plynových kotlů ve stávající plynové kotelně</v>
      </c>
      <c r="F79" s="28"/>
      <c r="G79" s="28"/>
      <c r="H79" s="28"/>
      <c r="I79" s="127"/>
      <c r="J79" s="36"/>
      <c r="K79" s="36"/>
      <c r="L79" s="40"/>
    </row>
    <row r="80" s="1" customFormat="1" ht="12" customHeight="1">
      <c r="B80" s="35"/>
      <c r="C80" s="28" t="s">
        <v>110</v>
      </c>
      <c r="D80" s="36"/>
      <c r="E80" s="36"/>
      <c r="F80" s="36"/>
      <c r="G80" s="36"/>
      <c r="H80" s="36"/>
      <c r="I80" s="127"/>
      <c r="J80" s="36"/>
      <c r="K80" s="36"/>
      <c r="L80" s="40"/>
    </row>
    <row r="81" s="1" customFormat="1" ht="16.5" customHeight="1">
      <c r="B81" s="35"/>
      <c r="C81" s="36"/>
      <c r="D81" s="36"/>
      <c r="E81" s="61" t="str">
        <f>E9</f>
        <v>N1 - Nové úpravy společné prostory - chodby</v>
      </c>
      <c r="F81" s="36"/>
      <c r="G81" s="36"/>
      <c r="H81" s="36"/>
      <c r="I81" s="127"/>
      <c r="J81" s="36"/>
      <c r="K81" s="36"/>
      <c r="L81" s="40"/>
    </row>
    <row r="82" s="1" customFormat="1" ht="6.96" customHeight="1">
      <c r="B82" s="35"/>
      <c r="C82" s="36"/>
      <c r="D82" s="36"/>
      <c r="E82" s="36"/>
      <c r="F82" s="36"/>
      <c r="G82" s="36"/>
      <c r="H82" s="36"/>
      <c r="I82" s="127"/>
      <c r="J82" s="36"/>
      <c r="K82" s="36"/>
      <c r="L82" s="40"/>
    </row>
    <row r="83" s="1" customFormat="1" ht="12" customHeight="1">
      <c r="B83" s="35"/>
      <c r="C83" s="28" t="s">
        <v>22</v>
      </c>
      <c r="D83" s="36"/>
      <c r="E83" s="36"/>
      <c r="F83" s="23" t="str">
        <f>F12</f>
        <v>KLATOVY, náměstí Míru 63/I</v>
      </c>
      <c r="G83" s="36"/>
      <c r="H83" s="36"/>
      <c r="I83" s="129" t="s">
        <v>24</v>
      </c>
      <c r="J83" s="64" t="str">
        <f>IF(J12="","",J12)</f>
        <v>20. 2. 2019</v>
      </c>
      <c r="K83" s="36"/>
      <c r="L83" s="40"/>
    </row>
    <row r="84" s="1" customFormat="1" ht="6.96" customHeight="1">
      <c r="B84" s="35"/>
      <c r="C84" s="36"/>
      <c r="D84" s="36"/>
      <c r="E84" s="36"/>
      <c r="F84" s="36"/>
      <c r="G84" s="36"/>
      <c r="H84" s="36"/>
      <c r="I84" s="127"/>
      <c r="J84" s="36"/>
      <c r="K84" s="36"/>
      <c r="L84" s="40"/>
    </row>
    <row r="85" s="1" customFormat="1" ht="13.65" customHeight="1">
      <c r="B85" s="35"/>
      <c r="C85" s="28" t="s">
        <v>30</v>
      </c>
      <c r="D85" s="36"/>
      <c r="E85" s="36"/>
      <c r="F85" s="23" t="str">
        <f>E15</f>
        <v>Město Klatovy, nám. Míru č.p.62/1, 339 01 Klatovy</v>
      </c>
      <c r="G85" s="36"/>
      <c r="H85" s="36"/>
      <c r="I85" s="129" t="s">
        <v>38</v>
      </c>
      <c r="J85" s="33" t="str">
        <f>E21</f>
        <v>AREA group s.r.o.</v>
      </c>
      <c r="K85" s="36"/>
      <c r="L85" s="40"/>
    </row>
    <row r="86" s="1" customFormat="1" ht="13.65" customHeight="1">
      <c r="B86" s="35"/>
      <c r="C86" s="28" t="s">
        <v>36</v>
      </c>
      <c r="D86" s="36"/>
      <c r="E86" s="36"/>
      <c r="F86" s="23" t="str">
        <f>IF(E18="","",E18)</f>
        <v>Vyplň údaj</v>
      </c>
      <c r="G86" s="36"/>
      <c r="H86" s="36"/>
      <c r="I86" s="129" t="s">
        <v>43</v>
      </c>
      <c r="J86" s="33" t="str">
        <f>E24</f>
        <v>Ing. Lada Franková</v>
      </c>
      <c r="K86" s="36"/>
      <c r="L86" s="40"/>
    </row>
    <row r="87" s="1" customFormat="1" ht="10.32" customHeight="1">
      <c r="B87" s="35"/>
      <c r="C87" s="36"/>
      <c r="D87" s="36"/>
      <c r="E87" s="36"/>
      <c r="F87" s="36"/>
      <c r="G87" s="36"/>
      <c r="H87" s="36"/>
      <c r="I87" s="127"/>
      <c r="J87" s="36"/>
      <c r="K87" s="36"/>
      <c r="L87" s="40"/>
    </row>
    <row r="88" s="8" customFormat="1" ht="29.28" customHeight="1">
      <c r="B88" s="168"/>
      <c r="C88" s="169" t="s">
        <v>120</v>
      </c>
      <c r="D88" s="170" t="s">
        <v>66</v>
      </c>
      <c r="E88" s="170" t="s">
        <v>62</v>
      </c>
      <c r="F88" s="170" t="s">
        <v>63</v>
      </c>
      <c r="G88" s="170" t="s">
        <v>121</v>
      </c>
      <c r="H88" s="170" t="s">
        <v>122</v>
      </c>
      <c r="I88" s="171" t="s">
        <v>123</v>
      </c>
      <c r="J88" s="170" t="s">
        <v>114</v>
      </c>
      <c r="K88" s="172" t="s">
        <v>124</v>
      </c>
      <c r="L88" s="173"/>
      <c r="M88" s="84" t="s">
        <v>35</v>
      </c>
      <c r="N88" s="85" t="s">
        <v>51</v>
      </c>
      <c r="O88" s="85" t="s">
        <v>125</v>
      </c>
      <c r="P88" s="85" t="s">
        <v>126</v>
      </c>
      <c r="Q88" s="85" t="s">
        <v>127</v>
      </c>
      <c r="R88" s="85" t="s">
        <v>128</v>
      </c>
      <c r="S88" s="85" t="s">
        <v>129</v>
      </c>
      <c r="T88" s="86" t="s">
        <v>130</v>
      </c>
    </row>
    <row r="89" s="1" customFormat="1" ht="22.8" customHeight="1">
      <c r="B89" s="35"/>
      <c r="C89" s="91" t="s">
        <v>131</v>
      </c>
      <c r="D89" s="36"/>
      <c r="E89" s="36"/>
      <c r="F89" s="36"/>
      <c r="G89" s="36"/>
      <c r="H89" s="36"/>
      <c r="I89" s="127"/>
      <c r="J89" s="174">
        <f>BK89</f>
        <v>0</v>
      </c>
      <c r="K89" s="36"/>
      <c r="L89" s="40"/>
      <c r="M89" s="87"/>
      <c r="N89" s="88"/>
      <c r="O89" s="88"/>
      <c r="P89" s="175">
        <f>P90+P121</f>
        <v>0</v>
      </c>
      <c r="Q89" s="88"/>
      <c r="R89" s="175">
        <f>R90+R121</f>
        <v>15.617681610000004</v>
      </c>
      <c r="S89" s="88"/>
      <c r="T89" s="176">
        <f>T90+T121</f>
        <v>0.12132489999999999</v>
      </c>
      <c r="AT89" s="13" t="s">
        <v>80</v>
      </c>
      <c r="AU89" s="13" t="s">
        <v>115</v>
      </c>
      <c r="BK89" s="177">
        <f>BK90+BK121</f>
        <v>0</v>
      </c>
    </row>
    <row r="90" s="9" customFormat="1" ht="25.92" customHeight="1">
      <c r="B90" s="178"/>
      <c r="C90" s="179"/>
      <c r="D90" s="180" t="s">
        <v>80</v>
      </c>
      <c r="E90" s="181" t="s">
        <v>1036</v>
      </c>
      <c r="F90" s="181" t="s">
        <v>1037</v>
      </c>
      <c r="G90" s="179"/>
      <c r="H90" s="179"/>
      <c r="I90" s="182"/>
      <c r="J90" s="183">
        <f>BK90</f>
        <v>0</v>
      </c>
      <c r="K90" s="179"/>
      <c r="L90" s="184"/>
      <c r="M90" s="185"/>
      <c r="N90" s="186"/>
      <c r="O90" s="186"/>
      <c r="P90" s="187">
        <f>P91+P94+P108+P111+P119</f>
        <v>0</v>
      </c>
      <c r="Q90" s="186"/>
      <c r="R90" s="187">
        <f>R91+R94+R108+R111+R119</f>
        <v>15.229052900000003</v>
      </c>
      <c r="S90" s="186"/>
      <c r="T90" s="188">
        <f>T91+T94+T108+T111+T119</f>
        <v>0.00019000000000000001</v>
      </c>
      <c r="AR90" s="189" t="s">
        <v>89</v>
      </c>
      <c r="AT90" s="190" t="s">
        <v>80</v>
      </c>
      <c r="AU90" s="190" t="s">
        <v>81</v>
      </c>
      <c r="AY90" s="189" t="s">
        <v>134</v>
      </c>
      <c r="BK90" s="191">
        <f>BK91+BK94+BK108+BK111+BK119</f>
        <v>0</v>
      </c>
    </row>
    <row r="91" s="9" customFormat="1" ht="22.8" customHeight="1">
      <c r="B91" s="178"/>
      <c r="C91" s="179"/>
      <c r="D91" s="180" t="s">
        <v>80</v>
      </c>
      <c r="E91" s="238" t="s">
        <v>143</v>
      </c>
      <c r="F91" s="238" t="s">
        <v>1289</v>
      </c>
      <c r="G91" s="179"/>
      <c r="H91" s="179"/>
      <c r="I91" s="182"/>
      <c r="J91" s="239">
        <f>BK91</f>
        <v>0</v>
      </c>
      <c r="K91" s="179"/>
      <c r="L91" s="184"/>
      <c r="M91" s="185"/>
      <c r="N91" s="186"/>
      <c r="O91" s="186"/>
      <c r="P91" s="187">
        <f>SUM(P92:P93)</f>
        <v>0</v>
      </c>
      <c r="Q91" s="186"/>
      <c r="R91" s="187">
        <f>SUM(R92:R93)</f>
        <v>0.041610000000000001</v>
      </c>
      <c r="S91" s="186"/>
      <c r="T91" s="188">
        <f>SUM(T92:T93)</f>
        <v>0.00019000000000000001</v>
      </c>
      <c r="AR91" s="189" t="s">
        <v>89</v>
      </c>
      <c r="AT91" s="190" t="s">
        <v>80</v>
      </c>
      <c r="AU91" s="190" t="s">
        <v>89</v>
      </c>
      <c r="AY91" s="189" t="s">
        <v>134</v>
      </c>
      <c r="BK91" s="191">
        <f>SUM(BK92:BK93)</f>
        <v>0</v>
      </c>
    </row>
    <row r="92" s="1" customFormat="1" ht="22.5" customHeight="1">
      <c r="B92" s="35"/>
      <c r="C92" s="192" t="s">
        <v>89</v>
      </c>
      <c r="D92" s="192" t="s">
        <v>135</v>
      </c>
      <c r="E92" s="193" t="s">
        <v>1290</v>
      </c>
      <c r="F92" s="194" t="s">
        <v>1291</v>
      </c>
      <c r="G92" s="195" t="s">
        <v>138</v>
      </c>
      <c r="H92" s="196">
        <v>19</v>
      </c>
      <c r="I92" s="197"/>
      <c r="J92" s="198">
        <f>ROUND(I92*H92,2)</f>
        <v>0</v>
      </c>
      <c r="K92" s="194" t="s">
        <v>521</v>
      </c>
      <c r="L92" s="40"/>
      <c r="M92" s="199" t="s">
        <v>35</v>
      </c>
      <c r="N92" s="200" t="s">
        <v>52</v>
      </c>
      <c r="O92" s="76"/>
      <c r="P92" s="201">
        <f>O92*H92</f>
        <v>0</v>
      </c>
      <c r="Q92" s="201">
        <v>0.0021900000000000001</v>
      </c>
      <c r="R92" s="201">
        <f>Q92*H92</f>
        <v>0.041610000000000001</v>
      </c>
      <c r="S92" s="201">
        <v>1.0000000000000001E-05</v>
      </c>
      <c r="T92" s="202">
        <f>S92*H92</f>
        <v>0.00019000000000000001</v>
      </c>
      <c r="AR92" s="13" t="s">
        <v>142</v>
      </c>
      <c r="AT92" s="13" t="s">
        <v>135</v>
      </c>
      <c r="AU92" s="13" t="s">
        <v>91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142</v>
      </c>
      <c r="BM92" s="13" t="s">
        <v>1292</v>
      </c>
    </row>
    <row r="93" s="10" customFormat="1">
      <c r="B93" s="219"/>
      <c r="C93" s="220"/>
      <c r="D93" s="221" t="s">
        <v>387</v>
      </c>
      <c r="E93" s="222" t="s">
        <v>35</v>
      </c>
      <c r="F93" s="223" t="s">
        <v>1293</v>
      </c>
      <c r="G93" s="220"/>
      <c r="H93" s="224">
        <v>19</v>
      </c>
      <c r="I93" s="225"/>
      <c r="J93" s="220"/>
      <c r="K93" s="220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387</v>
      </c>
      <c r="AU93" s="230" t="s">
        <v>91</v>
      </c>
      <c r="AV93" s="10" t="s">
        <v>91</v>
      </c>
      <c r="AW93" s="10" t="s">
        <v>42</v>
      </c>
      <c r="AX93" s="10" t="s">
        <v>81</v>
      </c>
      <c r="AY93" s="230" t="s">
        <v>134</v>
      </c>
    </row>
    <row r="94" s="9" customFormat="1" ht="22.8" customHeight="1">
      <c r="B94" s="178"/>
      <c r="C94" s="179"/>
      <c r="D94" s="180" t="s">
        <v>80</v>
      </c>
      <c r="E94" s="238" t="s">
        <v>146</v>
      </c>
      <c r="F94" s="238" t="s">
        <v>1127</v>
      </c>
      <c r="G94" s="179"/>
      <c r="H94" s="179"/>
      <c r="I94" s="182"/>
      <c r="J94" s="239">
        <f>BK94</f>
        <v>0</v>
      </c>
      <c r="K94" s="179"/>
      <c r="L94" s="184"/>
      <c r="M94" s="185"/>
      <c r="N94" s="186"/>
      <c r="O94" s="186"/>
      <c r="P94" s="187">
        <f>SUM(P95:P107)</f>
        <v>0</v>
      </c>
      <c r="Q94" s="186"/>
      <c r="R94" s="187">
        <f>SUM(R95:R107)</f>
        <v>15.181801500000002</v>
      </c>
      <c r="S94" s="186"/>
      <c r="T94" s="188">
        <f>SUM(T95:T107)</f>
        <v>0</v>
      </c>
      <c r="AR94" s="189" t="s">
        <v>89</v>
      </c>
      <c r="AT94" s="190" t="s">
        <v>80</v>
      </c>
      <c r="AU94" s="190" t="s">
        <v>89</v>
      </c>
      <c r="AY94" s="189" t="s">
        <v>134</v>
      </c>
      <c r="BK94" s="191">
        <f>SUM(BK95:BK107)</f>
        <v>0</v>
      </c>
    </row>
    <row r="95" s="1" customFormat="1" ht="16.5" customHeight="1">
      <c r="B95" s="35"/>
      <c r="C95" s="192" t="s">
        <v>91</v>
      </c>
      <c r="D95" s="192" t="s">
        <v>135</v>
      </c>
      <c r="E95" s="193" t="s">
        <v>1294</v>
      </c>
      <c r="F95" s="194" t="s">
        <v>1295</v>
      </c>
      <c r="G95" s="195" t="s">
        <v>341</v>
      </c>
      <c r="H95" s="196">
        <v>249.17599999999999</v>
      </c>
      <c r="I95" s="197"/>
      <c r="J95" s="198">
        <f>ROUND(I95*H95,2)</f>
        <v>0</v>
      </c>
      <c r="K95" s="194" t="s">
        <v>521</v>
      </c>
      <c r="L95" s="40"/>
      <c r="M95" s="199" t="s">
        <v>35</v>
      </c>
      <c r="N95" s="200" t="s">
        <v>52</v>
      </c>
      <c r="O95" s="76"/>
      <c r="P95" s="201">
        <f>O95*H95</f>
        <v>0</v>
      </c>
      <c r="Q95" s="201">
        <v>0.0030000000000000001</v>
      </c>
      <c r="R95" s="201">
        <f>Q95*H95</f>
        <v>0.74752799999999997</v>
      </c>
      <c r="S95" s="201">
        <v>0</v>
      </c>
      <c r="T95" s="202">
        <f>S95*H95</f>
        <v>0</v>
      </c>
      <c r="AR95" s="13" t="s">
        <v>142</v>
      </c>
      <c r="AT95" s="13" t="s">
        <v>135</v>
      </c>
      <c r="AU95" s="13" t="s">
        <v>91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142</v>
      </c>
      <c r="BM95" s="13" t="s">
        <v>1296</v>
      </c>
    </row>
    <row r="96" s="10" customFormat="1">
      <c r="B96" s="219"/>
      <c r="C96" s="220"/>
      <c r="D96" s="221" t="s">
        <v>387</v>
      </c>
      <c r="E96" s="222" t="s">
        <v>35</v>
      </c>
      <c r="F96" s="223" t="s">
        <v>1297</v>
      </c>
      <c r="G96" s="220"/>
      <c r="H96" s="224">
        <v>163.03100000000001</v>
      </c>
      <c r="I96" s="225"/>
      <c r="J96" s="220"/>
      <c r="K96" s="220"/>
      <c r="L96" s="226"/>
      <c r="M96" s="227"/>
      <c r="N96" s="228"/>
      <c r="O96" s="228"/>
      <c r="P96" s="228"/>
      <c r="Q96" s="228"/>
      <c r="R96" s="228"/>
      <c r="S96" s="228"/>
      <c r="T96" s="229"/>
      <c r="AT96" s="230" t="s">
        <v>387</v>
      </c>
      <c r="AU96" s="230" t="s">
        <v>91</v>
      </c>
      <c r="AV96" s="10" t="s">
        <v>91</v>
      </c>
      <c r="AW96" s="10" t="s">
        <v>42</v>
      </c>
      <c r="AX96" s="10" t="s">
        <v>81</v>
      </c>
      <c r="AY96" s="230" t="s">
        <v>134</v>
      </c>
    </row>
    <row r="97" s="10" customFormat="1">
      <c r="B97" s="219"/>
      <c r="C97" s="220"/>
      <c r="D97" s="221" t="s">
        <v>387</v>
      </c>
      <c r="E97" s="222" t="s">
        <v>35</v>
      </c>
      <c r="F97" s="223" t="s">
        <v>1298</v>
      </c>
      <c r="G97" s="220"/>
      <c r="H97" s="224">
        <v>86.144999999999996</v>
      </c>
      <c r="I97" s="225"/>
      <c r="J97" s="220"/>
      <c r="K97" s="220"/>
      <c r="L97" s="226"/>
      <c r="M97" s="227"/>
      <c r="N97" s="228"/>
      <c r="O97" s="228"/>
      <c r="P97" s="228"/>
      <c r="Q97" s="228"/>
      <c r="R97" s="228"/>
      <c r="S97" s="228"/>
      <c r="T97" s="229"/>
      <c r="AT97" s="230" t="s">
        <v>387</v>
      </c>
      <c r="AU97" s="230" t="s">
        <v>91</v>
      </c>
      <c r="AV97" s="10" t="s">
        <v>91</v>
      </c>
      <c r="AW97" s="10" t="s">
        <v>42</v>
      </c>
      <c r="AX97" s="10" t="s">
        <v>81</v>
      </c>
      <c r="AY97" s="230" t="s">
        <v>134</v>
      </c>
    </row>
    <row r="98" s="1" customFormat="1" ht="16.5" customHeight="1">
      <c r="B98" s="35"/>
      <c r="C98" s="192" t="s">
        <v>143</v>
      </c>
      <c r="D98" s="192" t="s">
        <v>135</v>
      </c>
      <c r="E98" s="193" t="s">
        <v>1128</v>
      </c>
      <c r="F98" s="194" t="s">
        <v>1129</v>
      </c>
      <c r="G98" s="195" t="s">
        <v>341</v>
      </c>
      <c r="H98" s="196">
        <v>330.95499999999998</v>
      </c>
      <c r="I98" s="197"/>
      <c r="J98" s="198">
        <f>ROUND(I98*H98,2)</f>
        <v>0</v>
      </c>
      <c r="K98" s="194" t="s">
        <v>521</v>
      </c>
      <c r="L98" s="40"/>
      <c r="M98" s="199" t="s">
        <v>35</v>
      </c>
      <c r="N98" s="200" t="s">
        <v>52</v>
      </c>
      <c r="O98" s="76"/>
      <c r="P98" s="201">
        <f>O98*H98</f>
        <v>0</v>
      </c>
      <c r="Q98" s="201">
        <v>0.0030000000000000001</v>
      </c>
      <c r="R98" s="201">
        <f>Q98*H98</f>
        <v>0.992865</v>
      </c>
      <c r="S98" s="201">
        <v>0</v>
      </c>
      <c r="T98" s="202">
        <f>S98*H98</f>
        <v>0</v>
      </c>
      <c r="AR98" s="13" t="s">
        <v>142</v>
      </c>
      <c r="AT98" s="13" t="s">
        <v>135</v>
      </c>
      <c r="AU98" s="13" t="s">
        <v>91</v>
      </c>
      <c r="AY98" s="13" t="s">
        <v>134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13" t="s">
        <v>89</v>
      </c>
      <c r="BK98" s="203">
        <f>ROUND(I98*H98,2)</f>
        <v>0</v>
      </c>
      <c r="BL98" s="13" t="s">
        <v>142</v>
      </c>
      <c r="BM98" s="13" t="s">
        <v>1299</v>
      </c>
    </row>
    <row r="99" s="10" customFormat="1">
      <c r="B99" s="219"/>
      <c r="C99" s="220"/>
      <c r="D99" s="221" t="s">
        <v>387</v>
      </c>
      <c r="E99" s="222" t="s">
        <v>35</v>
      </c>
      <c r="F99" s="223" t="s">
        <v>1300</v>
      </c>
      <c r="G99" s="220"/>
      <c r="H99" s="224">
        <v>330.95499999999998</v>
      </c>
      <c r="I99" s="225"/>
      <c r="J99" s="220"/>
      <c r="K99" s="220"/>
      <c r="L99" s="226"/>
      <c r="M99" s="227"/>
      <c r="N99" s="228"/>
      <c r="O99" s="228"/>
      <c r="P99" s="228"/>
      <c r="Q99" s="228"/>
      <c r="R99" s="228"/>
      <c r="S99" s="228"/>
      <c r="T99" s="229"/>
      <c r="AT99" s="230" t="s">
        <v>387</v>
      </c>
      <c r="AU99" s="230" t="s">
        <v>91</v>
      </c>
      <c r="AV99" s="10" t="s">
        <v>91</v>
      </c>
      <c r="AW99" s="10" t="s">
        <v>42</v>
      </c>
      <c r="AX99" s="10" t="s">
        <v>81</v>
      </c>
      <c r="AY99" s="230" t="s">
        <v>134</v>
      </c>
    </row>
    <row r="100" s="1" customFormat="1" ht="16.5" customHeight="1">
      <c r="B100" s="35"/>
      <c r="C100" s="192" t="s">
        <v>142</v>
      </c>
      <c r="D100" s="192" t="s">
        <v>135</v>
      </c>
      <c r="E100" s="193" t="s">
        <v>1301</v>
      </c>
      <c r="F100" s="194" t="s">
        <v>1302</v>
      </c>
      <c r="G100" s="195" t="s">
        <v>341</v>
      </c>
      <c r="H100" s="196">
        <v>227.435</v>
      </c>
      <c r="I100" s="197"/>
      <c r="J100" s="198">
        <f>ROUND(I100*H100,2)</f>
        <v>0</v>
      </c>
      <c r="K100" s="194" t="s">
        <v>521</v>
      </c>
      <c r="L100" s="40"/>
      <c r="M100" s="199" t="s">
        <v>35</v>
      </c>
      <c r="N100" s="200" t="s">
        <v>52</v>
      </c>
      <c r="O100" s="76"/>
      <c r="P100" s="201">
        <f>O100*H100</f>
        <v>0</v>
      </c>
      <c r="Q100" s="201">
        <v>0.042500000000000003</v>
      </c>
      <c r="R100" s="201">
        <f>Q100*H100</f>
        <v>9.6659875</v>
      </c>
      <c r="S100" s="201">
        <v>0</v>
      </c>
      <c r="T100" s="202">
        <f>S100*H100</f>
        <v>0</v>
      </c>
      <c r="AR100" s="13" t="s">
        <v>142</v>
      </c>
      <c r="AT100" s="13" t="s">
        <v>135</v>
      </c>
      <c r="AU100" s="13" t="s">
        <v>91</v>
      </c>
      <c r="AY100" s="13" t="s">
        <v>134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13" t="s">
        <v>89</v>
      </c>
      <c r="BK100" s="203">
        <f>ROUND(I100*H100,2)</f>
        <v>0</v>
      </c>
      <c r="BL100" s="13" t="s">
        <v>142</v>
      </c>
      <c r="BM100" s="13" t="s">
        <v>1303</v>
      </c>
    </row>
    <row r="101" s="10" customFormat="1">
      <c r="B101" s="219"/>
      <c r="C101" s="220"/>
      <c r="D101" s="221" t="s">
        <v>387</v>
      </c>
      <c r="E101" s="222" t="s">
        <v>35</v>
      </c>
      <c r="F101" s="223" t="s">
        <v>1304</v>
      </c>
      <c r="G101" s="220"/>
      <c r="H101" s="224">
        <v>227.435</v>
      </c>
      <c r="I101" s="225"/>
      <c r="J101" s="220"/>
      <c r="K101" s="220"/>
      <c r="L101" s="226"/>
      <c r="M101" s="227"/>
      <c r="N101" s="228"/>
      <c r="O101" s="228"/>
      <c r="P101" s="228"/>
      <c r="Q101" s="228"/>
      <c r="R101" s="228"/>
      <c r="S101" s="228"/>
      <c r="T101" s="229"/>
      <c r="AT101" s="230" t="s">
        <v>387</v>
      </c>
      <c r="AU101" s="230" t="s">
        <v>91</v>
      </c>
      <c r="AV101" s="10" t="s">
        <v>91</v>
      </c>
      <c r="AW101" s="10" t="s">
        <v>42</v>
      </c>
      <c r="AX101" s="10" t="s">
        <v>81</v>
      </c>
      <c r="AY101" s="230" t="s">
        <v>134</v>
      </c>
    </row>
    <row r="102" s="1" customFormat="1" ht="16.5" customHeight="1">
      <c r="B102" s="35"/>
      <c r="C102" s="192" t="s">
        <v>150</v>
      </c>
      <c r="D102" s="192" t="s">
        <v>135</v>
      </c>
      <c r="E102" s="193" t="s">
        <v>1305</v>
      </c>
      <c r="F102" s="194" t="s">
        <v>1306</v>
      </c>
      <c r="G102" s="195" t="s">
        <v>341</v>
      </c>
      <c r="H102" s="196">
        <v>227.435</v>
      </c>
      <c r="I102" s="197"/>
      <c r="J102" s="198">
        <f>ROUND(I102*H102,2)</f>
        <v>0</v>
      </c>
      <c r="K102" s="194" t="s">
        <v>521</v>
      </c>
      <c r="L102" s="40"/>
      <c r="M102" s="199" t="s">
        <v>35</v>
      </c>
      <c r="N102" s="200" t="s">
        <v>52</v>
      </c>
      <c r="O102" s="76"/>
      <c r="P102" s="201">
        <f>O102*H102</f>
        <v>0</v>
      </c>
      <c r="Q102" s="201">
        <v>0.016</v>
      </c>
      <c r="R102" s="201">
        <f>Q102*H102</f>
        <v>3.63896</v>
      </c>
      <c r="S102" s="201">
        <v>0</v>
      </c>
      <c r="T102" s="202">
        <f>S102*H102</f>
        <v>0</v>
      </c>
      <c r="AR102" s="13" t="s">
        <v>139</v>
      </c>
      <c r="AT102" s="13" t="s">
        <v>135</v>
      </c>
      <c r="AU102" s="13" t="s">
        <v>91</v>
      </c>
      <c r="AY102" s="13" t="s">
        <v>134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13" t="s">
        <v>89</v>
      </c>
      <c r="BK102" s="203">
        <f>ROUND(I102*H102,2)</f>
        <v>0</v>
      </c>
      <c r="BL102" s="13" t="s">
        <v>139</v>
      </c>
      <c r="BM102" s="13" t="s">
        <v>1307</v>
      </c>
    </row>
    <row r="103" s="10" customFormat="1">
      <c r="B103" s="219"/>
      <c r="C103" s="220"/>
      <c r="D103" s="221" t="s">
        <v>387</v>
      </c>
      <c r="E103" s="222" t="s">
        <v>35</v>
      </c>
      <c r="F103" s="223" t="s">
        <v>1304</v>
      </c>
      <c r="G103" s="220"/>
      <c r="H103" s="224">
        <v>227.435</v>
      </c>
      <c r="I103" s="225"/>
      <c r="J103" s="220"/>
      <c r="K103" s="220"/>
      <c r="L103" s="226"/>
      <c r="M103" s="227"/>
      <c r="N103" s="228"/>
      <c r="O103" s="228"/>
      <c r="P103" s="228"/>
      <c r="Q103" s="228"/>
      <c r="R103" s="228"/>
      <c r="S103" s="228"/>
      <c r="T103" s="229"/>
      <c r="AT103" s="230" t="s">
        <v>387</v>
      </c>
      <c r="AU103" s="230" t="s">
        <v>91</v>
      </c>
      <c r="AV103" s="10" t="s">
        <v>91</v>
      </c>
      <c r="AW103" s="10" t="s">
        <v>42</v>
      </c>
      <c r="AX103" s="10" t="s">
        <v>81</v>
      </c>
      <c r="AY103" s="230" t="s">
        <v>134</v>
      </c>
    </row>
    <row r="104" s="1" customFormat="1" ht="16.5" customHeight="1">
      <c r="B104" s="35"/>
      <c r="C104" s="192" t="s">
        <v>146</v>
      </c>
      <c r="D104" s="192" t="s">
        <v>135</v>
      </c>
      <c r="E104" s="193" t="s">
        <v>1308</v>
      </c>
      <c r="F104" s="194" t="s">
        <v>1309</v>
      </c>
      <c r="G104" s="195" t="s">
        <v>341</v>
      </c>
      <c r="H104" s="196">
        <v>227.435</v>
      </c>
      <c r="I104" s="197"/>
      <c r="J104" s="198">
        <f>ROUND(I104*H104,2)</f>
        <v>0</v>
      </c>
      <c r="K104" s="194" t="s">
        <v>521</v>
      </c>
      <c r="L104" s="40"/>
      <c r="M104" s="199" t="s">
        <v>35</v>
      </c>
      <c r="N104" s="200" t="s">
        <v>52</v>
      </c>
      <c r="O104" s="76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13" t="s">
        <v>142</v>
      </c>
      <c r="AT104" s="13" t="s">
        <v>135</v>
      </c>
      <c r="AU104" s="13" t="s">
        <v>91</v>
      </c>
      <c r="AY104" s="13" t="s">
        <v>134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13" t="s">
        <v>89</v>
      </c>
      <c r="BK104" s="203">
        <f>ROUND(I104*H104,2)</f>
        <v>0</v>
      </c>
      <c r="BL104" s="13" t="s">
        <v>142</v>
      </c>
      <c r="BM104" s="13" t="s">
        <v>1310</v>
      </c>
    </row>
    <row r="105" s="10" customFormat="1">
      <c r="B105" s="219"/>
      <c r="C105" s="220"/>
      <c r="D105" s="221" t="s">
        <v>387</v>
      </c>
      <c r="E105" s="222" t="s">
        <v>35</v>
      </c>
      <c r="F105" s="223" t="s">
        <v>1304</v>
      </c>
      <c r="G105" s="220"/>
      <c r="H105" s="224">
        <v>227.435</v>
      </c>
      <c r="I105" s="225"/>
      <c r="J105" s="220"/>
      <c r="K105" s="220"/>
      <c r="L105" s="226"/>
      <c r="M105" s="227"/>
      <c r="N105" s="228"/>
      <c r="O105" s="228"/>
      <c r="P105" s="228"/>
      <c r="Q105" s="228"/>
      <c r="R105" s="228"/>
      <c r="S105" s="228"/>
      <c r="T105" s="229"/>
      <c r="AT105" s="230" t="s">
        <v>387</v>
      </c>
      <c r="AU105" s="230" t="s">
        <v>91</v>
      </c>
      <c r="AV105" s="10" t="s">
        <v>91</v>
      </c>
      <c r="AW105" s="10" t="s">
        <v>42</v>
      </c>
      <c r="AX105" s="10" t="s">
        <v>81</v>
      </c>
      <c r="AY105" s="230" t="s">
        <v>134</v>
      </c>
    </row>
    <row r="106" s="1" customFormat="1" ht="16.5" customHeight="1">
      <c r="B106" s="35"/>
      <c r="C106" s="204" t="s">
        <v>158</v>
      </c>
      <c r="D106" s="204" t="s">
        <v>95</v>
      </c>
      <c r="E106" s="205" t="s">
        <v>1311</v>
      </c>
      <c r="F106" s="206" t="s">
        <v>1312</v>
      </c>
      <c r="G106" s="207" t="s">
        <v>1313</v>
      </c>
      <c r="H106" s="208">
        <v>136.46100000000001</v>
      </c>
      <c r="I106" s="209"/>
      <c r="J106" s="210">
        <f>ROUND(I106*H106,2)</f>
        <v>0</v>
      </c>
      <c r="K106" s="206" t="s">
        <v>521</v>
      </c>
      <c r="L106" s="211"/>
      <c r="M106" s="212" t="s">
        <v>35</v>
      </c>
      <c r="N106" s="213" t="s">
        <v>52</v>
      </c>
      <c r="O106" s="76"/>
      <c r="P106" s="201">
        <f>O106*H106</f>
        <v>0</v>
      </c>
      <c r="Q106" s="201">
        <v>0.001</v>
      </c>
      <c r="R106" s="201">
        <f>Q106*H106</f>
        <v>0.13646100000000003</v>
      </c>
      <c r="S106" s="201">
        <v>0</v>
      </c>
      <c r="T106" s="202">
        <f>S106*H106</f>
        <v>0</v>
      </c>
      <c r="AR106" s="13" t="s">
        <v>149</v>
      </c>
      <c r="AT106" s="13" t="s">
        <v>95</v>
      </c>
      <c r="AU106" s="13" t="s">
        <v>91</v>
      </c>
      <c r="AY106" s="13" t="s">
        <v>134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13" t="s">
        <v>89</v>
      </c>
      <c r="BK106" s="203">
        <f>ROUND(I106*H106,2)</f>
        <v>0</v>
      </c>
      <c r="BL106" s="13" t="s">
        <v>142</v>
      </c>
      <c r="BM106" s="13" t="s">
        <v>1314</v>
      </c>
    </row>
    <row r="107" s="10" customFormat="1">
      <c r="B107" s="219"/>
      <c r="C107" s="220"/>
      <c r="D107" s="221" t="s">
        <v>387</v>
      </c>
      <c r="E107" s="220"/>
      <c r="F107" s="223" t="s">
        <v>1315</v>
      </c>
      <c r="G107" s="220"/>
      <c r="H107" s="224">
        <v>136.46100000000001</v>
      </c>
      <c r="I107" s="225"/>
      <c r="J107" s="220"/>
      <c r="K107" s="220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387</v>
      </c>
      <c r="AU107" s="230" t="s">
        <v>91</v>
      </c>
      <c r="AV107" s="10" t="s">
        <v>91</v>
      </c>
      <c r="AW107" s="10" t="s">
        <v>4</v>
      </c>
      <c r="AX107" s="10" t="s">
        <v>89</v>
      </c>
      <c r="AY107" s="230" t="s">
        <v>134</v>
      </c>
    </row>
    <row r="108" s="9" customFormat="1" ht="22.8" customHeight="1">
      <c r="B108" s="178"/>
      <c r="C108" s="179"/>
      <c r="D108" s="180" t="s">
        <v>80</v>
      </c>
      <c r="E108" s="238" t="s">
        <v>164</v>
      </c>
      <c r="F108" s="238" t="s">
        <v>1038</v>
      </c>
      <c r="G108" s="179"/>
      <c r="H108" s="179"/>
      <c r="I108" s="182"/>
      <c r="J108" s="239">
        <f>BK108</f>
        <v>0</v>
      </c>
      <c r="K108" s="179"/>
      <c r="L108" s="184"/>
      <c r="M108" s="185"/>
      <c r="N108" s="186"/>
      <c r="O108" s="186"/>
      <c r="P108" s="187">
        <f>SUM(P109:P110)</f>
        <v>0</v>
      </c>
      <c r="Q108" s="186"/>
      <c r="R108" s="187">
        <f>SUM(R109:R110)</f>
        <v>0.0056414000000000004</v>
      </c>
      <c r="S108" s="186"/>
      <c r="T108" s="188">
        <f>SUM(T109:T110)</f>
        <v>0</v>
      </c>
      <c r="AR108" s="189" t="s">
        <v>89</v>
      </c>
      <c r="AT108" s="190" t="s">
        <v>80</v>
      </c>
      <c r="AU108" s="190" t="s">
        <v>89</v>
      </c>
      <c r="AY108" s="189" t="s">
        <v>134</v>
      </c>
      <c r="BK108" s="191">
        <f>SUM(BK109:BK110)</f>
        <v>0</v>
      </c>
    </row>
    <row r="109" s="1" customFormat="1" ht="16.5" customHeight="1">
      <c r="B109" s="35"/>
      <c r="C109" s="192" t="s">
        <v>149</v>
      </c>
      <c r="D109" s="192" t="s">
        <v>135</v>
      </c>
      <c r="E109" s="193" t="s">
        <v>1139</v>
      </c>
      <c r="F109" s="194" t="s">
        <v>1140</v>
      </c>
      <c r="G109" s="195" t="s">
        <v>341</v>
      </c>
      <c r="H109" s="196">
        <v>141.035</v>
      </c>
      <c r="I109" s="197"/>
      <c r="J109" s="198">
        <f>ROUND(I109*H109,2)</f>
        <v>0</v>
      </c>
      <c r="K109" s="194" t="s">
        <v>521</v>
      </c>
      <c r="L109" s="40"/>
      <c r="M109" s="199" t="s">
        <v>35</v>
      </c>
      <c r="N109" s="200" t="s">
        <v>52</v>
      </c>
      <c r="O109" s="76"/>
      <c r="P109" s="201">
        <f>O109*H109</f>
        <v>0</v>
      </c>
      <c r="Q109" s="201">
        <v>4.0000000000000003E-05</v>
      </c>
      <c r="R109" s="201">
        <f>Q109*H109</f>
        <v>0.0056414000000000004</v>
      </c>
      <c r="S109" s="201">
        <v>0</v>
      </c>
      <c r="T109" s="202">
        <f>S109*H109</f>
        <v>0</v>
      </c>
      <c r="AR109" s="13" t="s">
        <v>142</v>
      </c>
      <c r="AT109" s="13" t="s">
        <v>135</v>
      </c>
      <c r="AU109" s="13" t="s">
        <v>91</v>
      </c>
      <c r="AY109" s="13" t="s">
        <v>134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13" t="s">
        <v>89</v>
      </c>
      <c r="BK109" s="203">
        <f>ROUND(I109*H109,2)</f>
        <v>0</v>
      </c>
      <c r="BL109" s="13" t="s">
        <v>142</v>
      </c>
      <c r="BM109" s="13" t="s">
        <v>1316</v>
      </c>
    </row>
    <row r="110" s="1" customFormat="1" ht="16.5" customHeight="1">
      <c r="B110" s="35"/>
      <c r="C110" s="192" t="s">
        <v>164</v>
      </c>
      <c r="D110" s="192" t="s">
        <v>135</v>
      </c>
      <c r="E110" s="193" t="s">
        <v>1317</v>
      </c>
      <c r="F110" s="194" t="s">
        <v>1318</v>
      </c>
      <c r="G110" s="195" t="s">
        <v>735</v>
      </c>
      <c r="H110" s="196">
        <v>1</v>
      </c>
      <c r="I110" s="197"/>
      <c r="J110" s="198">
        <f>ROUND(I110*H110,2)</f>
        <v>0</v>
      </c>
      <c r="K110" s="194" t="s">
        <v>35</v>
      </c>
      <c r="L110" s="40"/>
      <c r="M110" s="199" t="s">
        <v>35</v>
      </c>
      <c r="N110" s="200" t="s">
        <v>52</v>
      </c>
      <c r="O110" s="76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13" t="s">
        <v>142</v>
      </c>
      <c r="AT110" s="13" t="s">
        <v>135</v>
      </c>
      <c r="AU110" s="13" t="s">
        <v>91</v>
      </c>
      <c r="AY110" s="13" t="s">
        <v>134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13" t="s">
        <v>89</v>
      </c>
      <c r="BK110" s="203">
        <f>ROUND(I110*H110,2)</f>
        <v>0</v>
      </c>
      <c r="BL110" s="13" t="s">
        <v>142</v>
      </c>
      <c r="BM110" s="13" t="s">
        <v>1319</v>
      </c>
    </row>
    <row r="111" s="9" customFormat="1" ht="22.8" customHeight="1">
      <c r="B111" s="178"/>
      <c r="C111" s="179"/>
      <c r="D111" s="180" t="s">
        <v>80</v>
      </c>
      <c r="E111" s="238" t="s">
        <v>1062</v>
      </c>
      <c r="F111" s="238" t="s">
        <v>1063</v>
      </c>
      <c r="G111" s="179"/>
      <c r="H111" s="179"/>
      <c r="I111" s="182"/>
      <c r="J111" s="239">
        <f>BK111</f>
        <v>0</v>
      </c>
      <c r="K111" s="179"/>
      <c r="L111" s="184"/>
      <c r="M111" s="185"/>
      <c r="N111" s="186"/>
      <c r="O111" s="186"/>
      <c r="P111" s="187">
        <f>SUM(P112:P118)</f>
        <v>0</v>
      </c>
      <c r="Q111" s="186"/>
      <c r="R111" s="187">
        <f>SUM(R112:R118)</f>
        <v>0</v>
      </c>
      <c r="S111" s="186"/>
      <c r="T111" s="188">
        <f>SUM(T112:T118)</f>
        <v>0</v>
      </c>
      <c r="AR111" s="189" t="s">
        <v>89</v>
      </c>
      <c r="AT111" s="190" t="s">
        <v>80</v>
      </c>
      <c r="AU111" s="190" t="s">
        <v>89</v>
      </c>
      <c r="AY111" s="189" t="s">
        <v>134</v>
      </c>
      <c r="BK111" s="191">
        <f>SUM(BK112:BK118)</f>
        <v>0</v>
      </c>
    </row>
    <row r="112" s="1" customFormat="1" ht="22.5" customHeight="1">
      <c r="B112" s="35"/>
      <c r="C112" s="192" t="s">
        <v>154</v>
      </c>
      <c r="D112" s="192" t="s">
        <v>135</v>
      </c>
      <c r="E112" s="193" t="s">
        <v>1064</v>
      </c>
      <c r="F112" s="194" t="s">
        <v>1065</v>
      </c>
      <c r="G112" s="195" t="s">
        <v>200</v>
      </c>
      <c r="H112" s="196">
        <v>0.121</v>
      </c>
      <c r="I112" s="197"/>
      <c r="J112" s="198">
        <f>ROUND(I112*H112,2)</f>
        <v>0</v>
      </c>
      <c r="K112" s="194" t="s">
        <v>521</v>
      </c>
      <c r="L112" s="40"/>
      <c r="M112" s="199" t="s">
        <v>35</v>
      </c>
      <c r="N112" s="200" t="s">
        <v>52</v>
      </c>
      <c r="O112" s="76"/>
      <c r="P112" s="201">
        <f>O112*H112</f>
        <v>0</v>
      </c>
      <c r="Q112" s="201">
        <v>0</v>
      </c>
      <c r="R112" s="201">
        <f>Q112*H112</f>
        <v>0</v>
      </c>
      <c r="S112" s="201">
        <v>0</v>
      </c>
      <c r="T112" s="202">
        <f>S112*H112</f>
        <v>0</v>
      </c>
      <c r="AR112" s="13" t="s">
        <v>142</v>
      </c>
      <c r="AT112" s="13" t="s">
        <v>135</v>
      </c>
      <c r="AU112" s="13" t="s">
        <v>91</v>
      </c>
      <c r="AY112" s="13" t="s">
        <v>134</v>
      </c>
      <c r="BE112" s="203">
        <f>IF(N112="základní",J112,0)</f>
        <v>0</v>
      </c>
      <c r="BF112" s="203">
        <f>IF(N112="snížená",J112,0)</f>
        <v>0</v>
      </c>
      <c r="BG112" s="203">
        <f>IF(N112="zákl. přenesená",J112,0)</f>
        <v>0</v>
      </c>
      <c r="BH112" s="203">
        <f>IF(N112="sníž. přenesená",J112,0)</f>
        <v>0</v>
      </c>
      <c r="BI112" s="203">
        <f>IF(N112="nulová",J112,0)</f>
        <v>0</v>
      </c>
      <c r="BJ112" s="13" t="s">
        <v>89</v>
      </c>
      <c r="BK112" s="203">
        <f>ROUND(I112*H112,2)</f>
        <v>0</v>
      </c>
      <c r="BL112" s="13" t="s">
        <v>142</v>
      </c>
      <c r="BM112" s="13" t="s">
        <v>1320</v>
      </c>
    </row>
    <row r="113" s="1" customFormat="1" ht="22.5" customHeight="1">
      <c r="B113" s="35"/>
      <c r="C113" s="192" t="s">
        <v>170</v>
      </c>
      <c r="D113" s="192" t="s">
        <v>135</v>
      </c>
      <c r="E113" s="193" t="s">
        <v>1321</v>
      </c>
      <c r="F113" s="194" t="s">
        <v>1322</v>
      </c>
      <c r="G113" s="195" t="s">
        <v>200</v>
      </c>
      <c r="H113" s="196">
        <v>0.24199999999999999</v>
      </c>
      <c r="I113" s="197"/>
      <c r="J113" s="198">
        <f>ROUND(I113*H113,2)</f>
        <v>0</v>
      </c>
      <c r="K113" s="194" t="s">
        <v>521</v>
      </c>
      <c r="L113" s="40"/>
      <c r="M113" s="199" t="s">
        <v>35</v>
      </c>
      <c r="N113" s="200" t="s">
        <v>52</v>
      </c>
      <c r="O113" s="76"/>
      <c r="P113" s="201">
        <f>O113*H113</f>
        <v>0</v>
      </c>
      <c r="Q113" s="201">
        <v>0</v>
      </c>
      <c r="R113" s="201">
        <f>Q113*H113</f>
        <v>0</v>
      </c>
      <c r="S113" s="201">
        <v>0</v>
      </c>
      <c r="T113" s="202">
        <f>S113*H113</f>
        <v>0</v>
      </c>
      <c r="AR113" s="13" t="s">
        <v>142</v>
      </c>
      <c r="AT113" s="13" t="s">
        <v>135</v>
      </c>
      <c r="AU113" s="13" t="s">
        <v>91</v>
      </c>
      <c r="AY113" s="13" t="s">
        <v>134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13" t="s">
        <v>89</v>
      </c>
      <c r="BK113" s="203">
        <f>ROUND(I113*H113,2)</f>
        <v>0</v>
      </c>
      <c r="BL113" s="13" t="s">
        <v>142</v>
      </c>
      <c r="BM113" s="13" t="s">
        <v>1323</v>
      </c>
    </row>
    <row r="114" s="10" customFormat="1">
      <c r="B114" s="219"/>
      <c r="C114" s="220"/>
      <c r="D114" s="221" t="s">
        <v>387</v>
      </c>
      <c r="E114" s="220"/>
      <c r="F114" s="223" t="s">
        <v>1324</v>
      </c>
      <c r="G114" s="220"/>
      <c r="H114" s="224">
        <v>0.24199999999999999</v>
      </c>
      <c r="I114" s="225"/>
      <c r="J114" s="220"/>
      <c r="K114" s="220"/>
      <c r="L114" s="226"/>
      <c r="M114" s="227"/>
      <c r="N114" s="228"/>
      <c r="O114" s="228"/>
      <c r="P114" s="228"/>
      <c r="Q114" s="228"/>
      <c r="R114" s="228"/>
      <c r="S114" s="228"/>
      <c r="T114" s="229"/>
      <c r="AT114" s="230" t="s">
        <v>387</v>
      </c>
      <c r="AU114" s="230" t="s">
        <v>91</v>
      </c>
      <c r="AV114" s="10" t="s">
        <v>91</v>
      </c>
      <c r="AW114" s="10" t="s">
        <v>4</v>
      </c>
      <c r="AX114" s="10" t="s">
        <v>89</v>
      </c>
      <c r="AY114" s="230" t="s">
        <v>134</v>
      </c>
    </row>
    <row r="115" s="1" customFormat="1" ht="16.5" customHeight="1">
      <c r="B115" s="35"/>
      <c r="C115" s="192" t="s">
        <v>21</v>
      </c>
      <c r="D115" s="192" t="s">
        <v>135</v>
      </c>
      <c r="E115" s="193" t="s">
        <v>1067</v>
      </c>
      <c r="F115" s="194" t="s">
        <v>1068</v>
      </c>
      <c r="G115" s="195" t="s">
        <v>200</v>
      </c>
      <c r="H115" s="196">
        <v>0.121</v>
      </c>
      <c r="I115" s="197"/>
      <c r="J115" s="198">
        <f>ROUND(I115*H115,2)</f>
        <v>0</v>
      </c>
      <c r="K115" s="194" t="s">
        <v>521</v>
      </c>
      <c r="L115" s="40"/>
      <c r="M115" s="199" t="s">
        <v>35</v>
      </c>
      <c r="N115" s="200" t="s">
        <v>52</v>
      </c>
      <c r="O115" s="76"/>
      <c r="P115" s="201">
        <f>O115*H115</f>
        <v>0</v>
      </c>
      <c r="Q115" s="201">
        <v>0</v>
      </c>
      <c r="R115" s="201">
        <f>Q115*H115</f>
        <v>0</v>
      </c>
      <c r="S115" s="201">
        <v>0</v>
      </c>
      <c r="T115" s="202">
        <f>S115*H115</f>
        <v>0</v>
      </c>
      <c r="AR115" s="13" t="s">
        <v>142</v>
      </c>
      <c r="AT115" s="13" t="s">
        <v>135</v>
      </c>
      <c r="AU115" s="13" t="s">
        <v>91</v>
      </c>
      <c r="AY115" s="13" t="s">
        <v>134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13" t="s">
        <v>89</v>
      </c>
      <c r="BK115" s="203">
        <f>ROUND(I115*H115,2)</f>
        <v>0</v>
      </c>
      <c r="BL115" s="13" t="s">
        <v>142</v>
      </c>
      <c r="BM115" s="13" t="s">
        <v>1325</v>
      </c>
    </row>
    <row r="116" s="1" customFormat="1" ht="22.5" customHeight="1">
      <c r="B116" s="35"/>
      <c r="C116" s="192" t="s">
        <v>176</v>
      </c>
      <c r="D116" s="192" t="s">
        <v>135</v>
      </c>
      <c r="E116" s="193" t="s">
        <v>1070</v>
      </c>
      <c r="F116" s="194" t="s">
        <v>1071</v>
      </c>
      <c r="G116" s="195" t="s">
        <v>200</v>
      </c>
      <c r="H116" s="196">
        <v>1.21</v>
      </c>
      <c r="I116" s="197"/>
      <c r="J116" s="198">
        <f>ROUND(I116*H116,2)</f>
        <v>0</v>
      </c>
      <c r="K116" s="194" t="s">
        <v>521</v>
      </c>
      <c r="L116" s="40"/>
      <c r="M116" s="199" t="s">
        <v>35</v>
      </c>
      <c r="N116" s="200" t="s">
        <v>52</v>
      </c>
      <c r="O116" s="76"/>
      <c r="P116" s="201">
        <f>O116*H116</f>
        <v>0</v>
      </c>
      <c r="Q116" s="201">
        <v>0</v>
      </c>
      <c r="R116" s="201">
        <f>Q116*H116</f>
        <v>0</v>
      </c>
      <c r="S116" s="201">
        <v>0</v>
      </c>
      <c r="T116" s="202">
        <f>S116*H116</f>
        <v>0</v>
      </c>
      <c r="AR116" s="13" t="s">
        <v>142</v>
      </c>
      <c r="AT116" s="13" t="s">
        <v>135</v>
      </c>
      <c r="AU116" s="13" t="s">
        <v>91</v>
      </c>
      <c r="AY116" s="13" t="s">
        <v>134</v>
      </c>
      <c r="BE116" s="203">
        <f>IF(N116="základní",J116,0)</f>
        <v>0</v>
      </c>
      <c r="BF116" s="203">
        <f>IF(N116="snížená",J116,0)</f>
        <v>0</v>
      </c>
      <c r="BG116" s="203">
        <f>IF(N116="zákl. přenesená",J116,0)</f>
        <v>0</v>
      </c>
      <c r="BH116" s="203">
        <f>IF(N116="sníž. přenesená",J116,0)</f>
        <v>0</v>
      </c>
      <c r="BI116" s="203">
        <f>IF(N116="nulová",J116,0)</f>
        <v>0</v>
      </c>
      <c r="BJ116" s="13" t="s">
        <v>89</v>
      </c>
      <c r="BK116" s="203">
        <f>ROUND(I116*H116,2)</f>
        <v>0</v>
      </c>
      <c r="BL116" s="13" t="s">
        <v>142</v>
      </c>
      <c r="BM116" s="13" t="s">
        <v>1326</v>
      </c>
    </row>
    <row r="117" s="10" customFormat="1">
      <c r="B117" s="219"/>
      <c r="C117" s="220"/>
      <c r="D117" s="221" t="s">
        <v>387</v>
      </c>
      <c r="E117" s="220"/>
      <c r="F117" s="223" t="s">
        <v>1327</v>
      </c>
      <c r="G117" s="220"/>
      <c r="H117" s="224">
        <v>1.21</v>
      </c>
      <c r="I117" s="225"/>
      <c r="J117" s="220"/>
      <c r="K117" s="220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387</v>
      </c>
      <c r="AU117" s="230" t="s">
        <v>91</v>
      </c>
      <c r="AV117" s="10" t="s">
        <v>91</v>
      </c>
      <c r="AW117" s="10" t="s">
        <v>4</v>
      </c>
      <c r="AX117" s="10" t="s">
        <v>89</v>
      </c>
      <c r="AY117" s="230" t="s">
        <v>134</v>
      </c>
    </row>
    <row r="118" s="1" customFormat="1" ht="22.5" customHeight="1">
      <c r="B118" s="35"/>
      <c r="C118" s="192" t="s">
        <v>157</v>
      </c>
      <c r="D118" s="192" t="s">
        <v>135</v>
      </c>
      <c r="E118" s="193" t="s">
        <v>1074</v>
      </c>
      <c r="F118" s="194" t="s">
        <v>1075</v>
      </c>
      <c r="G118" s="195" t="s">
        <v>200</v>
      </c>
      <c r="H118" s="196">
        <v>0.121</v>
      </c>
      <c r="I118" s="197"/>
      <c r="J118" s="198">
        <f>ROUND(I118*H118,2)</f>
        <v>0</v>
      </c>
      <c r="K118" s="194" t="s">
        <v>521</v>
      </c>
      <c r="L118" s="40"/>
      <c r="M118" s="199" t="s">
        <v>35</v>
      </c>
      <c r="N118" s="200" t="s">
        <v>52</v>
      </c>
      <c r="O118" s="76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13" t="s">
        <v>142</v>
      </c>
      <c r="AT118" s="13" t="s">
        <v>135</v>
      </c>
      <c r="AU118" s="13" t="s">
        <v>91</v>
      </c>
      <c r="AY118" s="13" t="s">
        <v>134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13" t="s">
        <v>89</v>
      </c>
      <c r="BK118" s="203">
        <f>ROUND(I118*H118,2)</f>
        <v>0</v>
      </c>
      <c r="BL118" s="13" t="s">
        <v>142</v>
      </c>
      <c r="BM118" s="13" t="s">
        <v>1328</v>
      </c>
    </row>
    <row r="119" s="9" customFormat="1" ht="22.8" customHeight="1">
      <c r="B119" s="178"/>
      <c r="C119" s="179"/>
      <c r="D119" s="180" t="s">
        <v>80</v>
      </c>
      <c r="E119" s="238" t="s">
        <v>1146</v>
      </c>
      <c r="F119" s="238" t="s">
        <v>1147</v>
      </c>
      <c r="G119" s="179"/>
      <c r="H119" s="179"/>
      <c r="I119" s="182"/>
      <c r="J119" s="239">
        <f>BK119</f>
        <v>0</v>
      </c>
      <c r="K119" s="179"/>
      <c r="L119" s="184"/>
      <c r="M119" s="185"/>
      <c r="N119" s="186"/>
      <c r="O119" s="186"/>
      <c r="P119" s="187">
        <f>P120</f>
        <v>0</v>
      </c>
      <c r="Q119" s="186"/>
      <c r="R119" s="187">
        <f>R120</f>
        <v>0</v>
      </c>
      <c r="S119" s="186"/>
      <c r="T119" s="188">
        <f>T120</f>
        <v>0</v>
      </c>
      <c r="AR119" s="189" t="s">
        <v>89</v>
      </c>
      <c r="AT119" s="190" t="s">
        <v>80</v>
      </c>
      <c r="AU119" s="190" t="s">
        <v>89</v>
      </c>
      <c r="AY119" s="189" t="s">
        <v>134</v>
      </c>
      <c r="BK119" s="191">
        <f>BK120</f>
        <v>0</v>
      </c>
    </row>
    <row r="120" s="1" customFormat="1" ht="22.5" customHeight="1">
      <c r="B120" s="35"/>
      <c r="C120" s="192" t="s">
        <v>8</v>
      </c>
      <c r="D120" s="192" t="s">
        <v>135</v>
      </c>
      <c r="E120" s="193" t="s">
        <v>1148</v>
      </c>
      <c r="F120" s="194" t="s">
        <v>1149</v>
      </c>
      <c r="G120" s="195" t="s">
        <v>200</v>
      </c>
      <c r="H120" s="196">
        <v>15.618</v>
      </c>
      <c r="I120" s="197"/>
      <c r="J120" s="198">
        <f>ROUND(I120*H120,2)</f>
        <v>0</v>
      </c>
      <c r="K120" s="194" t="s">
        <v>521</v>
      </c>
      <c r="L120" s="40"/>
      <c r="M120" s="199" t="s">
        <v>35</v>
      </c>
      <c r="N120" s="200" t="s">
        <v>52</v>
      </c>
      <c r="O120" s="76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13" t="s">
        <v>142</v>
      </c>
      <c r="AT120" s="13" t="s">
        <v>135</v>
      </c>
      <c r="AU120" s="13" t="s">
        <v>91</v>
      </c>
      <c r="AY120" s="13" t="s">
        <v>134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13" t="s">
        <v>89</v>
      </c>
      <c r="BK120" s="203">
        <f>ROUND(I120*H120,2)</f>
        <v>0</v>
      </c>
      <c r="BL120" s="13" t="s">
        <v>142</v>
      </c>
      <c r="BM120" s="13" t="s">
        <v>1329</v>
      </c>
    </row>
    <row r="121" s="9" customFormat="1" ht="25.92" customHeight="1">
      <c r="B121" s="178"/>
      <c r="C121" s="179"/>
      <c r="D121" s="180" t="s">
        <v>80</v>
      </c>
      <c r="E121" s="181" t="s">
        <v>1084</v>
      </c>
      <c r="F121" s="181" t="s">
        <v>1085</v>
      </c>
      <c r="G121" s="179"/>
      <c r="H121" s="179"/>
      <c r="I121" s="182"/>
      <c r="J121" s="183">
        <f>BK121</f>
        <v>0</v>
      </c>
      <c r="K121" s="179"/>
      <c r="L121" s="184"/>
      <c r="M121" s="185"/>
      <c r="N121" s="186"/>
      <c r="O121" s="186"/>
      <c r="P121" s="187">
        <f>P122+P124+P129</f>
        <v>0</v>
      </c>
      <c r="Q121" s="186"/>
      <c r="R121" s="187">
        <f>R122+R124+R129</f>
        <v>0.38862870999999999</v>
      </c>
      <c r="S121" s="186"/>
      <c r="T121" s="188">
        <f>T122+T124+T129</f>
        <v>0.12113489999999999</v>
      </c>
      <c r="AR121" s="189" t="s">
        <v>91</v>
      </c>
      <c r="AT121" s="190" t="s">
        <v>80</v>
      </c>
      <c r="AU121" s="190" t="s">
        <v>81</v>
      </c>
      <c r="AY121" s="189" t="s">
        <v>134</v>
      </c>
      <c r="BK121" s="191">
        <f>BK122+BK124+BK129</f>
        <v>0</v>
      </c>
    </row>
    <row r="122" s="9" customFormat="1" ht="22.8" customHeight="1">
      <c r="B122" s="178"/>
      <c r="C122" s="179"/>
      <c r="D122" s="180" t="s">
        <v>80</v>
      </c>
      <c r="E122" s="238" t="s">
        <v>1097</v>
      </c>
      <c r="F122" s="238" t="s">
        <v>1098</v>
      </c>
      <c r="G122" s="179"/>
      <c r="H122" s="179"/>
      <c r="I122" s="182"/>
      <c r="J122" s="239">
        <f>BK122</f>
        <v>0</v>
      </c>
      <c r="K122" s="179"/>
      <c r="L122" s="184"/>
      <c r="M122" s="185"/>
      <c r="N122" s="186"/>
      <c r="O122" s="186"/>
      <c r="P122" s="187">
        <f>P123</f>
        <v>0</v>
      </c>
      <c r="Q122" s="186"/>
      <c r="R122" s="187">
        <f>R123</f>
        <v>0</v>
      </c>
      <c r="S122" s="186"/>
      <c r="T122" s="188">
        <f>T123</f>
        <v>0</v>
      </c>
      <c r="AR122" s="189" t="s">
        <v>91</v>
      </c>
      <c r="AT122" s="190" t="s">
        <v>80</v>
      </c>
      <c r="AU122" s="190" t="s">
        <v>89</v>
      </c>
      <c r="AY122" s="189" t="s">
        <v>134</v>
      </c>
      <c r="BK122" s="191">
        <f>BK123</f>
        <v>0</v>
      </c>
    </row>
    <row r="123" s="1" customFormat="1" ht="16.5" customHeight="1">
      <c r="B123" s="35"/>
      <c r="C123" s="192" t="s">
        <v>139</v>
      </c>
      <c r="D123" s="192" t="s">
        <v>135</v>
      </c>
      <c r="E123" s="193" t="s">
        <v>1330</v>
      </c>
      <c r="F123" s="194" t="s">
        <v>1331</v>
      </c>
      <c r="G123" s="195" t="s">
        <v>153</v>
      </c>
      <c r="H123" s="196">
        <v>4</v>
      </c>
      <c r="I123" s="197"/>
      <c r="J123" s="198">
        <f>ROUND(I123*H123,2)</f>
        <v>0</v>
      </c>
      <c r="K123" s="194" t="s">
        <v>35</v>
      </c>
      <c r="L123" s="40"/>
      <c r="M123" s="199" t="s">
        <v>35</v>
      </c>
      <c r="N123" s="200" t="s">
        <v>52</v>
      </c>
      <c r="O123" s="76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13" t="s">
        <v>139</v>
      </c>
      <c r="AT123" s="13" t="s">
        <v>135</v>
      </c>
      <c r="AU123" s="13" t="s">
        <v>91</v>
      </c>
      <c r="AY123" s="13" t="s">
        <v>134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3" t="s">
        <v>89</v>
      </c>
      <c r="BK123" s="203">
        <f>ROUND(I123*H123,2)</f>
        <v>0</v>
      </c>
      <c r="BL123" s="13" t="s">
        <v>139</v>
      </c>
      <c r="BM123" s="13" t="s">
        <v>1332</v>
      </c>
    </row>
    <row r="124" s="9" customFormat="1" ht="22.8" customHeight="1">
      <c r="B124" s="178"/>
      <c r="C124" s="179"/>
      <c r="D124" s="180" t="s">
        <v>80</v>
      </c>
      <c r="E124" s="238" t="s">
        <v>320</v>
      </c>
      <c r="F124" s="238" t="s">
        <v>1113</v>
      </c>
      <c r="G124" s="179"/>
      <c r="H124" s="179"/>
      <c r="I124" s="182"/>
      <c r="J124" s="239">
        <f>BK124</f>
        <v>0</v>
      </c>
      <c r="K124" s="179"/>
      <c r="L124" s="184"/>
      <c r="M124" s="185"/>
      <c r="N124" s="186"/>
      <c r="O124" s="186"/>
      <c r="P124" s="187">
        <f>SUM(P125:P128)</f>
        <v>0</v>
      </c>
      <c r="Q124" s="186"/>
      <c r="R124" s="187">
        <f>SUM(R125:R128)</f>
        <v>0.015738000000000002</v>
      </c>
      <c r="S124" s="186"/>
      <c r="T124" s="188">
        <f>SUM(T125:T128)</f>
        <v>0</v>
      </c>
      <c r="AR124" s="189" t="s">
        <v>91</v>
      </c>
      <c r="AT124" s="190" t="s">
        <v>80</v>
      </c>
      <c r="AU124" s="190" t="s">
        <v>89</v>
      </c>
      <c r="AY124" s="189" t="s">
        <v>134</v>
      </c>
      <c r="BK124" s="191">
        <f>SUM(BK125:BK128)</f>
        <v>0</v>
      </c>
    </row>
    <row r="125" s="1" customFormat="1" ht="16.5" customHeight="1">
      <c r="B125" s="35"/>
      <c r="C125" s="192" t="s">
        <v>189</v>
      </c>
      <c r="D125" s="192" t="s">
        <v>135</v>
      </c>
      <c r="E125" s="193" t="s">
        <v>1333</v>
      </c>
      <c r="F125" s="194" t="s">
        <v>1334</v>
      </c>
      <c r="G125" s="195" t="s">
        <v>341</v>
      </c>
      <c r="H125" s="196">
        <v>36.600000000000001</v>
      </c>
      <c r="I125" s="197"/>
      <c r="J125" s="198">
        <f>ROUND(I125*H125,2)</f>
        <v>0</v>
      </c>
      <c r="K125" s="194" t="s">
        <v>521</v>
      </c>
      <c r="L125" s="40"/>
      <c r="M125" s="199" t="s">
        <v>35</v>
      </c>
      <c r="N125" s="200" t="s">
        <v>52</v>
      </c>
      <c r="O125" s="76"/>
      <c r="P125" s="201">
        <f>O125*H125</f>
        <v>0</v>
      </c>
      <c r="Q125" s="201">
        <v>2.0000000000000002E-05</v>
      </c>
      <c r="R125" s="201">
        <f>Q125*H125</f>
        <v>0.00073200000000000012</v>
      </c>
      <c r="S125" s="201">
        <v>0</v>
      </c>
      <c r="T125" s="202">
        <f>S125*H125</f>
        <v>0</v>
      </c>
      <c r="AR125" s="13" t="s">
        <v>139</v>
      </c>
      <c r="AT125" s="13" t="s">
        <v>135</v>
      </c>
      <c r="AU125" s="13" t="s">
        <v>91</v>
      </c>
      <c r="AY125" s="13" t="s">
        <v>134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3" t="s">
        <v>89</v>
      </c>
      <c r="BK125" s="203">
        <f>ROUND(I125*H125,2)</f>
        <v>0</v>
      </c>
      <c r="BL125" s="13" t="s">
        <v>139</v>
      </c>
      <c r="BM125" s="13" t="s">
        <v>1335</v>
      </c>
    </row>
    <row r="126" s="10" customFormat="1">
      <c r="B126" s="219"/>
      <c r="C126" s="220"/>
      <c r="D126" s="221" t="s">
        <v>387</v>
      </c>
      <c r="E126" s="222" t="s">
        <v>35</v>
      </c>
      <c r="F126" s="223" t="s">
        <v>1117</v>
      </c>
      <c r="G126" s="220"/>
      <c r="H126" s="224">
        <v>36.600000000000001</v>
      </c>
      <c r="I126" s="225"/>
      <c r="J126" s="220"/>
      <c r="K126" s="220"/>
      <c r="L126" s="226"/>
      <c r="M126" s="227"/>
      <c r="N126" s="228"/>
      <c r="O126" s="228"/>
      <c r="P126" s="228"/>
      <c r="Q126" s="228"/>
      <c r="R126" s="228"/>
      <c r="S126" s="228"/>
      <c r="T126" s="229"/>
      <c r="AT126" s="230" t="s">
        <v>387</v>
      </c>
      <c r="AU126" s="230" t="s">
        <v>91</v>
      </c>
      <c r="AV126" s="10" t="s">
        <v>91</v>
      </c>
      <c r="AW126" s="10" t="s">
        <v>42</v>
      </c>
      <c r="AX126" s="10" t="s">
        <v>81</v>
      </c>
      <c r="AY126" s="230" t="s">
        <v>134</v>
      </c>
    </row>
    <row r="127" s="1" customFormat="1" ht="16.5" customHeight="1">
      <c r="B127" s="35"/>
      <c r="C127" s="192" t="s">
        <v>193</v>
      </c>
      <c r="D127" s="192" t="s">
        <v>135</v>
      </c>
      <c r="E127" s="193" t="s">
        <v>1336</v>
      </c>
      <c r="F127" s="194" t="s">
        <v>1337</v>
      </c>
      <c r="G127" s="195" t="s">
        <v>341</v>
      </c>
      <c r="H127" s="196">
        <v>36.600000000000001</v>
      </c>
      <c r="I127" s="197"/>
      <c r="J127" s="198">
        <f>ROUND(I127*H127,2)</f>
        <v>0</v>
      </c>
      <c r="K127" s="194" t="s">
        <v>521</v>
      </c>
      <c r="L127" s="40"/>
      <c r="M127" s="199" t="s">
        <v>35</v>
      </c>
      <c r="N127" s="200" t="s">
        <v>52</v>
      </c>
      <c r="O127" s="76"/>
      <c r="P127" s="201">
        <f>O127*H127</f>
        <v>0</v>
      </c>
      <c r="Q127" s="201">
        <v>0.00012</v>
      </c>
      <c r="R127" s="201">
        <f>Q127*H127</f>
        <v>0.0043920000000000001</v>
      </c>
      <c r="S127" s="201">
        <v>0</v>
      </c>
      <c r="T127" s="202">
        <f>S127*H127</f>
        <v>0</v>
      </c>
      <c r="AR127" s="13" t="s">
        <v>139</v>
      </c>
      <c r="AT127" s="13" t="s">
        <v>135</v>
      </c>
      <c r="AU127" s="13" t="s">
        <v>91</v>
      </c>
      <c r="AY127" s="13" t="s">
        <v>134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3" t="s">
        <v>89</v>
      </c>
      <c r="BK127" s="203">
        <f>ROUND(I127*H127,2)</f>
        <v>0</v>
      </c>
      <c r="BL127" s="13" t="s">
        <v>139</v>
      </c>
      <c r="BM127" s="13" t="s">
        <v>1338</v>
      </c>
    </row>
    <row r="128" s="1" customFormat="1" ht="16.5" customHeight="1">
      <c r="B128" s="35"/>
      <c r="C128" s="192" t="s">
        <v>197</v>
      </c>
      <c r="D128" s="192" t="s">
        <v>135</v>
      </c>
      <c r="E128" s="193" t="s">
        <v>1339</v>
      </c>
      <c r="F128" s="194" t="s">
        <v>1340</v>
      </c>
      <c r="G128" s="195" t="s">
        <v>341</v>
      </c>
      <c r="H128" s="196">
        <v>36.600000000000001</v>
      </c>
      <c r="I128" s="197"/>
      <c r="J128" s="198">
        <f>ROUND(I128*H128,2)</f>
        <v>0</v>
      </c>
      <c r="K128" s="194" t="s">
        <v>521</v>
      </c>
      <c r="L128" s="40"/>
      <c r="M128" s="199" t="s">
        <v>35</v>
      </c>
      <c r="N128" s="200" t="s">
        <v>52</v>
      </c>
      <c r="O128" s="76"/>
      <c r="P128" s="201">
        <f>O128*H128</f>
        <v>0</v>
      </c>
      <c r="Q128" s="201">
        <v>0.00029</v>
      </c>
      <c r="R128" s="201">
        <f>Q128*H128</f>
        <v>0.010614</v>
      </c>
      <c r="S128" s="201">
        <v>0</v>
      </c>
      <c r="T128" s="202">
        <f>S128*H128</f>
        <v>0</v>
      </c>
      <c r="AR128" s="13" t="s">
        <v>139</v>
      </c>
      <c r="AT128" s="13" t="s">
        <v>135</v>
      </c>
      <c r="AU128" s="13" t="s">
        <v>91</v>
      </c>
      <c r="AY128" s="13" t="s">
        <v>134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3" t="s">
        <v>89</v>
      </c>
      <c r="BK128" s="203">
        <f>ROUND(I128*H128,2)</f>
        <v>0</v>
      </c>
      <c r="BL128" s="13" t="s">
        <v>139</v>
      </c>
      <c r="BM128" s="13" t="s">
        <v>1341</v>
      </c>
    </row>
    <row r="129" s="9" customFormat="1" ht="22.8" customHeight="1">
      <c r="B129" s="178"/>
      <c r="C129" s="179"/>
      <c r="D129" s="180" t="s">
        <v>80</v>
      </c>
      <c r="E129" s="238" t="s">
        <v>1275</v>
      </c>
      <c r="F129" s="238" t="s">
        <v>1276</v>
      </c>
      <c r="G129" s="179"/>
      <c r="H129" s="179"/>
      <c r="I129" s="182"/>
      <c r="J129" s="239">
        <f>BK129</f>
        <v>0</v>
      </c>
      <c r="K129" s="179"/>
      <c r="L129" s="184"/>
      <c r="M129" s="185"/>
      <c r="N129" s="186"/>
      <c r="O129" s="186"/>
      <c r="P129" s="187">
        <f>SUM(P130:P167)</f>
        <v>0</v>
      </c>
      <c r="Q129" s="186"/>
      <c r="R129" s="187">
        <f>SUM(R130:R167)</f>
        <v>0.37289070999999996</v>
      </c>
      <c r="S129" s="186"/>
      <c r="T129" s="188">
        <f>SUM(T130:T167)</f>
        <v>0.12113489999999999</v>
      </c>
      <c r="AR129" s="189" t="s">
        <v>91</v>
      </c>
      <c r="AT129" s="190" t="s">
        <v>80</v>
      </c>
      <c r="AU129" s="190" t="s">
        <v>89</v>
      </c>
      <c r="AY129" s="189" t="s">
        <v>134</v>
      </c>
      <c r="BK129" s="191">
        <f>SUM(BK130:BK167)</f>
        <v>0</v>
      </c>
    </row>
    <row r="130" s="1" customFormat="1" ht="16.5" customHeight="1">
      <c r="B130" s="35"/>
      <c r="C130" s="192" t="s">
        <v>169</v>
      </c>
      <c r="D130" s="192" t="s">
        <v>135</v>
      </c>
      <c r="E130" s="193" t="s">
        <v>1277</v>
      </c>
      <c r="F130" s="194" t="s">
        <v>1278</v>
      </c>
      <c r="G130" s="195" t="s">
        <v>341</v>
      </c>
      <c r="H130" s="196">
        <v>462.62099999999998</v>
      </c>
      <c r="I130" s="197"/>
      <c r="J130" s="198">
        <f>ROUND(I130*H130,2)</f>
        <v>0</v>
      </c>
      <c r="K130" s="194" t="s">
        <v>521</v>
      </c>
      <c r="L130" s="40"/>
      <c r="M130" s="199" t="s">
        <v>35</v>
      </c>
      <c r="N130" s="200" t="s">
        <v>52</v>
      </c>
      <c r="O130" s="76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13" t="s">
        <v>139</v>
      </c>
      <c r="AT130" s="13" t="s">
        <v>135</v>
      </c>
      <c r="AU130" s="13" t="s">
        <v>91</v>
      </c>
      <c r="AY130" s="13" t="s">
        <v>134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3" t="s">
        <v>89</v>
      </c>
      <c r="BK130" s="203">
        <f>ROUND(I130*H130,2)</f>
        <v>0</v>
      </c>
      <c r="BL130" s="13" t="s">
        <v>139</v>
      </c>
      <c r="BM130" s="13" t="s">
        <v>1342</v>
      </c>
    </row>
    <row r="131" s="10" customFormat="1">
      <c r="B131" s="219"/>
      <c r="C131" s="220"/>
      <c r="D131" s="221" t="s">
        <v>387</v>
      </c>
      <c r="E131" s="222" t="s">
        <v>35</v>
      </c>
      <c r="F131" s="223" t="s">
        <v>1055</v>
      </c>
      <c r="G131" s="220"/>
      <c r="H131" s="224">
        <v>131.28999999999999</v>
      </c>
      <c r="I131" s="225"/>
      <c r="J131" s="220"/>
      <c r="K131" s="220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387</v>
      </c>
      <c r="AU131" s="230" t="s">
        <v>91</v>
      </c>
      <c r="AV131" s="10" t="s">
        <v>91</v>
      </c>
      <c r="AW131" s="10" t="s">
        <v>42</v>
      </c>
      <c r="AX131" s="10" t="s">
        <v>81</v>
      </c>
      <c r="AY131" s="230" t="s">
        <v>134</v>
      </c>
    </row>
    <row r="132" s="10" customFormat="1">
      <c r="B132" s="219"/>
      <c r="C132" s="220"/>
      <c r="D132" s="221" t="s">
        <v>387</v>
      </c>
      <c r="E132" s="222" t="s">
        <v>35</v>
      </c>
      <c r="F132" s="223" t="s">
        <v>1056</v>
      </c>
      <c r="G132" s="220"/>
      <c r="H132" s="224">
        <v>168.30000000000001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387</v>
      </c>
      <c r="AU132" s="230" t="s">
        <v>91</v>
      </c>
      <c r="AV132" s="10" t="s">
        <v>91</v>
      </c>
      <c r="AW132" s="10" t="s">
        <v>42</v>
      </c>
      <c r="AX132" s="10" t="s">
        <v>81</v>
      </c>
      <c r="AY132" s="230" t="s">
        <v>134</v>
      </c>
    </row>
    <row r="133" s="10" customFormat="1">
      <c r="B133" s="219"/>
      <c r="C133" s="220"/>
      <c r="D133" s="221" t="s">
        <v>387</v>
      </c>
      <c r="E133" s="222" t="s">
        <v>35</v>
      </c>
      <c r="F133" s="223" t="s">
        <v>1297</v>
      </c>
      <c r="G133" s="220"/>
      <c r="H133" s="224">
        <v>163.03100000000001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387</v>
      </c>
      <c r="AU133" s="230" t="s">
        <v>91</v>
      </c>
      <c r="AV133" s="10" t="s">
        <v>91</v>
      </c>
      <c r="AW133" s="10" t="s">
        <v>42</v>
      </c>
      <c r="AX133" s="10" t="s">
        <v>81</v>
      </c>
      <c r="AY133" s="230" t="s">
        <v>134</v>
      </c>
    </row>
    <row r="134" s="1" customFormat="1" ht="16.5" customHeight="1">
      <c r="B134" s="35"/>
      <c r="C134" s="192" t="s">
        <v>7</v>
      </c>
      <c r="D134" s="192" t="s">
        <v>135</v>
      </c>
      <c r="E134" s="193" t="s">
        <v>1343</v>
      </c>
      <c r="F134" s="194" t="s">
        <v>1344</v>
      </c>
      <c r="G134" s="195" t="s">
        <v>341</v>
      </c>
      <c r="H134" s="196">
        <v>344.94499999999999</v>
      </c>
      <c r="I134" s="197"/>
      <c r="J134" s="198">
        <f>ROUND(I134*H134,2)</f>
        <v>0</v>
      </c>
      <c r="K134" s="194" t="s">
        <v>521</v>
      </c>
      <c r="L134" s="40"/>
      <c r="M134" s="199" t="s">
        <v>35</v>
      </c>
      <c r="N134" s="200" t="s">
        <v>52</v>
      </c>
      <c r="O134" s="76"/>
      <c r="P134" s="201">
        <f>O134*H134</f>
        <v>0</v>
      </c>
      <c r="Q134" s="201">
        <v>0</v>
      </c>
      <c r="R134" s="201">
        <f>Q134*H134</f>
        <v>0</v>
      </c>
      <c r="S134" s="201">
        <v>0</v>
      </c>
      <c r="T134" s="202">
        <f>S134*H134</f>
        <v>0</v>
      </c>
      <c r="AR134" s="13" t="s">
        <v>139</v>
      </c>
      <c r="AT134" s="13" t="s">
        <v>135</v>
      </c>
      <c r="AU134" s="13" t="s">
        <v>91</v>
      </c>
      <c r="AY134" s="13" t="s">
        <v>134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3" t="s">
        <v>89</v>
      </c>
      <c r="BK134" s="203">
        <f>ROUND(I134*H134,2)</f>
        <v>0</v>
      </c>
      <c r="BL134" s="13" t="s">
        <v>139</v>
      </c>
      <c r="BM134" s="13" t="s">
        <v>1345</v>
      </c>
    </row>
    <row r="135" s="10" customFormat="1">
      <c r="B135" s="219"/>
      <c r="C135" s="220"/>
      <c r="D135" s="221" t="s">
        <v>387</v>
      </c>
      <c r="E135" s="222" t="s">
        <v>35</v>
      </c>
      <c r="F135" s="223" t="s">
        <v>1051</v>
      </c>
      <c r="G135" s="220"/>
      <c r="H135" s="224">
        <v>258.80000000000001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387</v>
      </c>
      <c r="AU135" s="230" t="s">
        <v>91</v>
      </c>
      <c r="AV135" s="10" t="s">
        <v>91</v>
      </c>
      <c r="AW135" s="10" t="s">
        <v>42</v>
      </c>
      <c r="AX135" s="10" t="s">
        <v>81</v>
      </c>
      <c r="AY135" s="230" t="s">
        <v>134</v>
      </c>
    </row>
    <row r="136" s="10" customFormat="1">
      <c r="B136" s="219"/>
      <c r="C136" s="220"/>
      <c r="D136" s="221" t="s">
        <v>387</v>
      </c>
      <c r="E136" s="222" t="s">
        <v>35</v>
      </c>
      <c r="F136" s="223" t="s">
        <v>1298</v>
      </c>
      <c r="G136" s="220"/>
      <c r="H136" s="224">
        <v>86.144999999999996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387</v>
      </c>
      <c r="AU136" s="230" t="s">
        <v>91</v>
      </c>
      <c r="AV136" s="10" t="s">
        <v>91</v>
      </c>
      <c r="AW136" s="10" t="s">
        <v>42</v>
      </c>
      <c r="AX136" s="10" t="s">
        <v>81</v>
      </c>
      <c r="AY136" s="230" t="s">
        <v>134</v>
      </c>
    </row>
    <row r="137" s="1" customFormat="1" ht="16.5" customHeight="1">
      <c r="B137" s="35"/>
      <c r="C137" s="192" t="s">
        <v>172</v>
      </c>
      <c r="D137" s="192" t="s">
        <v>135</v>
      </c>
      <c r="E137" s="193" t="s">
        <v>1346</v>
      </c>
      <c r="F137" s="194" t="s">
        <v>1347</v>
      </c>
      <c r="G137" s="195" t="s">
        <v>341</v>
      </c>
      <c r="H137" s="196">
        <v>462.62099999999998</v>
      </c>
      <c r="I137" s="197"/>
      <c r="J137" s="198">
        <f>ROUND(I137*H137,2)</f>
        <v>0</v>
      </c>
      <c r="K137" s="194" t="s">
        <v>521</v>
      </c>
      <c r="L137" s="40"/>
      <c r="M137" s="199" t="s">
        <v>35</v>
      </c>
      <c r="N137" s="200" t="s">
        <v>52</v>
      </c>
      <c r="O137" s="76"/>
      <c r="P137" s="201">
        <f>O137*H137</f>
        <v>0</v>
      </c>
      <c r="Q137" s="201">
        <v>0</v>
      </c>
      <c r="R137" s="201">
        <f>Q137*H137</f>
        <v>0</v>
      </c>
      <c r="S137" s="201">
        <v>0.00014999999999999999</v>
      </c>
      <c r="T137" s="202">
        <f>S137*H137</f>
        <v>0.069393149999999987</v>
      </c>
      <c r="AR137" s="13" t="s">
        <v>139</v>
      </c>
      <c r="AT137" s="13" t="s">
        <v>135</v>
      </c>
      <c r="AU137" s="13" t="s">
        <v>91</v>
      </c>
      <c r="AY137" s="13" t="s">
        <v>134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3" t="s">
        <v>89</v>
      </c>
      <c r="BK137" s="203">
        <f>ROUND(I137*H137,2)</f>
        <v>0</v>
      </c>
      <c r="BL137" s="13" t="s">
        <v>139</v>
      </c>
      <c r="BM137" s="13" t="s">
        <v>1348</v>
      </c>
    </row>
    <row r="138" s="10" customFormat="1">
      <c r="B138" s="219"/>
      <c r="C138" s="220"/>
      <c r="D138" s="221" t="s">
        <v>387</v>
      </c>
      <c r="E138" s="222" t="s">
        <v>35</v>
      </c>
      <c r="F138" s="223" t="s">
        <v>1055</v>
      </c>
      <c r="G138" s="220"/>
      <c r="H138" s="224">
        <v>131.28999999999999</v>
      </c>
      <c r="I138" s="225"/>
      <c r="J138" s="220"/>
      <c r="K138" s="220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387</v>
      </c>
      <c r="AU138" s="230" t="s">
        <v>91</v>
      </c>
      <c r="AV138" s="10" t="s">
        <v>91</v>
      </c>
      <c r="AW138" s="10" t="s">
        <v>42</v>
      </c>
      <c r="AX138" s="10" t="s">
        <v>81</v>
      </c>
      <c r="AY138" s="230" t="s">
        <v>134</v>
      </c>
    </row>
    <row r="139" s="10" customFormat="1">
      <c r="B139" s="219"/>
      <c r="C139" s="220"/>
      <c r="D139" s="221" t="s">
        <v>387</v>
      </c>
      <c r="E139" s="222" t="s">
        <v>35</v>
      </c>
      <c r="F139" s="223" t="s">
        <v>1056</v>
      </c>
      <c r="G139" s="220"/>
      <c r="H139" s="224">
        <v>168.30000000000001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387</v>
      </c>
      <c r="AU139" s="230" t="s">
        <v>91</v>
      </c>
      <c r="AV139" s="10" t="s">
        <v>91</v>
      </c>
      <c r="AW139" s="10" t="s">
        <v>42</v>
      </c>
      <c r="AX139" s="10" t="s">
        <v>81</v>
      </c>
      <c r="AY139" s="230" t="s">
        <v>134</v>
      </c>
    </row>
    <row r="140" s="10" customFormat="1">
      <c r="B140" s="219"/>
      <c r="C140" s="220"/>
      <c r="D140" s="221" t="s">
        <v>387</v>
      </c>
      <c r="E140" s="222" t="s">
        <v>35</v>
      </c>
      <c r="F140" s="223" t="s">
        <v>1297</v>
      </c>
      <c r="G140" s="220"/>
      <c r="H140" s="224">
        <v>163.03100000000001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387</v>
      </c>
      <c r="AU140" s="230" t="s">
        <v>91</v>
      </c>
      <c r="AV140" s="10" t="s">
        <v>91</v>
      </c>
      <c r="AW140" s="10" t="s">
        <v>42</v>
      </c>
      <c r="AX140" s="10" t="s">
        <v>81</v>
      </c>
      <c r="AY140" s="230" t="s">
        <v>134</v>
      </c>
    </row>
    <row r="141" s="1" customFormat="1" ht="16.5" customHeight="1">
      <c r="B141" s="35"/>
      <c r="C141" s="192" t="s">
        <v>211</v>
      </c>
      <c r="D141" s="192" t="s">
        <v>135</v>
      </c>
      <c r="E141" s="193" t="s">
        <v>1349</v>
      </c>
      <c r="F141" s="194" t="s">
        <v>1350</v>
      </c>
      <c r="G141" s="195" t="s">
        <v>341</v>
      </c>
      <c r="H141" s="196">
        <v>344.94499999999999</v>
      </c>
      <c r="I141" s="197"/>
      <c r="J141" s="198">
        <f>ROUND(I141*H141,2)</f>
        <v>0</v>
      </c>
      <c r="K141" s="194" t="s">
        <v>521</v>
      </c>
      <c r="L141" s="40"/>
      <c r="M141" s="199" t="s">
        <v>35</v>
      </c>
      <c r="N141" s="200" t="s">
        <v>52</v>
      </c>
      <c r="O141" s="76"/>
      <c r="P141" s="201">
        <f>O141*H141</f>
        <v>0</v>
      </c>
      <c r="Q141" s="201">
        <v>0</v>
      </c>
      <c r="R141" s="201">
        <f>Q141*H141</f>
        <v>0</v>
      </c>
      <c r="S141" s="201">
        <v>0.00014999999999999999</v>
      </c>
      <c r="T141" s="202">
        <f>S141*H141</f>
        <v>0.051741749999999996</v>
      </c>
      <c r="AR141" s="13" t="s">
        <v>139</v>
      </c>
      <c r="AT141" s="13" t="s">
        <v>135</v>
      </c>
      <c r="AU141" s="13" t="s">
        <v>91</v>
      </c>
      <c r="AY141" s="13" t="s">
        <v>134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3" t="s">
        <v>89</v>
      </c>
      <c r="BK141" s="203">
        <f>ROUND(I141*H141,2)</f>
        <v>0</v>
      </c>
      <c r="BL141" s="13" t="s">
        <v>139</v>
      </c>
      <c r="BM141" s="13" t="s">
        <v>1351</v>
      </c>
    </row>
    <row r="142" s="10" customFormat="1">
      <c r="B142" s="219"/>
      <c r="C142" s="220"/>
      <c r="D142" s="221" t="s">
        <v>387</v>
      </c>
      <c r="E142" s="222" t="s">
        <v>35</v>
      </c>
      <c r="F142" s="223" t="s">
        <v>1051</v>
      </c>
      <c r="G142" s="220"/>
      <c r="H142" s="224">
        <v>258.80000000000001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387</v>
      </c>
      <c r="AU142" s="230" t="s">
        <v>91</v>
      </c>
      <c r="AV142" s="10" t="s">
        <v>91</v>
      </c>
      <c r="AW142" s="10" t="s">
        <v>42</v>
      </c>
      <c r="AX142" s="10" t="s">
        <v>81</v>
      </c>
      <c r="AY142" s="230" t="s">
        <v>134</v>
      </c>
    </row>
    <row r="143" s="10" customFormat="1">
      <c r="B143" s="219"/>
      <c r="C143" s="220"/>
      <c r="D143" s="221" t="s">
        <v>387</v>
      </c>
      <c r="E143" s="222" t="s">
        <v>35</v>
      </c>
      <c r="F143" s="223" t="s">
        <v>1298</v>
      </c>
      <c r="G143" s="220"/>
      <c r="H143" s="224">
        <v>86.144999999999996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387</v>
      </c>
      <c r="AU143" s="230" t="s">
        <v>91</v>
      </c>
      <c r="AV143" s="10" t="s">
        <v>91</v>
      </c>
      <c r="AW143" s="10" t="s">
        <v>42</v>
      </c>
      <c r="AX143" s="10" t="s">
        <v>81</v>
      </c>
      <c r="AY143" s="230" t="s">
        <v>134</v>
      </c>
    </row>
    <row r="144" s="1" customFormat="1" ht="16.5" customHeight="1">
      <c r="B144" s="35"/>
      <c r="C144" s="192" t="s">
        <v>175</v>
      </c>
      <c r="D144" s="192" t="s">
        <v>135</v>
      </c>
      <c r="E144" s="193" t="s">
        <v>1352</v>
      </c>
      <c r="F144" s="194" t="s">
        <v>1353</v>
      </c>
      <c r="G144" s="195" t="s">
        <v>341</v>
      </c>
      <c r="H144" s="196">
        <v>155.13900000000001</v>
      </c>
      <c r="I144" s="197"/>
      <c r="J144" s="198">
        <f>ROUND(I144*H144,2)</f>
        <v>0</v>
      </c>
      <c r="K144" s="194" t="s">
        <v>521</v>
      </c>
      <c r="L144" s="40"/>
      <c r="M144" s="199" t="s">
        <v>35</v>
      </c>
      <c r="N144" s="200" t="s">
        <v>52</v>
      </c>
      <c r="O144" s="76"/>
      <c r="P144" s="201">
        <f>O144*H144</f>
        <v>0</v>
      </c>
      <c r="Q144" s="201">
        <v>0</v>
      </c>
      <c r="R144" s="201">
        <f>Q144*H144</f>
        <v>0</v>
      </c>
      <c r="S144" s="201">
        <v>0</v>
      </c>
      <c r="T144" s="202">
        <f>S144*H144</f>
        <v>0</v>
      </c>
      <c r="AR144" s="13" t="s">
        <v>139</v>
      </c>
      <c r="AT144" s="13" t="s">
        <v>135</v>
      </c>
      <c r="AU144" s="13" t="s">
        <v>91</v>
      </c>
      <c r="AY144" s="13" t="s">
        <v>134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3" t="s">
        <v>89</v>
      </c>
      <c r="BK144" s="203">
        <f>ROUND(I144*H144,2)</f>
        <v>0</v>
      </c>
      <c r="BL144" s="13" t="s">
        <v>139</v>
      </c>
      <c r="BM144" s="13" t="s">
        <v>1354</v>
      </c>
    </row>
    <row r="145" s="10" customFormat="1">
      <c r="B145" s="219"/>
      <c r="C145" s="220"/>
      <c r="D145" s="221" t="s">
        <v>387</v>
      </c>
      <c r="E145" s="220"/>
      <c r="F145" s="223" t="s">
        <v>1355</v>
      </c>
      <c r="G145" s="220"/>
      <c r="H145" s="224">
        <v>155.13900000000001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387</v>
      </c>
      <c r="AU145" s="230" t="s">
        <v>91</v>
      </c>
      <c r="AV145" s="10" t="s">
        <v>91</v>
      </c>
      <c r="AW145" s="10" t="s">
        <v>4</v>
      </c>
      <c r="AX145" s="10" t="s">
        <v>89</v>
      </c>
      <c r="AY145" s="230" t="s">
        <v>134</v>
      </c>
    </row>
    <row r="146" s="1" customFormat="1" ht="16.5" customHeight="1">
      <c r="B146" s="35"/>
      <c r="C146" s="204" t="s">
        <v>218</v>
      </c>
      <c r="D146" s="204" t="s">
        <v>95</v>
      </c>
      <c r="E146" s="205" t="s">
        <v>1356</v>
      </c>
      <c r="F146" s="206" t="s">
        <v>1357</v>
      </c>
      <c r="G146" s="207" t="s">
        <v>341</v>
      </c>
      <c r="H146" s="208">
        <v>148.08699999999999</v>
      </c>
      <c r="I146" s="209"/>
      <c r="J146" s="210">
        <f>ROUND(I146*H146,2)</f>
        <v>0</v>
      </c>
      <c r="K146" s="206" t="s">
        <v>521</v>
      </c>
      <c r="L146" s="211"/>
      <c r="M146" s="212" t="s">
        <v>35</v>
      </c>
      <c r="N146" s="213" t="s">
        <v>52</v>
      </c>
      <c r="O146" s="76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13" t="s">
        <v>161</v>
      </c>
      <c r="AT146" s="13" t="s">
        <v>95</v>
      </c>
      <c r="AU146" s="13" t="s">
        <v>91</v>
      </c>
      <c r="AY146" s="13" t="s">
        <v>134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3" t="s">
        <v>89</v>
      </c>
      <c r="BK146" s="203">
        <f>ROUND(I146*H146,2)</f>
        <v>0</v>
      </c>
      <c r="BL146" s="13" t="s">
        <v>139</v>
      </c>
      <c r="BM146" s="13" t="s">
        <v>1358</v>
      </c>
    </row>
    <row r="147" s="10" customFormat="1">
      <c r="B147" s="219"/>
      <c r="C147" s="220"/>
      <c r="D147" s="221" t="s">
        <v>387</v>
      </c>
      <c r="E147" s="220"/>
      <c r="F147" s="223" t="s">
        <v>1359</v>
      </c>
      <c r="G147" s="220"/>
      <c r="H147" s="224">
        <v>148.08699999999999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387</v>
      </c>
      <c r="AU147" s="230" t="s">
        <v>91</v>
      </c>
      <c r="AV147" s="10" t="s">
        <v>91</v>
      </c>
      <c r="AW147" s="10" t="s">
        <v>4</v>
      </c>
      <c r="AX147" s="10" t="s">
        <v>89</v>
      </c>
      <c r="AY147" s="230" t="s">
        <v>134</v>
      </c>
    </row>
    <row r="148" s="1" customFormat="1" ht="22.5" customHeight="1">
      <c r="B148" s="35"/>
      <c r="C148" s="192" t="s">
        <v>180</v>
      </c>
      <c r="D148" s="192" t="s">
        <v>135</v>
      </c>
      <c r="E148" s="193" t="s">
        <v>1360</v>
      </c>
      <c r="F148" s="194" t="s">
        <v>1361</v>
      </c>
      <c r="G148" s="195" t="s">
        <v>341</v>
      </c>
      <c r="H148" s="196">
        <v>405</v>
      </c>
      <c r="I148" s="197"/>
      <c r="J148" s="198">
        <f>ROUND(I148*H148,2)</f>
        <v>0</v>
      </c>
      <c r="K148" s="194" t="s">
        <v>521</v>
      </c>
      <c r="L148" s="40"/>
      <c r="M148" s="199" t="s">
        <v>35</v>
      </c>
      <c r="N148" s="200" t="s">
        <v>52</v>
      </c>
      <c r="O148" s="76"/>
      <c r="P148" s="201">
        <f>O148*H148</f>
        <v>0</v>
      </c>
      <c r="Q148" s="201">
        <v>0</v>
      </c>
      <c r="R148" s="201">
        <f>Q148*H148</f>
        <v>0</v>
      </c>
      <c r="S148" s="201">
        <v>0</v>
      </c>
      <c r="T148" s="202">
        <f>S148*H148</f>
        <v>0</v>
      </c>
      <c r="AR148" s="13" t="s">
        <v>139</v>
      </c>
      <c r="AT148" s="13" t="s">
        <v>135</v>
      </c>
      <c r="AU148" s="13" t="s">
        <v>91</v>
      </c>
      <c r="AY148" s="13" t="s">
        <v>134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3" t="s">
        <v>89</v>
      </c>
      <c r="BK148" s="203">
        <f>ROUND(I148*H148,2)</f>
        <v>0</v>
      </c>
      <c r="BL148" s="13" t="s">
        <v>139</v>
      </c>
      <c r="BM148" s="13" t="s">
        <v>1362</v>
      </c>
    </row>
    <row r="149" s="1" customFormat="1" ht="16.5" customHeight="1">
      <c r="B149" s="35"/>
      <c r="C149" s="204" t="s">
        <v>226</v>
      </c>
      <c r="D149" s="204" t="s">
        <v>95</v>
      </c>
      <c r="E149" s="205" t="s">
        <v>1356</v>
      </c>
      <c r="F149" s="206" t="s">
        <v>1357</v>
      </c>
      <c r="G149" s="207" t="s">
        <v>341</v>
      </c>
      <c r="H149" s="208">
        <v>425.25</v>
      </c>
      <c r="I149" s="209"/>
      <c r="J149" s="210">
        <f>ROUND(I149*H149,2)</f>
        <v>0</v>
      </c>
      <c r="K149" s="206" t="s">
        <v>521</v>
      </c>
      <c r="L149" s="211"/>
      <c r="M149" s="212" t="s">
        <v>35</v>
      </c>
      <c r="N149" s="213" t="s">
        <v>52</v>
      </c>
      <c r="O149" s="76"/>
      <c r="P149" s="201">
        <f>O149*H149</f>
        <v>0</v>
      </c>
      <c r="Q149" s="201">
        <v>0</v>
      </c>
      <c r="R149" s="201">
        <f>Q149*H149</f>
        <v>0</v>
      </c>
      <c r="S149" s="201">
        <v>0</v>
      </c>
      <c r="T149" s="202">
        <f>S149*H149</f>
        <v>0</v>
      </c>
      <c r="AR149" s="13" t="s">
        <v>161</v>
      </c>
      <c r="AT149" s="13" t="s">
        <v>95</v>
      </c>
      <c r="AU149" s="13" t="s">
        <v>91</v>
      </c>
      <c r="AY149" s="13" t="s">
        <v>134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3" t="s">
        <v>89</v>
      </c>
      <c r="BK149" s="203">
        <f>ROUND(I149*H149,2)</f>
        <v>0</v>
      </c>
      <c r="BL149" s="13" t="s">
        <v>139</v>
      </c>
      <c r="BM149" s="13" t="s">
        <v>1363</v>
      </c>
    </row>
    <row r="150" s="10" customFormat="1">
      <c r="B150" s="219"/>
      <c r="C150" s="220"/>
      <c r="D150" s="221" t="s">
        <v>387</v>
      </c>
      <c r="E150" s="220"/>
      <c r="F150" s="223" t="s">
        <v>1364</v>
      </c>
      <c r="G150" s="220"/>
      <c r="H150" s="224">
        <v>425.25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387</v>
      </c>
      <c r="AU150" s="230" t="s">
        <v>91</v>
      </c>
      <c r="AV150" s="10" t="s">
        <v>91</v>
      </c>
      <c r="AW150" s="10" t="s">
        <v>4</v>
      </c>
      <c r="AX150" s="10" t="s">
        <v>89</v>
      </c>
      <c r="AY150" s="230" t="s">
        <v>134</v>
      </c>
    </row>
    <row r="151" s="1" customFormat="1" ht="16.5" customHeight="1">
      <c r="B151" s="35"/>
      <c r="C151" s="192" t="s">
        <v>183</v>
      </c>
      <c r="D151" s="192" t="s">
        <v>135</v>
      </c>
      <c r="E151" s="193" t="s">
        <v>1280</v>
      </c>
      <c r="F151" s="194" t="s">
        <v>1281</v>
      </c>
      <c r="G151" s="195" t="s">
        <v>341</v>
      </c>
      <c r="H151" s="196">
        <v>462.62099999999998</v>
      </c>
      <c r="I151" s="197"/>
      <c r="J151" s="198">
        <f>ROUND(I151*H151,2)</f>
        <v>0</v>
      </c>
      <c r="K151" s="194" t="s">
        <v>521</v>
      </c>
      <c r="L151" s="40"/>
      <c r="M151" s="199" t="s">
        <v>35</v>
      </c>
      <c r="N151" s="200" t="s">
        <v>52</v>
      </c>
      <c r="O151" s="76"/>
      <c r="P151" s="201">
        <f>O151*H151</f>
        <v>0</v>
      </c>
      <c r="Q151" s="201">
        <v>0.00020000000000000001</v>
      </c>
      <c r="R151" s="201">
        <f>Q151*H151</f>
        <v>0.092524200000000001</v>
      </c>
      <c r="S151" s="201">
        <v>0</v>
      </c>
      <c r="T151" s="202">
        <f>S151*H151</f>
        <v>0</v>
      </c>
      <c r="AR151" s="13" t="s">
        <v>139</v>
      </c>
      <c r="AT151" s="13" t="s">
        <v>135</v>
      </c>
      <c r="AU151" s="13" t="s">
        <v>91</v>
      </c>
      <c r="AY151" s="13" t="s">
        <v>134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3" t="s">
        <v>89</v>
      </c>
      <c r="BK151" s="203">
        <f>ROUND(I151*H151,2)</f>
        <v>0</v>
      </c>
      <c r="BL151" s="13" t="s">
        <v>139</v>
      </c>
      <c r="BM151" s="13" t="s">
        <v>1365</v>
      </c>
    </row>
    <row r="152" s="10" customFormat="1">
      <c r="B152" s="219"/>
      <c r="C152" s="220"/>
      <c r="D152" s="221" t="s">
        <v>387</v>
      </c>
      <c r="E152" s="222" t="s">
        <v>35</v>
      </c>
      <c r="F152" s="223" t="s">
        <v>1055</v>
      </c>
      <c r="G152" s="220"/>
      <c r="H152" s="224">
        <v>131.28999999999999</v>
      </c>
      <c r="I152" s="225"/>
      <c r="J152" s="220"/>
      <c r="K152" s="220"/>
      <c r="L152" s="226"/>
      <c r="M152" s="227"/>
      <c r="N152" s="228"/>
      <c r="O152" s="228"/>
      <c r="P152" s="228"/>
      <c r="Q152" s="228"/>
      <c r="R152" s="228"/>
      <c r="S152" s="228"/>
      <c r="T152" s="229"/>
      <c r="AT152" s="230" t="s">
        <v>387</v>
      </c>
      <c r="AU152" s="230" t="s">
        <v>91</v>
      </c>
      <c r="AV152" s="10" t="s">
        <v>91</v>
      </c>
      <c r="AW152" s="10" t="s">
        <v>42</v>
      </c>
      <c r="AX152" s="10" t="s">
        <v>81</v>
      </c>
      <c r="AY152" s="230" t="s">
        <v>134</v>
      </c>
    </row>
    <row r="153" s="10" customFormat="1">
      <c r="B153" s="219"/>
      <c r="C153" s="220"/>
      <c r="D153" s="221" t="s">
        <v>387</v>
      </c>
      <c r="E153" s="222" t="s">
        <v>35</v>
      </c>
      <c r="F153" s="223" t="s">
        <v>1056</v>
      </c>
      <c r="G153" s="220"/>
      <c r="H153" s="224">
        <v>168.30000000000001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387</v>
      </c>
      <c r="AU153" s="230" t="s">
        <v>91</v>
      </c>
      <c r="AV153" s="10" t="s">
        <v>91</v>
      </c>
      <c r="AW153" s="10" t="s">
        <v>42</v>
      </c>
      <c r="AX153" s="10" t="s">
        <v>81</v>
      </c>
      <c r="AY153" s="230" t="s">
        <v>134</v>
      </c>
    </row>
    <row r="154" s="10" customFormat="1">
      <c r="B154" s="219"/>
      <c r="C154" s="220"/>
      <c r="D154" s="221" t="s">
        <v>387</v>
      </c>
      <c r="E154" s="222" t="s">
        <v>35</v>
      </c>
      <c r="F154" s="223" t="s">
        <v>1297</v>
      </c>
      <c r="G154" s="220"/>
      <c r="H154" s="224">
        <v>163.03100000000001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387</v>
      </c>
      <c r="AU154" s="230" t="s">
        <v>91</v>
      </c>
      <c r="AV154" s="10" t="s">
        <v>91</v>
      </c>
      <c r="AW154" s="10" t="s">
        <v>42</v>
      </c>
      <c r="AX154" s="10" t="s">
        <v>81</v>
      </c>
      <c r="AY154" s="230" t="s">
        <v>134</v>
      </c>
    </row>
    <row r="155" s="1" customFormat="1" ht="16.5" customHeight="1">
      <c r="B155" s="35"/>
      <c r="C155" s="192" t="s">
        <v>233</v>
      </c>
      <c r="D155" s="192" t="s">
        <v>135</v>
      </c>
      <c r="E155" s="193" t="s">
        <v>1366</v>
      </c>
      <c r="F155" s="194" t="s">
        <v>1367</v>
      </c>
      <c r="G155" s="195" t="s">
        <v>341</v>
      </c>
      <c r="H155" s="196">
        <v>344.94499999999999</v>
      </c>
      <c r="I155" s="197"/>
      <c r="J155" s="198">
        <f>ROUND(I155*H155,2)</f>
        <v>0</v>
      </c>
      <c r="K155" s="194" t="s">
        <v>521</v>
      </c>
      <c r="L155" s="40"/>
      <c r="M155" s="199" t="s">
        <v>35</v>
      </c>
      <c r="N155" s="200" t="s">
        <v>52</v>
      </c>
      <c r="O155" s="76"/>
      <c r="P155" s="201">
        <f>O155*H155</f>
        <v>0</v>
      </c>
      <c r="Q155" s="201">
        <v>0.00020000000000000001</v>
      </c>
      <c r="R155" s="201">
        <f>Q155*H155</f>
        <v>0.068989000000000009</v>
      </c>
      <c r="S155" s="201">
        <v>0</v>
      </c>
      <c r="T155" s="202">
        <f>S155*H155</f>
        <v>0</v>
      </c>
      <c r="AR155" s="13" t="s">
        <v>139</v>
      </c>
      <c r="AT155" s="13" t="s">
        <v>135</v>
      </c>
      <c r="AU155" s="13" t="s">
        <v>91</v>
      </c>
      <c r="AY155" s="13" t="s">
        <v>134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3" t="s">
        <v>89</v>
      </c>
      <c r="BK155" s="203">
        <f>ROUND(I155*H155,2)</f>
        <v>0</v>
      </c>
      <c r="BL155" s="13" t="s">
        <v>139</v>
      </c>
      <c r="BM155" s="13" t="s">
        <v>1368</v>
      </c>
    </row>
    <row r="156" s="10" customFormat="1">
      <c r="B156" s="219"/>
      <c r="C156" s="220"/>
      <c r="D156" s="221" t="s">
        <v>387</v>
      </c>
      <c r="E156" s="222" t="s">
        <v>35</v>
      </c>
      <c r="F156" s="223" t="s">
        <v>1051</v>
      </c>
      <c r="G156" s="220"/>
      <c r="H156" s="224">
        <v>258.80000000000001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387</v>
      </c>
      <c r="AU156" s="230" t="s">
        <v>91</v>
      </c>
      <c r="AV156" s="10" t="s">
        <v>91</v>
      </c>
      <c r="AW156" s="10" t="s">
        <v>42</v>
      </c>
      <c r="AX156" s="10" t="s">
        <v>81</v>
      </c>
      <c r="AY156" s="230" t="s">
        <v>134</v>
      </c>
    </row>
    <row r="157" s="10" customFormat="1">
      <c r="B157" s="219"/>
      <c r="C157" s="220"/>
      <c r="D157" s="221" t="s">
        <v>387</v>
      </c>
      <c r="E157" s="222" t="s">
        <v>35</v>
      </c>
      <c r="F157" s="223" t="s">
        <v>1298</v>
      </c>
      <c r="G157" s="220"/>
      <c r="H157" s="224">
        <v>86.144999999999996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387</v>
      </c>
      <c r="AU157" s="230" t="s">
        <v>91</v>
      </c>
      <c r="AV157" s="10" t="s">
        <v>91</v>
      </c>
      <c r="AW157" s="10" t="s">
        <v>42</v>
      </c>
      <c r="AX157" s="10" t="s">
        <v>81</v>
      </c>
      <c r="AY157" s="230" t="s">
        <v>134</v>
      </c>
    </row>
    <row r="158" s="1" customFormat="1" ht="16.5" customHeight="1">
      <c r="B158" s="35"/>
      <c r="C158" s="192" t="s">
        <v>186</v>
      </c>
      <c r="D158" s="192" t="s">
        <v>135</v>
      </c>
      <c r="E158" s="193" t="s">
        <v>1369</v>
      </c>
      <c r="F158" s="194" t="s">
        <v>1370</v>
      </c>
      <c r="G158" s="195" t="s">
        <v>341</v>
      </c>
      <c r="H158" s="196">
        <v>141.035</v>
      </c>
      <c r="I158" s="197"/>
      <c r="J158" s="198">
        <f>ROUND(I158*H158,2)</f>
        <v>0</v>
      </c>
      <c r="K158" s="194" t="s">
        <v>521</v>
      </c>
      <c r="L158" s="40"/>
      <c r="M158" s="199" t="s">
        <v>35</v>
      </c>
      <c r="N158" s="200" t="s">
        <v>52</v>
      </c>
      <c r="O158" s="76"/>
      <c r="P158" s="201">
        <f>O158*H158</f>
        <v>0</v>
      </c>
      <c r="Q158" s="201">
        <v>1.0000000000000001E-05</v>
      </c>
      <c r="R158" s="201">
        <f>Q158*H158</f>
        <v>0.0014103500000000001</v>
      </c>
      <c r="S158" s="201">
        <v>0</v>
      </c>
      <c r="T158" s="202">
        <f>S158*H158</f>
        <v>0</v>
      </c>
      <c r="AR158" s="13" t="s">
        <v>139</v>
      </c>
      <c r="AT158" s="13" t="s">
        <v>135</v>
      </c>
      <c r="AU158" s="13" t="s">
        <v>91</v>
      </c>
      <c r="AY158" s="13" t="s">
        <v>134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3" t="s">
        <v>89</v>
      </c>
      <c r="BK158" s="203">
        <f>ROUND(I158*H158,2)</f>
        <v>0</v>
      </c>
      <c r="BL158" s="13" t="s">
        <v>139</v>
      </c>
      <c r="BM158" s="13" t="s">
        <v>1371</v>
      </c>
    </row>
    <row r="159" s="10" customFormat="1">
      <c r="B159" s="219"/>
      <c r="C159" s="220"/>
      <c r="D159" s="221" t="s">
        <v>387</v>
      </c>
      <c r="E159" s="222" t="s">
        <v>35</v>
      </c>
      <c r="F159" s="223" t="s">
        <v>1046</v>
      </c>
      <c r="G159" s="220"/>
      <c r="H159" s="224">
        <v>63.284999999999997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387</v>
      </c>
      <c r="AU159" s="230" t="s">
        <v>91</v>
      </c>
      <c r="AV159" s="10" t="s">
        <v>91</v>
      </c>
      <c r="AW159" s="10" t="s">
        <v>42</v>
      </c>
      <c r="AX159" s="10" t="s">
        <v>81</v>
      </c>
      <c r="AY159" s="230" t="s">
        <v>134</v>
      </c>
    </row>
    <row r="160" s="10" customFormat="1">
      <c r="B160" s="219"/>
      <c r="C160" s="220"/>
      <c r="D160" s="221" t="s">
        <v>387</v>
      </c>
      <c r="E160" s="222" t="s">
        <v>35</v>
      </c>
      <c r="F160" s="223" t="s">
        <v>1047</v>
      </c>
      <c r="G160" s="220"/>
      <c r="H160" s="224">
        <v>77.75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387</v>
      </c>
      <c r="AU160" s="230" t="s">
        <v>91</v>
      </c>
      <c r="AV160" s="10" t="s">
        <v>91</v>
      </c>
      <c r="AW160" s="10" t="s">
        <v>42</v>
      </c>
      <c r="AX160" s="10" t="s">
        <v>81</v>
      </c>
      <c r="AY160" s="230" t="s">
        <v>134</v>
      </c>
    </row>
    <row r="161" s="1" customFormat="1" ht="16.5" customHeight="1">
      <c r="B161" s="35"/>
      <c r="C161" s="192" t="s">
        <v>240</v>
      </c>
      <c r="D161" s="192" t="s">
        <v>135</v>
      </c>
      <c r="E161" s="193" t="s">
        <v>1284</v>
      </c>
      <c r="F161" s="194" t="s">
        <v>1285</v>
      </c>
      <c r="G161" s="195" t="s">
        <v>341</v>
      </c>
      <c r="H161" s="196">
        <v>462.62099999999998</v>
      </c>
      <c r="I161" s="197"/>
      <c r="J161" s="198">
        <f>ROUND(I161*H161,2)</f>
        <v>0</v>
      </c>
      <c r="K161" s="194" t="s">
        <v>521</v>
      </c>
      <c r="L161" s="40"/>
      <c r="M161" s="199" t="s">
        <v>35</v>
      </c>
      <c r="N161" s="200" t="s">
        <v>52</v>
      </c>
      <c r="O161" s="76"/>
      <c r="P161" s="201">
        <f>O161*H161</f>
        <v>0</v>
      </c>
      <c r="Q161" s="201">
        <v>0.00025999999999999998</v>
      </c>
      <c r="R161" s="201">
        <f>Q161*H161</f>
        <v>0.12028145999999998</v>
      </c>
      <c r="S161" s="201">
        <v>0</v>
      </c>
      <c r="T161" s="202">
        <f>S161*H161</f>
        <v>0</v>
      </c>
      <c r="AR161" s="13" t="s">
        <v>139</v>
      </c>
      <c r="AT161" s="13" t="s">
        <v>135</v>
      </c>
      <c r="AU161" s="13" t="s">
        <v>91</v>
      </c>
      <c r="AY161" s="13" t="s">
        <v>134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3" t="s">
        <v>89</v>
      </c>
      <c r="BK161" s="203">
        <f>ROUND(I161*H161,2)</f>
        <v>0</v>
      </c>
      <c r="BL161" s="13" t="s">
        <v>139</v>
      </c>
      <c r="BM161" s="13" t="s">
        <v>1372</v>
      </c>
    </row>
    <row r="162" s="10" customFormat="1">
      <c r="B162" s="219"/>
      <c r="C162" s="220"/>
      <c r="D162" s="221" t="s">
        <v>387</v>
      </c>
      <c r="E162" s="222" t="s">
        <v>35</v>
      </c>
      <c r="F162" s="223" t="s">
        <v>1055</v>
      </c>
      <c r="G162" s="220"/>
      <c r="H162" s="224">
        <v>131.28999999999999</v>
      </c>
      <c r="I162" s="225"/>
      <c r="J162" s="220"/>
      <c r="K162" s="220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387</v>
      </c>
      <c r="AU162" s="230" t="s">
        <v>91</v>
      </c>
      <c r="AV162" s="10" t="s">
        <v>91</v>
      </c>
      <c r="AW162" s="10" t="s">
        <v>42</v>
      </c>
      <c r="AX162" s="10" t="s">
        <v>81</v>
      </c>
      <c r="AY162" s="230" t="s">
        <v>134</v>
      </c>
    </row>
    <row r="163" s="10" customFormat="1">
      <c r="B163" s="219"/>
      <c r="C163" s="220"/>
      <c r="D163" s="221" t="s">
        <v>387</v>
      </c>
      <c r="E163" s="222" t="s">
        <v>35</v>
      </c>
      <c r="F163" s="223" t="s">
        <v>1056</v>
      </c>
      <c r="G163" s="220"/>
      <c r="H163" s="224">
        <v>168.30000000000001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387</v>
      </c>
      <c r="AU163" s="230" t="s">
        <v>91</v>
      </c>
      <c r="AV163" s="10" t="s">
        <v>91</v>
      </c>
      <c r="AW163" s="10" t="s">
        <v>42</v>
      </c>
      <c r="AX163" s="10" t="s">
        <v>81</v>
      </c>
      <c r="AY163" s="230" t="s">
        <v>134</v>
      </c>
    </row>
    <row r="164" s="10" customFormat="1">
      <c r="B164" s="219"/>
      <c r="C164" s="220"/>
      <c r="D164" s="221" t="s">
        <v>387</v>
      </c>
      <c r="E164" s="222" t="s">
        <v>35</v>
      </c>
      <c r="F164" s="223" t="s">
        <v>1297</v>
      </c>
      <c r="G164" s="220"/>
      <c r="H164" s="224">
        <v>163.03100000000001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387</v>
      </c>
      <c r="AU164" s="230" t="s">
        <v>91</v>
      </c>
      <c r="AV164" s="10" t="s">
        <v>91</v>
      </c>
      <c r="AW164" s="10" t="s">
        <v>42</v>
      </c>
      <c r="AX164" s="10" t="s">
        <v>81</v>
      </c>
      <c r="AY164" s="230" t="s">
        <v>134</v>
      </c>
    </row>
    <row r="165" s="1" customFormat="1" ht="22.5" customHeight="1">
      <c r="B165" s="35"/>
      <c r="C165" s="192" t="s">
        <v>161</v>
      </c>
      <c r="D165" s="192" t="s">
        <v>135</v>
      </c>
      <c r="E165" s="193" t="s">
        <v>1373</v>
      </c>
      <c r="F165" s="194" t="s">
        <v>1374</v>
      </c>
      <c r="G165" s="195" t="s">
        <v>341</v>
      </c>
      <c r="H165" s="196">
        <v>344.94499999999999</v>
      </c>
      <c r="I165" s="197"/>
      <c r="J165" s="198">
        <f>ROUND(I165*H165,2)</f>
        <v>0</v>
      </c>
      <c r="K165" s="194" t="s">
        <v>521</v>
      </c>
      <c r="L165" s="40"/>
      <c r="M165" s="199" t="s">
        <v>35</v>
      </c>
      <c r="N165" s="200" t="s">
        <v>52</v>
      </c>
      <c r="O165" s="76"/>
      <c r="P165" s="201">
        <f>O165*H165</f>
        <v>0</v>
      </c>
      <c r="Q165" s="201">
        <v>0.00025999999999999998</v>
      </c>
      <c r="R165" s="201">
        <f>Q165*H165</f>
        <v>0.089685699999999993</v>
      </c>
      <c r="S165" s="201">
        <v>0</v>
      </c>
      <c r="T165" s="202">
        <f>S165*H165</f>
        <v>0</v>
      </c>
      <c r="AR165" s="13" t="s">
        <v>139</v>
      </c>
      <c r="AT165" s="13" t="s">
        <v>135</v>
      </c>
      <c r="AU165" s="13" t="s">
        <v>91</v>
      </c>
      <c r="AY165" s="13" t="s">
        <v>134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3" t="s">
        <v>89</v>
      </c>
      <c r="BK165" s="203">
        <f>ROUND(I165*H165,2)</f>
        <v>0</v>
      </c>
      <c r="BL165" s="13" t="s">
        <v>139</v>
      </c>
      <c r="BM165" s="13" t="s">
        <v>1375</v>
      </c>
    </row>
    <row r="166" s="10" customFormat="1">
      <c r="B166" s="219"/>
      <c r="C166" s="220"/>
      <c r="D166" s="221" t="s">
        <v>387</v>
      </c>
      <c r="E166" s="222" t="s">
        <v>35</v>
      </c>
      <c r="F166" s="223" t="s">
        <v>1051</v>
      </c>
      <c r="G166" s="220"/>
      <c r="H166" s="224">
        <v>258.80000000000001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387</v>
      </c>
      <c r="AU166" s="230" t="s">
        <v>91</v>
      </c>
      <c r="AV166" s="10" t="s">
        <v>91</v>
      </c>
      <c r="AW166" s="10" t="s">
        <v>42</v>
      </c>
      <c r="AX166" s="10" t="s">
        <v>81</v>
      </c>
      <c r="AY166" s="230" t="s">
        <v>134</v>
      </c>
    </row>
    <row r="167" s="10" customFormat="1">
      <c r="B167" s="219"/>
      <c r="C167" s="220"/>
      <c r="D167" s="221" t="s">
        <v>387</v>
      </c>
      <c r="E167" s="222" t="s">
        <v>35</v>
      </c>
      <c r="F167" s="223" t="s">
        <v>1298</v>
      </c>
      <c r="G167" s="220"/>
      <c r="H167" s="224">
        <v>86.144999999999996</v>
      </c>
      <c r="I167" s="225"/>
      <c r="J167" s="220"/>
      <c r="K167" s="220"/>
      <c r="L167" s="226"/>
      <c r="M167" s="240"/>
      <c r="N167" s="241"/>
      <c r="O167" s="241"/>
      <c r="P167" s="241"/>
      <c r="Q167" s="241"/>
      <c r="R167" s="241"/>
      <c r="S167" s="241"/>
      <c r="T167" s="242"/>
      <c r="AT167" s="230" t="s">
        <v>387</v>
      </c>
      <c r="AU167" s="230" t="s">
        <v>91</v>
      </c>
      <c r="AV167" s="10" t="s">
        <v>91</v>
      </c>
      <c r="AW167" s="10" t="s">
        <v>42</v>
      </c>
      <c r="AX167" s="10" t="s">
        <v>81</v>
      </c>
      <c r="AY167" s="230" t="s">
        <v>134</v>
      </c>
    </row>
    <row r="168" s="1" customFormat="1" ht="6.96" customHeight="1">
      <c r="B168" s="54"/>
      <c r="C168" s="55"/>
      <c r="D168" s="55"/>
      <c r="E168" s="55"/>
      <c r="F168" s="55"/>
      <c r="G168" s="55"/>
      <c r="H168" s="55"/>
      <c r="I168" s="151"/>
      <c r="J168" s="55"/>
      <c r="K168" s="55"/>
      <c r="L168" s="40"/>
    </row>
  </sheetData>
  <sheetProtection sheet="1" autoFilter="0" formatColumns="0" formatRows="0" objects="1" scenarios="1" spinCount="100000" saltValue="UGjj6swJaMd1vR3z7EG4wtefig+1pjZAmfA9wAbQq91d1g/h39TDSLVftWugv8bSribzchXsHJJFelIaxTMGDg==" hashValue="34dok69b2ChK9sMC7fOrXxv6wMFWrU52zRCY84b9lS3ocTKXBJ/FZYWuKRXdhQvMS/Y9RsqL0BaOhSUez2nLiQ==" algorithmName="SHA-512" password="CC35"/>
  <autoFilter ref="C88:K167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20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108</v>
      </c>
    </row>
    <row r="3" ht="6.96" customHeight="1">
      <c r="B3" s="121"/>
      <c r="C3" s="122"/>
      <c r="D3" s="122"/>
      <c r="E3" s="122"/>
      <c r="F3" s="122"/>
      <c r="G3" s="122"/>
      <c r="H3" s="122"/>
      <c r="I3" s="123"/>
      <c r="J3" s="122"/>
      <c r="K3" s="122"/>
      <c r="L3" s="16"/>
      <c r="AT3" s="13" t="s">
        <v>91</v>
      </c>
    </row>
    <row r="4" ht="24.96" customHeight="1">
      <c r="B4" s="16"/>
      <c r="D4" s="124" t="s">
        <v>109</v>
      </c>
      <c r="L4" s="16"/>
      <c r="M4" s="20" t="s">
        <v>10</v>
      </c>
      <c r="AT4" s="13" t="s">
        <v>4</v>
      </c>
    </row>
    <row r="5" ht="6.96" customHeight="1">
      <c r="B5" s="16"/>
      <c r="L5" s="16"/>
    </row>
    <row r="6" ht="12" customHeight="1">
      <c r="B6" s="16"/>
      <c r="D6" s="125" t="s">
        <v>16</v>
      </c>
      <c r="L6" s="16"/>
    </row>
    <row r="7" ht="16.5" customHeight="1">
      <c r="B7" s="16"/>
      <c r="E7" s="126" t="str">
        <f>'Rekapitulace stavby'!K6</f>
        <v>Výměna plynových kotlů ve stávající plynové kotelně</v>
      </c>
      <c r="F7" s="125"/>
      <c r="G7" s="125"/>
      <c r="H7" s="125"/>
      <c r="L7" s="16"/>
    </row>
    <row r="8" s="1" customFormat="1" ht="12" customHeight="1">
      <c r="B8" s="40"/>
      <c r="D8" s="125" t="s">
        <v>110</v>
      </c>
      <c r="I8" s="127"/>
      <c r="L8" s="40"/>
    </row>
    <row r="9" s="1" customFormat="1" ht="36.96" customHeight="1">
      <c r="B9" s="40"/>
      <c r="E9" s="128" t="s">
        <v>1376</v>
      </c>
      <c r="F9" s="1"/>
      <c r="G9" s="1"/>
      <c r="H9" s="1"/>
      <c r="I9" s="127"/>
      <c r="L9" s="40"/>
    </row>
    <row r="10" s="1" customFormat="1">
      <c r="B10" s="40"/>
      <c r="I10" s="127"/>
      <c r="L10" s="40"/>
    </row>
    <row r="11" s="1" customFormat="1" ht="12" customHeight="1">
      <c r="B11" s="40"/>
      <c r="D11" s="125" t="s">
        <v>18</v>
      </c>
      <c r="F11" s="13" t="s">
        <v>35</v>
      </c>
      <c r="I11" s="129" t="s">
        <v>20</v>
      </c>
      <c r="J11" s="13" t="s">
        <v>35</v>
      </c>
      <c r="L11" s="40"/>
    </row>
    <row r="12" s="1" customFormat="1" ht="12" customHeight="1">
      <c r="B12" s="40"/>
      <c r="D12" s="125" t="s">
        <v>22</v>
      </c>
      <c r="F12" s="13" t="s">
        <v>23</v>
      </c>
      <c r="I12" s="129" t="s">
        <v>24</v>
      </c>
      <c r="J12" s="130" t="str">
        <f>'Rekapitulace stavby'!AN8</f>
        <v>20. 2. 2019</v>
      </c>
      <c r="L12" s="40"/>
    </row>
    <row r="13" s="1" customFormat="1" ht="10.8" customHeight="1">
      <c r="B13" s="40"/>
      <c r="I13" s="127"/>
      <c r="L13" s="40"/>
    </row>
    <row r="14" s="1" customFormat="1" ht="12" customHeight="1">
      <c r="B14" s="40"/>
      <c r="D14" s="125" t="s">
        <v>30</v>
      </c>
      <c r="I14" s="129" t="s">
        <v>31</v>
      </c>
      <c r="J14" s="13" t="s">
        <v>32</v>
      </c>
      <c r="L14" s="40"/>
    </row>
    <row r="15" s="1" customFormat="1" ht="18" customHeight="1">
      <c r="B15" s="40"/>
      <c r="E15" s="13" t="s">
        <v>33</v>
      </c>
      <c r="I15" s="129" t="s">
        <v>34</v>
      </c>
      <c r="J15" s="13" t="s">
        <v>35</v>
      </c>
      <c r="L15" s="40"/>
    </row>
    <row r="16" s="1" customFormat="1" ht="6.96" customHeight="1">
      <c r="B16" s="40"/>
      <c r="I16" s="127"/>
      <c r="L16" s="40"/>
    </row>
    <row r="17" s="1" customFormat="1" ht="12" customHeight="1">
      <c r="B17" s="40"/>
      <c r="D17" s="125" t="s">
        <v>36</v>
      </c>
      <c r="I17" s="129" t="s">
        <v>31</v>
      </c>
      <c r="J17" s="29" t="str">
        <f>'Rekapitulace stavby'!AN13</f>
        <v>Vyplň údaj</v>
      </c>
      <c r="L17" s="40"/>
    </row>
    <row r="18" s="1" customFormat="1" ht="18" customHeight="1">
      <c r="B18" s="40"/>
      <c r="E18" s="29" t="str">
        <f>'Rekapitulace stavby'!E14</f>
        <v>Vyplň údaj</v>
      </c>
      <c r="F18" s="13"/>
      <c r="G18" s="13"/>
      <c r="H18" s="13"/>
      <c r="I18" s="129" t="s">
        <v>34</v>
      </c>
      <c r="J18" s="29" t="str">
        <f>'Rekapitulace stavby'!AN14</f>
        <v>Vyplň údaj</v>
      </c>
      <c r="L18" s="40"/>
    </row>
    <row r="19" s="1" customFormat="1" ht="6.96" customHeight="1">
      <c r="B19" s="40"/>
      <c r="I19" s="127"/>
      <c r="L19" s="40"/>
    </row>
    <row r="20" s="1" customFormat="1" ht="12" customHeight="1">
      <c r="B20" s="40"/>
      <c r="D20" s="125" t="s">
        <v>38</v>
      </c>
      <c r="I20" s="129" t="s">
        <v>31</v>
      </c>
      <c r="J20" s="13" t="s">
        <v>39</v>
      </c>
      <c r="L20" s="40"/>
    </row>
    <row r="21" s="1" customFormat="1" ht="18" customHeight="1">
      <c r="B21" s="40"/>
      <c r="E21" s="13" t="s">
        <v>40</v>
      </c>
      <c r="I21" s="129" t="s">
        <v>34</v>
      </c>
      <c r="J21" s="13" t="s">
        <v>41</v>
      </c>
      <c r="L21" s="40"/>
    </row>
    <row r="22" s="1" customFormat="1" ht="6.96" customHeight="1">
      <c r="B22" s="40"/>
      <c r="I22" s="127"/>
      <c r="L22" s="40"/>
    </row>
    <row r="23" s="1" customFormat="1" ht="12" customHeight="1">
      <c r="B23" s="40"/>
      <c r="D23" s="125" t="s">
        <v>43</v>
      </c>
      <c r="I23" s="129" t="s">
        <v>31</v>
      </c>
      <c r="J23" s="13" t="s">
        <v>35</v>
      </c>
      <c r="L23" s="40"/>
    </row>
    <row r="24" s="1" customFormat="1" ht="18" customHeight="1">
      <c r="B24" s="40"/>
      <c r="E24" s="13" t="s">
        <v>44</v>
      </c>
      <c r="I24" s="129" t="s">
        <v>34</v>
      </c>
      <c r="J24" s="13" t="s">
        <v>35</v>
      </c>
      <c r="L24" s="40"/>
    </row>
    <row r="25" s="1" customFormat="1" ht="6.96" customHeight="1">
      <c r="B25" s="40"/>
      <c r="I25" s="127"/>
      <c r="L25" s="40"/>
    </row>
    <row r="26" s="1" customFormat="1" ht="12" customHeight="1">
      <c r="B26" s="40"/>
      <c r="D26" s="125" t="s">
        <v>45</v>
      </c>
      <c r="I26" s="127"/>
      <c r="L26" s="40"/>
    </row>
    <row r="27" s="6" customFormat="1" ht="45" customHeight="1">
      <c r="B27" s="131"/>
      <c r="E27" s="132" t="s">
        <v>46</v>
      </c>
      <c r="F27" s="132"/>
      <c r="G27" s="132"/>
      <c r="H27" s="132"/>
      <c r="I27" s="133"/>
      <c r="L27" s="131"/>
    </row>
    <row r="28" s="1" customFormat="1" ht="6.96" customHeight="1">
      <c r="B28" s="40"/>
      <c r="I28" s="127"/>
      <c r="L28" s="40"/>
    </row>
    <row r="29" s="1" customFormat="1" ht="6.96" customHeight="1">
      <c r="B29" s="40"/>
      <c r="D29" s="68"/>
      <c r="E29" s="68"/>
      <c r="F29" s="68"/>
      <c r="G29" s="68"/>
      <c r="H29" s="68"/>
      <c r="I29" s="134"/>
      <c r="J29" s="68"/>
      <c r="K29" s="68"/>
      <c r="L29" s="40"/>
    </row>
    <row r="30" s="1" customFormat="1" ht="25.44" customHeight="1">
      <c r="B30" s="40"/>
      <c r="D30" s="135" t="s">
        <v>47</v>
      </c>
      <c r="I30" s="127"/>
      <c r="J30" s="136">
        <f>ROUND(J85, 2)</f>
        <v>0</v>
      </c>
      <c r="L30" s="40"/>
    </row>
    <row r="31" s="1" customFormat="1" ht="6.96" customHeight="1">
      <c r="B31" s="40"/>
      <c r="D31" s="68"/>
      <c r="E31" s="68"/>
      <c r="F31" s="68"/>
      <c r="G31" s="68"/>
      <c r="H31" s="68"/>
      <c r="I31" s="134"/>
      <c r="J31" s="68"/>
      <c r="K31" s="68"/>
      <c r="L31" s="40"/>
    </row>
    <row r="32" s="1" customFormat="1" ht="14.4" customHeight="1">
      <c r="B32" s="40"/>
      <c r="F32" s="137" t="s">
        <v>49</v>
      </c>
      <c r="I32" s="138" t="s">
        <v>48</v>
      </c>
      <c r="J32" s="137" t="s">
        <v>50</v>
      </c>
      <c r="L32" s="40"/>
    </row>
    <row r="33" s="1" customFormat="1" ht="14.4" customHeight="1">
      <c r="B33" s="40"/>
      <c r="D33" s="125" t="s">
        <v>51</v>
      </c>
      <c r="E33" s="125" t="s">
        <v>52</v>
      </c>
      <c r="F33" s="139">
        <f>ROUND((SUM(BE85:BE99)),  2)</f>
        <v>0</v>
      </c>
      <c r="I33" s="140">
        <v>0.20999999999999999</v>
      </c>
      <c r="J33" s="139">
        <f>ROUND(((SUM(BE85:BE99))*I33),  2)</f>
        <v>0</v>
      </c>
      <c r="L33" s="40"/>
    </row>
    <row r="34" s="1" customFormat="1" ht="14.4" customHeight="1">
      <c r="B34" s="40"/>
      <c r="E34" s="125" t="s">
        <v>53</v>
      </c>
      <c r="F34" s="139">
        <f>ROUND((SUM(BF85:BF99)),  2)</f>
        <v>0</v>
      </c>
      <c r="I34" s="140">
        <v>0.14999999999999999</v>
      </c>
      <c r="J34" s="139">
        <f>ROUND(((SUM(BF85:BF99))*I34),  2)</f>
        <v>0</v>
      </c>
      <c r="L34" s="40"/>
    </row>
    <row r="35" hidden="1" s="1" customFormat="1" ht="14.4" customHeight="1">
      <c r="B35" s="40"/>
      <c r="E35" s="125" t="s">
        <v>54</v>
      </c>
      <c r="F35" s="139">
        <f>ROUND((SUM(BG85:BG99)),  2)</f>
        <v>0</v>
      </c>
      <c r="I35" s="140">
        <v>0.20999999999999999</v>
      </c>
      <c r="J35" s="139">
        <f>0</f>
        <v>0</v>
      </c>
      <c r="L35" s="40"/>
    </row>
    <row r="36" hidden="1" s="1" customFormat="1" ht="14.4" customHeight="1">
      <c r="B36" s="40"/>
      <c r="E36" s="125" t="s">
        <v>55</v>
      </c>
      <c r="F36" s="139">
        <f>ROUND((SUM(BH85:BH99)),  2)</f>
        <v>0</v>
      </c>
      <c r="I36" s="140">
        <v>0.14999999999999999</v>
      </c>
      <c r="J36" s="139">
        <f>0</f>
        <v>0</v>
      </c>
      <c r="L36" s="40"/>
    </row>
    <row r="37" hidden="1" s="1" customFormat="1" ht="14.4" customHeight="1">
      <c r="B37" s="40"/>
      <c r="E37" s="125" t="s">
        <v>56</v>
      </c>
      <c r="F37" s="139">
        <f>ROUND((SUM(BI85:BI99)),  2)</f>
        <v>0</v>
      </c>
      <c r="I37" s="140">
        <v>0</v>
      </c>
      <c r="J37" s="139">
        <f>0</f>
        <v>0</v>
      </c>
      <c r="L37" s="40"/>
    </row>
    <row r="38" s="1" customFormat="1" ht="6.96" customHeight="1">
      <c r="B38" s="40"/>
      <c r="I38" s="127"/>
      <c r="L38" s="40"/>
    </row>
    <row r="39" s="1" customFormat="1" ht="25.44" customHeight="1">
      <c r="B39" s="40"/>
      <c r="C39" s="141"/>
      <c r="D39" s="142" t="s">
        <v>57</v>
      </c>
      <c r="E39" s="143"/>
      <c r="F39" s="143"/>
      <c r="G39" s="144" t="s">
        <v>58</v>
      </c>
      <c r="H39" s="145" t="s">
        <v>59</v>
      </c>
      <c r="I39" s="146"/>
      <c r="J39" s="147">
        <f>SUM(J30:J37)</f>
        <v>0</v>
      </c>
      <c r="K39" s="148"/>
      <c r="L39" s="40"/>
    </row>
    <row r="40" s="1" customFormat="1" ht="14.4" customHeight="1">
      <c r="B40" s="149"/>
      <c r="C40" s="150"/>
      <c r="D40" s="150"/>
      <c r="E40" s="150"/>
      <c r="F40" s="150"/>
      <c r="G40" s="150"/>
      <c r="H40" s="150"/>
      <c r="I40" s="151"/>
      <c r="J40" s="150"/>
      <c r="K40" s="150"/>
      <c r="L40" s="40"/>
    </row>
    <row r="44" hidden="1" s="1" customFormat="1" ht="6.96" customHeight="1">
      <c r="B44" s="152"/>
      <c r="C44" s="153"/>
      <c r="D44" s="153"/>
      <c r="E44" s="153"/>
      <c r="F44" s="153"/>
      <c r="G44" s="153"/>
      <c r="H44" s="153"/>
      <c r="I44" s="154"/>
      <c r="J44" s="153"/>
      <c r="K44" s="153"/>
      <c r="L44" s="40"/>
    </row>
    <row r="45" hidden="1" s="1" customFormat="1" ht="24.96" customHeight="1">
      <c r="B45" s="35"/>
      <c r="C45" s="19" t="s">
        <v>112</v>
      </c>
      <c r="D45" s="36"/>
      <c r="E45" s="36"/>
      <c r="F45" s="36"/>
      <c r="G45" s="36"/>
      <c r="H45" s="36"/>
      <c r="I45" s="127"/>
      <c r="J45" s="36"/>
      <c r="K45" s="36"/>
      <c r="L45" s="40"/>
    </row>
    <row r="46" hidden="1" s="1" customFormat="1" ht="6.96" customHeight="1">
      <c r="B46" s="35"/>
      <c r="C46" s="36"/>
      <c r="D46" s="36"/>
      <c r="E46" s="36"/>
      <c r="F46" s="36"/>
      <c r="G46" s="36"/>
      <c r="H46" s="36"/>
      <c r="I46" s="127"/>
      <c r="J46" s="36"/>
      <c r="K46" s="36"/>
      <c r="L46" s="40"/>
    </row>
    <row r="47" hidden="1" s="1" customFormat="1" ht="12" customHeight="1">
      <c r="B47" s="35"/>
      <c r="C47" s="28" t="s">
        <v>16</v>
      </c>
      <c r="D47" s="36"/>
      <c r="E47" s="36"/>
      <c r="F47" s="36"/>
      <c r="G47" s="36"/>
      <c r="H47" s="36"/>
      <c r="I47" s="127"/>
      <c r="J47" s="36"/>
      <c r="K47" s="36"/>
      <c r="L47" s="40"/>
    </row>
    <row r="48" hidden="1" s="1" customFormat="1" ht="16.5" customHeight="1">
      <c r="B48" s="35"/>
      <c r="C48" s="36"/>
      <c r="D48" s="36"/>
      <c r="E48" s="155" t="str">
        <f>E7</f>
        <v>Výměna plynových kotlů ve stávající plynové kotelně</v>
      </c>
      <c r="F48" s="28"/>
      <c r="G48" s="28"/>
      <c r="H48" s="28"/>
      <c r="I48" s="127"/>
      <c r="J48" s="36"/>
      <c r="K48" s="36"/>
      <c r="L48" s="40"/>
    </row>
    <row r="49" hidden="1" s="1" customFormat="1" ht="12" customHeight="1">
      <c r="B49" s="35"/>
      <c r="C49" s="28" t="s">
        <v>110</v>
      </c>
      <c r="D49" s="36"/>
      <c r="E49" s="36"/>
      <c r="F49" s="36"/>
      <c r="G49" s="36"/>
      <c r="H49" s="36"/>
      <c r="I49" s="127"/>
      <c r="J49" s="36"/>
      <c r="K49" s="36"/>
      <c r="L49" s="40"/>
    </row>
    <row r="50" hidden="1" s="1" customFormat="1" ht="16.5" customHeight="1">
      <c r="B50" s="35"/>
      <c r="C50" s="36"/>
      <c r="D50" s="36"/>
      <c r="E50" s="61" t="str">
        <f>E9</f>
        <v>VRN - VRN</v>
      </c>
      <c r="F50" s="36"/>
      <c r="G50" s="36"/>
      <c r="H50" s="36"/>
      <c r="I50" s="127"/>
      <c r="J50" s="36"/>
      <c r="K50" s="36"/>
      <c r="L50" s="40"/>
    </row>
    <row r="51" hidden="1" s="1" customFormat="1" ht="6.96" customHeight="1">
      <c r="B51" s="35"/>
      <c r="C51" s="36"/>
      <c r="D51" s="36"/>
      <c r="E51" s="36"/>
      <c r="F51" s="36"/>
      <c r="G51" s="36"/>
      <c r="H51" s="36"/>
      <c r="I51" s="127"/>
      <c r="J51" s="36"/>
      <c r="K51" s="36"/>
      <c r="L51" s="40"/>
    </row>
    <row r="52" hidden="1" s="1" customFormat="1" ht="12" customHeight="1">
      <c r="B52" s="35"/>
      <c r="C52" s="28" t="s">
        <v>22</v>
      </c>
      <c r="D52" s="36"/>
      <c r="E52" s="36"/>
      <c r="F52" s="23" t="str">
        <f>F12</f>
        <v>KLATOVY, náměstí Míru 63/I</v>
      </c>
      <c r="G52" s="36"/>
      <c r="H52" s="36"/>
      <c r="I52" s="129" t="s">
        <v>24</v>
      </c>
      <c r="J52" s="64" t="str">
        <f>IF(J12="","",J12)</f>
        <v>20. 2. 2019</v>
      </c>
      <c r="K52" s="36"/>
      <c r="L52" s="40"/>
    </row>
    <row r="53" hidden="1" s="1" customFormat="1" ht="6.96" customHeight="1">
      <c r="B53" s="35"/>
      <c r="C53" s="36"/>
      <c r="D53" s="36"/>
      <c r="E53" s="36"/>
      <c r="F53" s="36"/>
      <c r="G53" s="36"/>
      <c r="H53" s="36"/>
      <c r="I53" s="127"/>
      <c r="J53" s="36"/>
      <c r="K53" s="36"/>
      <c r="L53" s="40"/>
    </row>
    <row r="54" hidden="1" s="1" customFormat="1" ht="13.65" customHeight="1">
      <c r="B54" s="35"/>
      <c r="C54" s="28" t="s">
        <v>30</v>
      </c>
      <c r="D54" s="36"/>
      <c r="E54" s="36"/>
      <c r="F54" s="23" t="str">
        <f>E15</f>
        <v>Město Klatovy, nám. Míru č.p.62/1, 339 01 Klatovy</v>
      </c>
      <c r="G54" s="36"/>
      <c r="H54" s="36"/>
      <c r="I54" s="129" t="s">
        <v>38</v>
      </c>
      <c r="J54" s="33" t="str">
        <f>E21</f>
        <v>AREA group s.r.o.</v>
      </c>
      <c r="K54" s="36"/>
      <c r="L54" s="40"/>
    </row>
    <row r="55" hidden="1" s="1" customFormat="1" ht="13.65" customHeight="1">
      <c r="B55" s="35"/>
      <c r="C55" s="28" t="s">
        <v>36</v>
      </c>
      <c r="D55" s="36"/>
      <c r="E55" s="36"/>
      <c r="F55" s="23" t="str">
        <f>IF(E18="","",E18)</f>
        <v>Vyplň údaj</v>
      </c>
      <c r="G55" s="36"/>
      <c r="H55" s="36"/>
      <c r="I55" s="129" t="s">
        <v>43</v>
      </c>
      <c r="J55" s="33" t="str">
        <f>E24</f>
        <v>Ing. Lada Franková</v>
      </c>
      <c r="K55" s="36"/>
      <c r="L55" s="40"/>
    </row>
    <row r="56" hidden="1" s="1" customFormat="1" ht="10.32" customHeight="1">
      <c r="B56" s="35"/>
      <c r="C56" s="36"/>
      <c r="D56" s="36"/>
      <c r="E56" s="36"/>
      <c r="F56" s="36"/>
      <c r="G56" s="36"/>
      <c r="H56" s="36"/>
      <c r="I56" s="127"/>
      <c r="J56" s="36"/>
      <c r="K56" s="36"/>
      <c r="L56" s="40"/>
    </row>
    <row r="57" hidden="1" s="1" customFormat="1" ht="29.28" customHeight="1">
      <c r="B57" s="35"/>
      <c r="C57" s="156" t="s">
        <v>113</v>
      </c>
      <c r="D57" s="157"/>
      <c r="E57" s="157"/>
      <c r="F57" s="157"/>
      <c r="G57" s="157"/>
      <c r="H57" s="157"/>
      <c r="I57" s="158"/>
      <c r="J57" s="159" t="s">
        <v>114</v>
      </c>
      <c r="K57" s="157"/>
      <c r="L57" s="40"/>
    </row>
    <row r="58" hidden="1" s="1" customFormat="1" ht="10.32" customHeight="1">
      <c r="B58" s="35"/>
      <c r="C58" s="36"/>
      <c r="D58" s="36"/>
      <c r="E58" s="36"/>
      <c r="F58" s="36"/>
      <c r="G58" s="36"/>
      <c r="H58" s="36"/>
      <c r="I58" s="127"/>
      <c r="J58" s="36"/>
      <c r="K58" s="36"/>
      <c r="L58" s="40"/>
    </row>
    <row r="59" hidden="1" s="1" customFormat="1" ht="22.8" customHeight="1">
      <c r="B59" s="35"/>
      <c r="C59" s="160" t="s">
        <v>79</v>
      </c>
      <c r="D59" s="36"/>
      <c r="E59" s="36"/>
      <c r="F59" s="36"/>
      <c r="G59" s="36"/>
      <c r="H59" s="36"/>
      <c r="I59" s="127"/>
      <c r="J59" s="94">
        <f>J85</f>
        <v>0</v>
      </c>
      <c r="K59" s="36"/>
      <c r="L59" s="40"/>
      <c r="AU59" s="13" t="s">
        <v>115</v>
      </c>
    </row>
    <row r="60" hidden="1" s="7" customFormat="1" ht="24.96" customHeight="1">
      <c r="B60" s="161"/>
      <c r="C60" s="162"/>
      <c r="D60" s="163" t="s">
        <v>1377</v>
      </c>
      <c r="E60" s="164"/>
      <c r="F60" s="164"/>
      <c r="G60" s="164"/>
      <c r="H60" s="164"/>
      <c r="I60" s="165"/>
      <c r="J60" s="166">
        <f>J86</f>
        <v>0</v>
      </c>
      <c r="K60" s="162"/>
      <c r="L60" s="167"/>
    </row>
    <row r="61" hidden="1" s="11" customFormat="1" ht="19.92" customHeight="1">
      <c r="B61" s="231"/>
      <c r="C61" s="232"/>
      <c r="D61" s="233" t="s">
        <v>1378</v>
      </c>
      <c r="E61" s="234"/>
      <c r="F61" s="234"/>
      <c r="G61" s="234"/>
      <c r="H61" s="234"/>
      <c r="I61" s="235"/>
      <c r="J61" s="236">
        <f>J87</f>
        <v>0</v>
      </c>
      <c r="K61" s="232"/>
      <c r="L61" s="237"/>
    </row>
    <row r="62" hidden="1" s="11" customFormat="1" ht="19.92" customHeight="1">
      <c r="B62" s="231"/>
      <c r="C62" s="232"/>
      <c r="D62" s="233" t="s">
        <v>1379</v>
      </c>
      <c r="E62" s="234"/>
      <c r="F62" s="234"/>
      <c r="G62" s="234"/>
      <c r="H62" s="234"/>
      <c r="I62" s="235"/>
      <c r="J62" s="236">
        <f>J89</f>
        <v>0</v>
      </c>
      <c r="K62" s="232"/>
      <c r="L62" s="237"/>
    </row>
    <row r="63" hidden="1" s="11" customFormat="1" ht="19.92" customHeight="1">
      <c r="B63" s="231"/>
      <c r="C63" s="232"/>
      <c r="D63" s="233" t="s">
        <v>1380</v>
      </c>
      <c r="E63" s="234"/>
      <c r="F63" s="234"/>
      <c r="G63" s="234"/>
      <c r="H63" s="234"/>
      <c r="I63" s="235"/>
      <c r="J63" s="236">
        <f>J91</f>
        <v>0</v>
      </c>
      <c r="K63" s="232"/>
      <c r="L63" s="237"/>
    </row>
    <row r="64" hidden="1" s="11" customFormat="1" ht="19.92" customHeight="1">
      <c r="B64" s="231"/>
      <c r="C64" s="232"/>
      <c r="D64" s="233" t="s">
        <v>1381</v>
      </c>
      <c r="E64" s="234"/>
      <c r="F64" s="234"/>
      <c r="G64" s="234"/>
      <c r="H64" s="234"/>
      <c r="I64" s="235"/>
      <c r="J64" s="236">
        <f>J93</f>
        <v>0</v>
      </c>
      <c r="K64" s="232"/>
      <c r="L64" s="237"/>
    </row>
    <row r="65" hidden="1" s="11" customFormat="1" ht="19.92" customHeight="1">
      <c r="B65" s="231"/>
      <c r="C65" s="232"/>
      <c r="D65" s="233" t="s">
        <v>1382</v>
      </c>
      <c r="E65" s="234"/>
      <c r="F65" s="234"/>
      <c r="G65" s="234"/>
      <c r="H65" s="234"/>
      <c r="I65" s="235"/>
      <c r="J65" s="236">
        <f>J98</f>
        <v>0</v>
      </c>
      <c r="K65" s="232"/>
      <c r="L65" s="237"/>
    </row>
    <row r="66" hidden="1" s="1" customFormat="1" ht="21.84" customHeight="1">
      <c r="B66" s="35"/>
      <c r="C66" s="36"/>
      <c r="D66" s="36"/>
      <c r="E66" s="36"/>
      <c r="F66" s="36"/>
      <c r="G66" s="36"/>
      <c r="H66" s="36"/>
      <c r="I66" s="127"/>
      <c r="J66" s="36"/>
      <c r="K66" s="36"/>
      <c r="L66" s="40"/>
    </row>
    <row r="67" hidden="1" s="1" customFormat="1" ht="6.96" customHeight="1">
      <c r="B67" s="54"/>
      <c r="C67" s="55"/>
      <c r="D67" s="55"/>
      <c r="E67" s="55"/>
      <c r="F67" s="55"/>
      <c r="G67" s="55"/>
      <c r="H67" s="55"/>
      <c r="I67" s="151"/>
      <c r="J67" s="55"/>
      <c r="K67" s="55"/>
      <c r="L67" s="40"/>
    </row>
    <row r="68" hidden="1"/>
    <row r="69" hidden="1"/>
    <row r="70" hidden="1"/>
    <row r="71" s="1" customFormat="1" ht="6.96" customHeight="1">
      <c r="B71" s="56"/>
      <c r="C71" s="57"/>
      <c r="D71" s="57"/>
      <c r="E71" s="57"/>
      <c r="F71" s="57"/>
      <c r="G71" s="57"/>
      <c r="H71" s="57"/>
      <c r="I71" s="154"/>
      <c r="J71" s="57"/>
      <c r="K71" s="57"/>
      <c r="L71" s="40"/>
    </row>
    <row r="72" s="1" customFormat="1" ht="24.96" customHeight="1">
      <c r="B72" s="35"/>
      <c r="C72" s="19" t="s">
        <v>119</v>
      </c>
      <c r="D72" s="36"/>
      <c r="E72" s="36"/>
      <c r="F72" s="36"/>
      <c r="G72" s="36"/>
      <c r="H72" s="36"/>
      <c r="I72" s="127"/>
      <c r="J72" s="36"/>
      <c r="K72" s="36"/>
      <c r="L72" s="40"/>
    </row>
    <row r="73" s="1" customFormat="1" ht="6.96" customHeight="1">
      <c r="B73" s="35"/>
      <c r="C73" s="36"/>
      <c r="D73" s="36"/>
      <c r="E73" s="36"/>
      <c r="F73" s="36"/>
      <c r="G73" s="36"/>
      <c r="H73" s="36"/>
      <c r="I73" s="127"/>
      <c r="J73" s="36"/>
      <c r="K73" s="36"/>
      <c r="L73" s="40"/>
    </row>
    <row r="74" s="1" customFormat="1" ht="12" customHeight="1">
      <c r="B74" s="35"/>
      <c r="C74" s="28" t="s">
        <v>16</v>
      </c>
      <c r="D74" s="36"/>
      <c r="E74" s="36"/>
      <c r="F74" s="36"/>
      <c r="G74" s="36"/>
      <c r="H74" s="36"/>
      <c r="I74" s="127"/>
      <c r="J74" s="36"/>
      <c r="K74" s="36"/>
      <c r="L74" s="40"/>
    </row>
    <row r="75" s="1" customFormat="1" ht="16.5" customHeight="1">
      <c r="B75" s="35"/>
      <c r="C75" s="36"/>
      <c r="D75" s="36"/>
      <c r="E75" s="155" t="str">
        <f>E7</f>
        <v>Výměna plynových kotlů ve stávající plynové kotelně</v>
      </c>
      <c r="F75" s="28"/>
      <c r="G75" s="28"/>
      <c r="H75" s="28"/>
      <c r="I75" s="127"/>
      <c r="J75" s="36"/>
      <c r="K75" s="36"/>
      <c r="L75" s="40"/>
    </row>
    <row r="76" s="1" customFormat="1" ht="12" customHeight="1">
      <c r="B76" s="35"/>
      <c r="C76" s="28" t="s">
        <v>110</v>
      </c>
      <c r="D76" s="36"/>
      <c r="E76" s="36"/>
      <c r="F76" s="36"/>
      <c r="G76" s="36"/>
      <c r="H76" s="36"/>
      <c r="I76" s="127"/>
      <c r="J76" s="36"/>
      <c r="K76" s="36"/>
      <c r="L76" s="40"/>
    </row>
    <row r="77" s="1" customFormat="1" ht="16.5" customHeight="1">
      <c r="B77" s="35"/>
      <c r="C77" s="36"/>
      <c r="D77" s="36"/>
      <c r="E77" s="61" t="str">
        <f>E9</f>
        <v>VRN - VRN</v>
      </c>
      <c r="F77" s="36"/>
      <c r="G77" s="36"/>
      <c r="H77" s="36"/>
      <c r="I77" s="127"/>
      <c r="J77" s="36"/>
      <c r="K77" s="36"/>
      <c r="L77" s="40"/>
    </row>
    <row r="78" s="1" customFormat="1" ht="6.96" customHeight="1">
      <c r="B78" s="35"/>
      <c r="C78" s="36"/>
      <c r="D78" s="36"/>
      <c r="E78" s="36"/>
      <c r="F78" s="36"/>
      <c r="G78" s="36"/>
      <c r="H78" s="36"/>
      <c r="I78" s="127"/>
      <c r="J78" s="36"/>
      <c r="K78" s="36"/>
      <c r="L78" s="40"/>
    </row>
    <row r="79" s="1" customFormat="1" ht="12" customHeight="1">
      <c r="B79" s="35"/>
      <c r="C79" s="28" t="s">
        <v>22</v>
      </c>
      <c r="D79" s="36"/>
      <c r="E79" s="36"/>
      <c r="F79" s="23" t="str">
        <f>F12</f>
        <v>KLATOVY, náměstí Míru 63/I</v>
      </c>
      <c r="G79" s="36"/>
      <c r="H79" s="36"/>
      <c r="I79" s="129" t="s">
        <v>24</v>
      </c>
      <c r="J79" s="64" t="str">
        <f>IF(J12="","",J12)</f>
        <v>20. 2. 2019</v>
      </c>
      <c r="K79" s="36"/>
      <c r="L79" s="40"/>
    </row>
    <row r="80" s="1" customFormat="1" ht="6.96" customHeight="1">
      <c r="B80" s="35"/>
      <c r="C80" s="36"/>
      <c r="D80" s="36"/>
      <c r="E80" s="36"/>
      <c r="F80" s="36"/>
      <c r="G80" s="36"/>
      <c r="H80" s="36"/>
      <c r="I80" s="127"/>
      <c r="J80" s="36"/>
      <c r="K80" s="36"/>
      <c r="L80" s="40"/>
    </row>
    <row r="81" s="1" customFormat="1" ht="13.65" customHeight="1">
      <c r="B81" s="35"/>
      <c r="C81" s="28" t="s">
        <v>30</v>
      </c>
      <c r="D81" s="36"/>
      <c r="E81" s="36"/>
      <c r="F81" s="23" t="str">
        <f>E15</f>
        <v>Město Klatovy, nám. Míru č.p.62/1, 339 01 Klatovy</v>
      </c>
      <c r="G81" s="36"/>
      <c r="H81" s="36"/>
      <c r="I81" s="129" t="s">
        <v>38</v>
      </c>
      <c r="J81" s="33" t="str">
        <f>E21</f>
        <v>AREA group s.r.o.</v>
      </c>
      <c r="K81" s="36"/>
      <c r="L81" s="40"/>
    </row>
    <row r="82" s="1" customFormat="1" ht="13.65" customHeight="1">
      <c r="B82" s="35"/>
      <c r="C82" s="28" t="s">
        <v>36</v>
      </c>
      <c r="D82" s="36"/>
      <c r="E82" s="36"/>
      <c r="F82" s="23" t="str">
        <f>IF(E18="","",E18)</f>
        <v>Vyplň údaj</v>
      </c>
      <c r="G82" s="36"/>
      <c r="H82" s="36"/>
      <c r="I82" s="129" t="s">
        <v>43</v>
      </c>
      <c r="J82" s="33" t="str">
        <f>E24</f>
        <v>Ing. Lada Franková</v>
      </c>
      <c r="K82" s="36"/>
      <c r="L82" s="40"/>
    </row>
    <row r="83" s="1" customFormat="1" ht="10.32" customHeight="1">
      <c r="B83" s="35"/>
      <c r="C83" s="36"/>
      <c r="D83" s="36"/>
      <c r="E83" s="36"/>
      <c r="F83" s="36"/>
      <c r="G83" s="36"/>
      <c r="H83" s="36"/>
      <c r="I83" s="127"/>
      <c r="J83" s="36"/>
      <c r="K83" s="36"/>
      <c r="L83" s="40"/>
    </row>
    <row r="84" s="8" customFormat="1" ht="29.28" customHeight="1">
      <c r="B84" s="168"/>
      <c r="C84" s="169" t="s">
        <v>120</v>
      </c>
      <c r="D84" s="170" t="s">
        <v>66</v>
      </c>
      <c r="E84" s="170" t="s">
        <v>62</v>
      </c>
      <c r="F84" s="170" t="s">
        <v>63</v>
      </c>
      <c r="G84" s="170" t="s">
        <v>121</v>
      </c>
      <c r="H84" s="170" t="s">
        <v>122</v>
      </c>
      <c r="I84" s="171" t="s">
        <v>123</v>
      </c>
      <c r="J84" s="170" t="s">
        <v>114</v>
      </c>
      <c r="K84" s="172" t="s">
        <v>124</v>
      </c>
      <c r="L84" s="173"/>
      <c r="M84" s="84" t="s">
        <v>35</v>
      </c>
      <c r="N84" s="85" t="s">
        <v>51</v>
      </c>
      <c r="O84" s="85" t="s">
        <v>125</v>
      </c>
      <c r="P84" s="85" t="s">
        <v>126</v>
      </c>
      <c r="Q84" s="85" t="s">
        <v>127</v>
      </c>
      <c r="R84" s="85" t="s">
        <v>128</v>
      </c>
      <c r="S84" s="85" t="s">
        <v>129</v>
      </c>
      <c r="T84" s="86" t="s">
        <v>130</v>
      </c>
    </row>
    <row r="85" s="1" customFormat="1" ht="22.8" customHeight="1">
      <c r="B85" s="35"/>
      <c r="C85" s="91" t="s">
        <v>131</v>
      </c>
      <c r="D85" s="36"/>
      <c r="E85" s="36"/>
      <c r="F85" s="36"/>
      <c r="G85" s="36"/>
      <c r="H85" s="36"/>
      <c r="I85" s="127"/>
      <c r="J85" s="174">
        <f>BK85</f>
        <v>0</v>
      </c>
      <c r="K85" s="36"/>
      <c r="L85" s="40"/>
      <c r="M85" s="87"/>
      <c r="N85" s="88"/>
      <c r="O85" s="88"/>
      <c r="P85" s="175">
        <f>P86</f>
        <v>0</v>
      </c>
      <c r="Q85" s="88"/>
      <c r="R85" s="175">
        <f>R86</f>
        <v>0</v>
      </c>
      <c r="S85" s="88"/>
      <c r="T85" s="176">
        <f>T86</f>
        <v>0</v>
      </c>
      <c r="AT85" s="13" t="s">
        <v>80</v>
      </c>
      <c r="AU85" s="13" t="s">
        <v>115</v>
      </c>
      <c r="BK85" s="177">
        <f>BK86</f>
        <v>0</v>
      </c>
    </row>
    <row r="86" s="9" customFormat="1" ht="25.92" customHeight="1">
      <c r="B86" s="178"/>
      <c r="C86" s="179"/>
      <c r="D86" s="180" t="s">
        <v>80</v>
      </c>
      <c r="E86" s="181" t="s">
        <v>107</v>
      </c>
      <c r="F86" s="181" t="s">
        <v>1383</v>
      </c>
      <c r="G86" s="179"/>
      <c r="H86" s="179"/>
      <c r="I86" s="182"/>
      <c r="J86" s="183">
        <f>BK86</f>
        <v>0</v>
      </c>
      <c r="K86" s="179"/>
      <c r="L86" s="184"/>
      <c r="M86" s="185"/>
      <c r="N86" s="186"/>
      <c r="O86" s="186"/>
      <c r="P86" s="187">
        <f>P87+P89+P91+P93+P98</f>
        <v>0</v>
      </c>
      <c r="Q86" s="186"/>
      <c r="R86" s="187">
        <f>R87+R89+R91+R93+R98</f>
        <v>0</v>
      </c>
      <c r="S86" s="186"/>
      <c r="T86" s="188">
        <f>T87+T89+T91+T93+T98</f>
        <v>0</v>
      </c>
      <c r="AR86" s="189" t="s">
        <v>150</v>
      </c>
      <c r="AT86" s="190" t="s">
        <v>80</v>
      </c>
      <c r="AU86" s="190" t="s">
        <v>81</v>
      </c>
      <c r="AY86" s="189" t="s">
        <v>134</v>
      </c>
      <c r="BK86" s="191">
        <f>BK87+BK89+BK91+BK93+BK98</f>
        <v>0</v>
      </c>
    </row>
    <row r="87" s="9" customFormat="1" ht="22.8" customHeight="1">
      <c r="B87" s="178"/>
      <c r="C87" s="179"/>
      <c r="D87" s="180" t="s">
        <v>80</v>
      </c>
      <c r="E87" s="238" t="s">
        <v>1384</v>
      </c>
      <c r="F87" s="238" t="s">
        <v>1385</v>
      </c>
      <c r="G87" s="179"/>
      <c r="H87" s="179"/>
      <c r="I87" s="182"/>
      <c r="J87" s="239">
        <f>BK87</f>
        <v>0</v>
      </c>
      <c r="K87" s="179"/>
      <c r="L87" s="184"/>
      <c r="M87" s="185"/>
      <c r="N87" s="186"/>
      <c r="O87" s="186"/>
      <c r="P87" s="187">
        <f>P88</f>
        <v>0</v>
      </c>
      <c r="Q87" s="186"/>
      <c r="R87" s="187">
        <f>R88</f>
        <v>0</v>
      </c>
      <c r="S87" s="186"/>
      <c r="T87" s="188">
        <f>T88</f>
        <v>0</v>
      </c>
      <c r="AR87" s="189" t="s">
        <v>150</v>
      </c>
      <c r="AT87" s="190" t="s">
        <v>80</v>
      </c>
      <c r="AU87" s="190" t="s">
        <v>89</v>
      </c>
      <c r="AY87" s="189" t="s">
        <v>134</v>
      </c>
      <c r="BK87" s="191">
        <f>BK88</f>
        <v>0</v>
      </c>
    </row>
    <row r="88" s="1" customFormat="1" ht="16.5" customHeight="1">
      <c r="B88" s="35"/>
      <c r="C88" s="192" t="s">
        <v>89</v>
      </c>
      <c r="D88" s="192" t="s">
        <v>135</v>
      </c>
      <c r="E88" s="193" t="s">
        <v>1386</v>
      </c>
      <c r="F88" s="194" t="s">
        <v>1387</v>
      </c>
      <c r="G88" s="195" t="s">
        <v>153</v>
      </c>
      <c r="H88" s="196">
        <v>3</v>
      </c>
      <c r="I88" s="197"/>
      <c r="J88" s="198">
        <f>ROUND(I88*H88,2)</f>
        <v>0</v>
      </c>
      <c r="K88" s="194" t="s">
        <v>521</v>
      </c>
      <c r="L88" s="40"/>
      <c r="M88" s="199" t="s">
        <v>35</v>
      </c>
      <c r="N88" s="200" t="s">
        <v>52</v>
      </c>
      <c r="O88" s="76"/>
      <c r="P88" s="201">
        <f>O88*H88</f>
        <v>0</v>
      </c>
      <c r="Q88" s="201">
        <v>0</v>
      </c>
      <c r="R88" s="201">
        <f>Q88*H88</f>
        <v>0</v>
      </c>
      <c r="S88" s="201">
        <v>0</v>
      </c>
      <c r="T88" s="202">
        <f>S88*H88</f>
        <v>0</v>
      </c>
      <c r="AR88" s="13" t="s">
        <v>1388</v>
      </c>
      <c r="AT88" s="13" t="s">
        <v>135</v>
      </c>
      <c r="AU88" s="13" t="s">
        <v>91</v>
      </c>
      <c r="AY88" s="13" t="s">
        <v>134</v>
      </c>
      <c r="BE88" s="203">
        <f>IF(N88="základní",J88,0)</f>
        <v>0</v>
      </c>
      <c r="BF88" s="203">
        <f>IF(N88="snížená",J88,0)</f>
        <v>0</v>
      </c>
      <c r="BG88" s="203">
        <f>IF(N88="zákl. přenesená",J88,0)</f>
        <v>0</v>
      </c>
      <c r="BH88" s="203">
        <f>IF(N88="sníž. přenesená",J88,0)</f>
        <v>0</v>
      </c>
      <c r="BI88" s="203">
        <f>IF(N88="nulová",J88,0)</f>
        <v>0</v>
      </c>
      <c r="BJ88" s="13" t="s">
        <v>89</v>
      </c>
      <c r="BK88" s="203">
        <f>ROUND(I88*H88,2)</f>
        <v>0</v>
      </c>
      <c r="BL88" s="13" t="s">
        <v>1388</v>
      </c>
      <c r="BM88" s="13" t="s">
        <v>1389</v>
      </c>
    </row>
    <row r="89" s="9" customFormat="1" ht="22.8" customHeight="1">
      <c r="B89" s="178"/>
      <c r="C89" s="179"/>
      <c r="D89" s="180" t="s">
        <v>80</v>
      </c>
      <c r="E89" s="238" t="s">
        <v>1390</v>
      </c>
      <c r="F89" s="238" t="s">
        <v>1391</v>
      </c>
      <c r="G89" s="179"/>
      <c r="H89" s="179"/>
      <c r="I89" s="182"/>
      <c r="J89" s="239">
        <f>BK89</f>
        <v>0</v>
      </c>
      <c r="K89" s="179"/>
      <c r="L89" s="184"/>
      <c r="M89" s="185"/>
      <c r="N89" s="186"/>
      <c r="O89" s="186"/>
      <c r="P89" s="187">
        <f>P90</f>
        <v>0</v>
      </c>
      <c r="Q89" s="186"/>
      <c r="R89" s="187">
        <f>R90</f>
        <v>0</v>
      </c>
      <c r="S89" s="186"/>
      <c r="T89" s="188">
        <f>T90</f>
        <v>0</v>
      </c>
      <c r="AR89" s="189" t="s">
        <v>150</v>
      </c>
      <c r="AT89" s="190" t="s">
        <v>80</v>
      </c>
      <c r="AU89" s="190" t="s">
        <v>89</v>
      </c>
      <c r="AY89" s="189" t="s">
        <v>134</v>
      </c>
      <c r="BK89" s="191">
        <f>BK90</f>
        <v>0</v>
      </c>
    </row>
    <row r="90" s="1" customFormat="1" ht="16.5" customHeight="1">
      <c r="B90" s="35"/>
      <c r="C90" s="192" t="s">
        <v>91</v>
      </c>
      <c r="D90" s="192" t="s">
        <v>135</v>
      </c>
      <c r="E90" s="193" t="s">
        <v>1392</v>
      </c>
      <c r="F90" s="194" t="s">
        <v>1391</v>
      </c>
      <c r="G90" s="195" t="s">
        <v>735</v>
      </c>
      <c r="H90" s="196">
        <v>1</v>
      </c>
      <c r="I90" s="197"/>
      <c r="J90" s="198">
        <f>ROUND(I90*H90,2)</f>
        <v>0</v>
      </c>
      <c r="K90" s="194" t="s">
        <v>521</v>
      </c>
      <c r="L90" s="40"/>
      <c r="M90" s="199" t="s">
        <v>35</v>
      </c>
      <c r="N90" s="200" t="s">
        <v>52</v>
      </c>
      <c r="O90" s="76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13" t="s">
        <v>1388</v>
      </c>
      <c r="AT90" s="13" t="s">
        <v>135</v>
      </c>
      <c r="AU90" s="13" t="s">
        <v>91</v>
      </c>
      <c r="AY90" s="13" t="s">
        <v>134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13" t="s">
        <v>89</v>
      </c>
      <c r="BK90" s="203">
        <f>ROUND(I90*H90,2)</f>
        <v>0</v>
      </c>
      <c r="BL90" s="13" t="s">
        <v>1388</v>
      </c>
      <c r="BM90" s="13" t="s">
        <v>1393</v>
      </c>
    </row>
    <row r="91" s="9" customFormat="1" ht="22.8" customHeight="1">
      <c r="B91" s="178"/>
      <c r="C91" s="179"/>
      <c r="D91" s="180" t="s">
        <v>80</v>
      </c>
      <c r="E91" s="238" t="s">
        <v>1394</v>
      </c>
      <c r="F91" s="238" t="s">
        <v>1395</v>
      </c>
      <c r="G91" s="179"/>
      <c r="H91" s="179"/>
      <c r="I91" s="182"/>
      <c r="J91" s="239">
        <f>BK91</f>
        <v>0</v>
      </c>
      <c r="K91" s="179"/>
      <c r="L91" s="184"/>
      <c r="M91" s="185"/>
      <c r="N91" s="186"/>
      <c r="O91" s="186"/>
      <c r="P91" s="187">
        <f>P92</f>
        <v>0</v>
      </c>
      <c r="Q91" s="186"/>
      <c r="R91" s="187">
        <f>R92</f>
        <v>0</v>
      </c>
      <c r="S91" s="186"/>
      <c r="T91" s="188">
        <f>T92</f>
        <v>0</v>
      </c>
      <c r="AR91" s="189" t="s">
        <v>150</v>
      </c>
      <c r="AT91" s="190" t="s">
        <v>80</v>
      </c>
      <c r="AU91" s="190" t="s">
        <v>89</v>
      </c>
      <c r="AY91" s="189" t="s">
        <v>134</v>
      </c>
      <c r="BK91" s="191">
        <f>BK92</f>
        <v>0</v>
      </c>
    </row>
    <row r="92" s="1" customFormat="1" ht="16.5" customHeight="1">
      <c r="B92" s="35"/>
      <c r="C92" s="192" t="s">
        <v>143</v>
      </c>
      <c r="D92" s="192" t="s">
        <v>135</v>
      </c>
      <c r="E92" s="193" t="s">
        <v>1396</v>
      </c>
      <c r="F92" s="194" t="s">
        <v>1397</v>
      </c>
      <c r="G92" s="195" t="s">
        <v>735</v>
      </c>
      <c r="H92" s="196">
        <v>1</v>
      </c>
      <c r="I92" s="197"/>
      <c r="J92" s="198">
        <f>ROUND(I92*H92,2)</f>
        <v>0</v>
      </c>
      <c r="K92" s="194" t="s">
        <v>521</v>
      </c>
      <c r="L92" s="40"/>
      <c r="M92" s="199" t="s">
        <v>35</v>
      </c>
      <c r="N92" s="200" t="s">
        <v>52</v>
      </c>
      <c r="O92" s="76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13" t="s">
        <v>1388</v>
      </c>
      <c r="AT92" s="13" t="s">
        <v>135</v>
      </c>
      <c r="AU92" s="13" t="s">
        <v>91</v>
      </c>
      <c r="AY92" s="13" t="s">
        <v>134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13" t="s">
        <v>89</v>
      </c>
      <c r="BK92" s="203">
        <f>ROUND(I92*H92,2)</f>
        <v>0</v>
      </c>
      <c r="BL92" s="13" t="s">
        <v>1388</v>
      </c>
      <c r="BM92" s="13" t="s">
        <v>1398</v>
      </c>
    </row>
    <row r="93" s="9" customFormat="1" ht="22.8" customHeight="1">
      <c r="B93" s="178"/>
      <c r="C93" s="179"/>
      <c r="D93" s="180" t="s">
        <v>80</v>
      </c>
      <c r="E93" s="238" t="s">
        <v>1399</v>
      </c>
      <c r="F93" s="238" t="s">
        <v>1400</v>
      </c>
      <c r="G93" s="179"/>
      <c r="H93" s="179"/>
      <c r="I93" s="182"/>
      <c r="J93" s="239">
        <f>BK93</f>
        <v>0</v>
      </c>
      <c r="K93" s="179"/>
      <c r="L93" s="184"/>
      <c r="M93" s="185"/>
      <c r="N93" s="186"/>
      <c r="O93" s="186"/>
      <c r="P93" s="187">
        <f>SUM(P94:P97)</f>
        <v>0</v>
      </c>
      <c r="Q93" s="186"/>
      <c r="R93" s="187">
        <f>SUM(R94:R97)</f>
        <v>0</v>
      </c>
      <c r="S93" s="186"/>
      <c r="T93" s="188">
        <f>SUM(T94:T97)</f>
        <v>0</v>
      </c>
      <c r="AR93" s="189" t="s">
        <v>150</v>
      </c>
      <c r="AT93" s="190" t="s">
        <v>80</v>
      </c>
      <c r="AU93" s="190" t="s">
        <v>89</v>
      </c>
      <c r="AY93" s="189" t="s">
        <v>134</v>
      </c>
      <c r="BK93" s="191">
        <f>SUM(BK94:BK97)</f>
        <v>0</v>
      </c>
    </row>
    <row r="94" s="1" customFormat="1" ht="16.5" customHeight="1">
      <c r="B94" s="35"/>
      <c r="C94" s="192" t="s">
        <v>142</v>
      </c>
      <c r="D94" s="192" t="s">
        <v>135</v>
      </c>
      <c r="E94" s="193" t="s">
        <v>1401</v>
      </c>
      <c r="F94" s="194" t="s">
        <v>1402</v>
      </c>
      <c r="G94" s="195" t="s">
        <v>735</v>
      </c>
      <c r="H94" s="196">
        <v>1</v>
      </c>
      <c r="I94" s="197"/>
      <c r="J94" s="198">
        <f>ROUND(I94*H94,2)</f>
        <v>0</v>
      </c>
      <c r="K94" s="194" t="s">
        <v>521</v>
      </c>
      <c r="L94" s="40"/>
      <c r="M94" s="199" t="s">
        <v>35</v>
      </c>
      <c r="N94" s="200" t="s">
        <v>52</v>
      </c>
      <c r="O94" s="76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13" t="s">
        <v>1388</v>
      </c>
      <c r="AT94" s="13" t="s">
        <v>135</v>
      </c>
      <c r="AU94" s="13" t="s">
        <v>91</v>
      </c>
      <c r="AY94" s="13" t="s">
        <v>134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13" t="s">
        <v>89</v>
      </c>
      <c r="BK94" s="203">
        <f>ROUND(I94*H94,2)</f>
        <v>0</v>
      </c>
      <c r="BL94" s="13" t="s">
        <v>1388</v>
      </c>
      <c r="BM94" s="13" t="s">
        <v>1403</v>
      </c>
    </row>
    <row r="95" s="1" customFormat="1" ht="22.5" customHeight="1">
      <c r="B95" s="35"/>
      <c r="C95" s="192" t="s">
        <v>150</v>
      </c>
      <c r="D95" s="192" t="s">
        <v>135</v>
      </c>
      <c r="E95" s="193" t="s">
        <v>1404</v>
      </c>
      <c r="F95" s="194" t="s">
        <v>1405</v>
      </c>
      <c r="G95" s="195" t="s">
        <v>735</v>
      </c>
      <c r="H95" s="196">
        <v>1</v>
      </c>
      <c r="I95" s="197"/>
      <c r="J95" s="198">
        <f>ROUND(I95*H95,2)</f>
        <v>0</v>
      </c>
      <c r="K95" s="194" t="s">
        <v>521</v>
      </c>
      <c r="L95" s="40"/>
      <c r="M95" s="199" t="s">
        <v>35</v>
      </c>
      <c r="N95" s="200" t="s">
        <v>52</v>
      </c>
      <c r="O95" s="76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13" t="s">
        <v>1388</v>
      </c>
      <c r="AT95" s="13" t="s">
        <v>135</v>
      </c>
      <c r="AU95" s="13" t="s">
        <v>91</v>
      </c>
      <c r="AY95" s="13" t="s">
        <v>134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13" t="s">
        <v>89</v>
      </c>
      <c r="BK95" s="203">
        <f>ROUND(I95*H95,2)</f>
        <v>0</v>
      </c>
      <c r="BL95" s="13" t="s">
        <v>1388</v>
      </c>
      <c r="BM95" s="13" t="s">
        <v>1406</v>
      </c>
    </row>
    <row r="96" s="1" customFormat="1" ht="16.5" customHeight="1">
      <c r="B96" s="35"/>
      <c r="C96" s="192" t="s">
        <v>146</v>
      </c>
      <c r="D96" s="192" t="s">
        <v>135</v>
      </c>
      <c r="E96" s="193" t="s">
        <v>1407</v>
      </c>
      <c r="F96" s="194" t="s">
        <v>1408</v>
      </c>
      <c r="G96" s="195" t="s">
        <v>735</v>
      </c>
      <c r="H96" s="196">
        <v>1</v>
      </c>
      <c r="I96" s="197"/>
      <c r="J96" s="198">
        <f>ROUND(I96*H96,2)</f>
        <v>0</v>
      </c>
      <c r="K96" s="194" t="s">
        <v>521</v>
      </c>
      <c r="L96" s="40"/>
      <c r="M96" s="199" t="s">
        <v>35</v>
      </c>
      <c r="N96" s="200" t="s">
        <v>52</v>
      </c>
      <c r="O96" s="76"/>
      <c r="P96" s="201">
        <f>O96*H96</f>
        <v>0</v>
      </c>
      <c r="Q96" s="201">
        <v>0</v>
      </c>
      <c r="R96" s="201">
        <f>Q96*H96</f>
        <v>0</v>
      </c>
      <c r="S96" s="201">
        <v>0</v>
      </c>
      <c r="T96" s="202">
        <f>S96*H96</f>
        <v>0</v>
      </c>
      <c r="AR96" s="13" t="s">
        <v>1388</v>
      </c>
      <c r="AT96" s="13" t="s">
        <v>135</v>
      </c>
      <c r="AU96" s="13" t="s">
        <v>91</v>
      </c>
      <c r="AY96" s="13" t="s">
        <v>134</v>
      </c>
      <c r="BE96" s="203">
        <f>IF(N96="základní",J96,0)</f>
        <v>0</v>
      </c>
      <c r="BF96" s="203">
        <f>IF(N96="snížená",J96,0)</f>
        <v>0</v>
      </c>
      <c r="BG96" s="203">
        <f>IF(N96="zákl. přenesená",J96,0)</f>
        <v>0</v>
      </c>
      <c r="BH96" s="203">
        <f>IF(N96="sníž. přenesená",J96,0)</f>
        <v>0</v>
      </c>
      <c r="BI96" s="203">
        <f>IF(N96="nulová",J96,0)</f>
        <v>0</v>
      </c>
      <c r="BJ96" s="13" t="s">
        <v>89</v>
      </c>
      <c r="BK96" s="203">
        <f>ROUND(I96*H96,2)</f>
        <v>0</v>
      </c>
      <c r="BL96" s="13" t="s">
        <v>1388</v>
      </c>
      <c r="BM96" s="13" t="s">
        <v>1409</v>
      </c>
    </row>
    <row r="97" s="1" customFormat="1" ht="16.5" customHeight="1">
      <c r="B97" s="35"/>
      <c r="C97" s="192" t="s">
        <v>158</v>
      </c>
      <c r="D97" s="192" t="s">
        <v>135</v>
      </c>
      <c r="E97" s="193" t="s">
        <v>1410</v>
      </c>
      <c r="F97" s="194" t="s">
        <v>1411</v>
      </c>
      <c r="G97" s="195" t="s">
        <v>735</v>
      </c>
      <c r="H97" s="196">
        <v>1</v>
      </c>
      <c r="I97" s="197"/>
      <c r="J97" s="198">
        <f>ROUND(I97*H97,2)</f>
        <v>0</v>
      </c>
      <c r="K97" s="194" t="s">
        <v>521</v>
      </c>
      <c r="L97" s="40"/>
      <c r="M97" s="199" t="s">
        <v>35</v>
      </c>
      <c r="N97" s="200" t="s">
        <v>52</v>
      </c>
      <c r="O97" s="76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13" t="s">
        <v>1388</v>
      </c>
      <c r="AT97" s="13" t="s">
        <v>135</v>
      </c>
      <c r="AU97" s="13" t="s">
        <v>91</v>
      </c>
      <c r="AY97" s="13" t="s">
        <v>134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13" t="s">
        <v>89</v>
      </c>
      <c r="BK97" s="203">
        <f>ROUND(I97*H97,2)</f>
        <v>0</v>
      </c>
      <c r="BL97" s="13" t="s">
        <v>1388</v>
      </c>
      <c r="BM97" s="13" t="s">
        <v>1412</v>
      </c>
    </row>
    <row r="98" s="9" customFormat="1" ht="22.8" customHeight="1">
      <c r="B98" s="178"/>
      <c r="C98" s="179"/>
      <c r="D98" s="180" t="s">
        <v>80</v>
      </c>
      <c r="E98" s="238" t="s">
        <v>1413</v>
      </c>
      <c r="F98" s="238" t="s">
        <v>1414</v>
      </c>
      <c r="G98" s="179"/>
      <c r="H98" s="179"/>
      <c r="I98" s="182"/>
      <c r="J98" s="239">
        <f>BK98</f>
        <v>0</v>
      </c>
      <c r="K98" s="179"/>
      <c r="L98" s="184"/>
      <c r="M98" s="185"/>
      <c r="N98" s="186"/>
      <c r="O98" s="186"/>
      <c r="P98" s="187">
        <f>P99</f>
        <v>0</v>
      </c>
      <c r="Q98" s="186"/>
      <c r="R98" s="187">
        <f>R99</f>
        <v>0</v>
      </c>
      <c r="S98" s="186"/>
      <c r="T98" s="188">
        <f>T99</f>
        <v>0</v>
      </c>
      <c r="AR98" s="189" t="s">
        <v>150</v>
      </c>
      <c r="AT98" s="190" t="s">
        <v>80</v>
      </c>
      <c r="AU98" s="190" t="s">
        <v>89</v>
      </c>
      <c r="AY98" s="189" t="s">
        <v>134</v>
      </c>
      <c r="BK98" s="191">
        <f>BK99</f>
        <v>0</v>
      </c>
    </row>
    <row r="99" s="1" customFormat="1" ht="16.5" customHeight="1">
      <c r="B99" s="35"/>
      <c r="C99" s="192" t="s">
        <v>149</v>
      </c>
      <c r="D99" s="192" t="s">
        <v>135</v>
      </c>
      <c r="E99" s="193" t="s">
        <v>1415</v>
      </c>
      <c r="F99" s="194" t="s">
        <v>1416</v>
      </c>
      <c r="G99" s="195" t="s">
        <v>735</v>
      </c>
      <c r="H99" s="196">
        <v>1</v>
      </c>
      <c r="I99" s="197"/>
      <c r="J99" s="198">
        <f>ROUND(I99*H99,2)</f>
        <v>0</v>
      </c>
      <c r="K99" s="194" t="s">
        <v>521</v>
      </c>
      <c r="L99" s="40"/>
      <c r="M99" s="214" t="s">
        <v>35</v>
      </c>
      <c r="N99" s="215" t="s">
        <v>52</v>
      </c>
      <c r="O99" s="216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AR99" s="13" t="s">
        <v>1388</v>
      </c>
      <c r="AT99" s="13" t="s">
        <v>135</v>
      </c>
      <c r="AU99" s="13" t="s">
        <v>91</v>
      </c>
      <c r="AY99" s="13" t="s">
        <v>134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13" t="s">
        <v>89</v>
      </c>
      <c r="BK99" s="203">
        <f>ROUND(I99*H99,2)</f>
        <v>0</v>
      </c>
      <c r="BL99" s="13" t="s">
        <v>1388</v>
      </c>
      <c r="BM99" s="13" t="s">
        <v>1417</v>
      </c>
    </row>
    <row r="100" s="1" customFormat="1" ht="6.96" customHeight="1">
      <c r="B100" s="54"/>
      <c r="C100" s="55"/>
      <c r="D100" s="55"/>
      <c r="E100" s="55"/>
      <c r="F100" s="55"/>
      <c r="G100" s="55"/>
      <c r="H100" s="55"/>
      <c r="I100" s="151"/>
      <c r="J100" s="55"/>
      <c r="K100" s="55"/>
      <c r="L100" s="40"/>
    </row>
  </sheetData>
  <sheetProtection sheet="1" autoFilter="0" formatColumns="0" formatRows="0" objects="1" scenarios="1" spinCount="100000" saltValue="fVSilWrrBFyR4Q6JdXsGnaBhVR3OJukZgGjnDSBYIWrhGVjHJqD7hnTH1wauTLuMIcScoXqjEawe+HldaConzA==" hashValue="S7FvVqrDZ1JXCrbU6xt5ouFDoTYXLRwYC0d9bPTZ1m/o686CqLgrrQmFQkBxrta3YL23GoY7Iojbu97bAE4Flg==" algorithmName="SHA-512" password="CC35"/>
  <autoFilter ref="C84:K9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AREAGROUP\ladafrankova</dc:creator>
  <cp:lastModifiedBy>AREAGROUP\ladafrankova</cp:lastModifiedBy>
  <dcterms:created xsi:type="dcterms:W3CDTF">2019-02-25T13:47:59Z</dcterms:created>
  <dcterms:modified xsi:type="dcterms:W3CDTF">2019-02-25T13:48:08Z</dcterms:modified>
</cp:coreProperties>
</file>