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00" yWindow="130" windowWidth="9420" windowHeight="4500" firstSheet="1" activeTab="4"/>
  </bookViews>
  <sheets>
    <sheet name="Uznatelné náklady" sheetId="13" r:id="rId1"/>
    <sheet name="Neuznatelné náklady" sheetId="4" r:id="rId2"/>
    <sheet name="RVO 022 - Zahradní" sheetId="5" r:id="rId3"/>
    <sheet name="RVO 023 - Karafiátova" sheetId="10" r:id="rId4"/>
    <sheet name="RVO 024 - Mánesova" sheetId="11" r:id="rId5"/>
  </sheets>
  <definedNames/>
  <calcPr calcId="125725"/>
</workbook>
</file>

<file path=xl/sharedStrings.xml><?xml version="1.0" encoding="utf-8"?>
<sst xmlns="http://schemas.openxmlformats.org/spreadsheetml/2006/main" count="909" uniqueCount="187">
  <si>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</si>
  <si>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</si>
  <si>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</si>
  <si>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</si>
  <si>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</si>
  <si>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</si>
  <si>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</si>
  <si>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</si>
  <si>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</si>
  <si>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</si>
  <si>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</si>
  <si>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</si>
  <si>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</si>
  <si>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</si>
  <si>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</si>
  <si>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</si>
  <si>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</si>
  <si>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</si>
  <si>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</si>
  <si>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</si>
  <si>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</si>
  <si>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</si>
  <si>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</si>
  <si>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</si>
  <si>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</si>
  <si>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</si>
  <si>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</si>
  <si>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</si>
  <si>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</si>
  <si>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</si>
  <si>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</si>
  <si>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</si>
  <si>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</si>
  <si>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</si>
  <si>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</si>
  <si>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</si>
  <si>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</si>
  <si>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</si>
  <si>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</si>
  <si>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</si>
  <si>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</si>
  <si>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</si>
  <si>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</si>
  <si>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</si>
  <si>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</si>
  <si>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</si>
  <si>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</si>
  <si>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</si>
  <si>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</si>
  <si>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</si>
  <si>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</si>
  <si>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</si>
  <si>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</si>
  <si>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</si>
  <si>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</si>
  <si>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Poznámka:</t>
  </si>
  <si>
    <t>Stavební rozpočet</t>
  </si>
  <si>
    <t>Doba výstavby:</t>
  </si>
  <si>
    <t>Zpracováno dne:</t>
  </si>
  <si>
    <t>Č</t>
  </si>
  <si>
    <t>Kód</t>
  </si>
  <si>
    <t>Zkrácený popis</t>
  </si>
  <si>
    <t>M.j.</t>
  </si>
  <si>
    <t>Množství</t>
  </si>
  <si>
    <t>Jednot.</t>
  </si>
  <si>
    <t xml:space="preserve"> </t>
  </si>
  <si>
    <t>Rozměry</t>
  </si>
  <si>
    <t>cena (Kč)</t>
  </si>
  <si>
    <t>Dodávka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</si>
  <si>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</si>
  <si>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</si>
  <si>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</si>
  <si>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</si>
  <si>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</si>
  <si>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</si>
  <si>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</si>
  <si>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</si>
  <si>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</si>
  <si>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</si>
  <si>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</t>
  </si>
  <si>
    <t>M21</t>
  </si>
  <si>
    <t>Elektromontáže</t>
  </si>
  <si>
    <t>MP</t>
  </si>
  <si>
    <t>210202015R00</t>
  </si>
  <si>
    <t>Svítidlo výbojkové  - DEMONTÁŽ</t>
  </si>
  <si>
    <t>kus</t>
  </si>
  <si>
    <t>2</t>
  </si>
  <si>
    <t>M21_</t>
  </si>
  <si>
    <t>9_</t>
  </si>
  <si>
    <t>1_</t>
  </si>
  <si>
    <t>Demontáž stávajícího svítidla</t>
  </si>
  <si>
    <t>210204201R00</t>
  </si>
  <si>
    <t>Elektrovýzbroj stožáru - DEMONTÁŽ</t>
  </si>
  <si>
    <t>Demontáž stávající stožárové svorkovnice</t>
  </si>
  <si>
    <t>3</t>
  </si>
  <si>
    <t>210100003R00</t>
  </si>
  <si>
    <t>Ukončení vodičů v rozvaděči + zapojení do 16 mm2 - DEMONTÁŽ</t>
  </si>
  <si>
    <t>Odpojení žil stávajících přívodních kabelů</t>
  </si>
  <si>
    <t>4</t>
  </si>
  <si>
    <t>210202011R00</t>
  </si>
  <si>
    <t>Svítidlo LED na výložník</t>
  </si>
  <si>
    <t>5</t>
  </si>
  <si>
    <t>0</t>
  </si>
  <si>
    <t>34844550</t>
  </si>
  <si>
    <t>Svítidlo typ ,,A4" - viz technický popis</t>
  </si>
  <si>
    <t>7</t>
  </si>
  <si>
    <t>Svítidlo typ ,,A5" - viz technický popis</t>
  </si>
  <si>
    <t>Svítidlo LED na stožár</t>
  </si>
  <si>
    <t>Montáž nového LED svítidla na stožár</t>
  </si>
  <si>
    <t>10</t>
  </si>
  <si>
    <t>34844651</t>
  </si>
  <si>
    <t>11</t>
  </si>
  <si>
    <t>Elektrovýzbroj stožáru pro 1 okruh</t>
  </si>
  <si>
    <t>Montáž nové stožárové výzbroje</t>
  </si>
  <si>
    <t>12</t>
  </si>
  <si>
    <t>31678610.A</t>
  </si>
  <si>
    <t>Stožárová rozvodnice univerzální čtyřsvorková se šrouby M8</t>
  </si>
  <si>
    <t>Nová stožárová rozvodnice čtyřsvorková se šrouby M8 v provedení UNI</t>
  </si>
  <si>
    <t>13</t>
  </si>
  <si>
    <t>34111032</t>
  </si>
  <si>
    <t>Kabel silový s Cu jádrem 750 V CYKY 3J x 1,5 mm2</t>
  </si>
  <si>
    <t>m</t>
  </si>
  <si>
    <t>Nový kabel silový s Cu jádrem 750 V CYKY 3J x 1,5 mm2</t>
  </si>
  <si>
    <t>14</t>
  </si>
  <si>
    <t>210100001R00</t>
  </si>
  <si>
    <t>Ukončení vodičů v rozvaděči + zapojení do 2,5 mm2</t>
  </si>
  <si>
    <t>Zapojení žil nového kabelu CYKY 3Jx1,5</t>
  </si>
  <si>
    <t>15</t>
  </si>
  <si>
    <t>Ukončení vodičů v rozvaděči + zapojení do 16 mm2</t>
  </si>
  <si>
    <t>Zapojení žil stávajících přívodních kabelů</t>
  </si>
  <si>
    <t>90</t>
  </si>
  <si>
    <t>Hodinové zúčtovací sazby (HZS)</t>
  </si>
  <si>
    <t>HS</t>
  </si>
  <si>
    <t>16</t>
  </si>
  <si>
    <t>900      RT1</t>
  </si>
  <si>
    <t>Zjištění stavu stávajících přívodních kabelů a zemnícího vodiče</t>
  </si>
  <si>
    <t>h</t>
  </si>
  <si>
    <t>90_</t>
  </si>
  <si>
    <t>17</t>
  </si>
  <si>
    <t>904      R00</t>
  </si>
  <si>
    <t>Měření odporu uzemňovacího vodiče</t>
  </si>
  <si>
    <t>úsek</t>
  </si>
  <si>
    <t>18</t>
  </si>
  <si>
    <t>904      R01</t>
  </si>
  <si>
    <t>Měření izolačního stavu kabelů</t>
  </si>
  <si>
    <t>žíla</t>
  </si>
  <si>
    <t>19</t>
  </si>
  <si>
    <t>900      RT2</t>
  </si>
  <si>
    <t>Dozor správce sítě</t>
  </si>
  <si>
    <t>20</t>
  </si>
  <si>
    <t>900      RT3</t>
  </si>
  <si>
    <t>Součinnost správce sítě</t>
  </si>
  <si>
    <t>900      R02</t>
  </si>
  <si>
    <t>Montážní plošina</t>
  </si>
  <si>
    <t>905      R01</t>
  </si>
  <si>
    <t>Revize</t>
  </si>
  <si>
    <t>kpl.</t>
  </si>
  <si>
    <t>Revize a vypracování revizní zprávy</t>
  </si>
  <si>
    <t>901      R00</t>
  </si>
  <si>
    <t>Ekologická likvidace demontovaného materiálu</t>
  </si>
  <si>
    <t>34844664</t>
  </si>
  <si>
    <t>Svítidlo typ ,,A2" - viz technický popis</t>
  </si>
  <si>
    <t>Montáž nového LED svítidla na výložník</t>
  </si>
  <si>
    <t>Opatření ke snížení energetické náročnosti veřejného osvětlení</t>
  </si>
  <si>
    <t>Klatovy</t>
  </si>
  <si>
    <t>Rekonstrukce veřejného osvětlení</t>
  </si>
  <si>
    <t>34844665</t>
  </si>
  <si>
    <t>Způsobilé náklady (Kč)</t>
  </si>
  <si>
    <t>Nezpůsobilé náklady (Kč)</t>
  </si>
  <si>
    <t>Celkem způsobilé:</t>
  </si>
  <si>
    <t>Celkem nezpůsobilé:</t>
  </si>
  <si>
    <t>RVO 022 Zahradní</t>
  </si>
  <si>
    <t>Svítidlo 20W 3000lm LED</t>
  </si>
  <si>
    <t>Svítidlo typ ,,B7" - viz technický popis</t>
  </si>
  <si>
    <t>Svítidlo designové 50W 7200lm LED</t>
  </si>
  <si>
    <t>Svítidlo 40W 6000lm LED</t>
  </si>
  <si>
    <t>RVO 023 Karafiátova</t>
  </si>
  <si>
    <t>Svítidlo 20W 3000m LED</t>
  </si>
  <si>
    <t>Svítidlo 30W 4200lm LED</t>
  </si>
  <si>
    <t>RVO 024 Mánesova</t>
  </si>
  <si>
    <t>6</t>
  </si>
  <si>
    <t>8</t>
  </si>
  <si>
    <t>9</t>
  </si>
  <si>
    <t>909      R00</t>
  </si>
  <si>
    <t>902      R01</t>
  </si>
  <si>
    <t>Projektová dokumentace</t>
  </si>
  <si>
    <t>Aktualizace pasportu</t>
  </si>
</sst>
</file>

<file path=xl/styles.xml><?xml version="1.0" encoding="utf-8"?>
<styleSheet xmlns="http://schemas.openxmlformats.org/spreadsheetml/2006/main">
  <fonts count="16">
    <font>
      <sz val="10"/>
      <name val="Arial"/>
      <family val="2"/>
    </font>
    <font>
      <sz val="10"/>
      <color indexed="8"/>
      <name val="Arial"/>
      <family val="2"/>
    </font>
    <font>
      <sz val="24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5">
    <xf numFmtId="0" fontId="0" fillId="0" borderId="0" xfId="0"/>
    <xf numFmtId="0" fontId="1" fillId="0" borderId="1" xfId="20" applyNumberFormat="1" applyFont="1" applyFill="1" applyBorder="1" applyAlignment="1" applyProtection="1">
      <alignment/>
      <protection/>
    </xf>
    <xf numFmtId="0" fontId="1" fillId="0" borderId="1" xfId="20" applyNumberFormat="1" applyFont="1" applyFill="1" applyBorder="1" applyAlignment="1" applyProtection="1">
      <alignment vertical="center"/>
      <protection/>
    </xf>
    <xf numFmtId="0" fontId="1" fillId="0" borderId="0" xfId="20" applyFont="1" applyAlignment="1">
      <alignment vertical="center"/>
      <protection/>
    </xf>
    <xf numFmtId="0" fontId="1" fillId="0" borderId="2" xfId="20" applyNumberFormat="1" applyFont="1" applyFill="1" applyBorder="1" applyAlignment="1" applyProtection="1">
      <alignment vertical="center"/>
      <protection/>
    </xf>
    <xf numFmtId="49" fontId="5" fillId="2" borderId="3" xfId="20" applyNumberFormat="1" applyFont="1" applyFill="1" applyBorder="1" applyAlignment="1" applyProtection="1">
      <alignment horizontal="center" vertical="center"/>
      <protection/>
    </xf>
    <xf numFmtId="49" fontId="7" fillId="0" borderId="4" xfId="20" applyNumberFormat="1" applyFont="1" applyFill="1" applyBorder="1" applyAlignment="1" applyProtection="1">
      <alignment horizontal="left" vertical="center"/>
      <protection/>
    </xf>
    <xf numFmtId="49" fontId="8" fillId="0" borderId="3" xfId="20" applyNumberFormat="1" applyFont="1" applyFill="1" applyBorder="1" applyAlignment="1" applyProtection="1">
      <alignment horizontal="left" vertical="center"/>
      <protection/>
    </xf>
    <xf numFmtId="4" fontId="8" fillId="0" borderId="3" xfId="20" applyNumberFormat="1" applyFont="1" applyFill="1" applyBorder="1" applyAlignment="1" applyProtection="1">
      <alignment horizontal="right" vertical="center"/>
      <protection/>
    </xf>
    <xf numFmtId="49" fontId="7" fillId="0" borderId="5" xfId="20" applyNumberFormat="1" applyFont="1" applyFill="1" applyBorder="1" applyAlignment="1" applyProtection="1">
      <alignment horizontal="left" vertical="center"/>
      <protection/>
    </xf>
    <xf numFmtId="49" fontId="8" fillId="0" borderId="3" xfId="20" applyNumberFormat="1" applyFont="1" applyFill="1" applyBorder="1" applyAlignment="1" applyProtection="1">
      <alignment horizontal="right" vertical="center"/>
      <protection/>
    </xf>
    <xf numFmtId="0" fontId="1" fillId="0" borderId="6" xfId="20" applyNumberFormat="1" applyFont="1" applyFill="1" applyBorder="1" applyAlignment="1" applyProtection="1">
      <alignment vertical="center"/>
      <protection/>
    </xf>
    <xf numFmtId="0" fontId="1" fillId="0" borderId="7" xfId="20" applyNumberFormat="1" applyFont="1" applyFill="1" applyBorder="1" applyAlignment="1" applyProtection="1">
      <alignment vertical="center"/>
      <protection/>
    </xf>
    <xf numFmtId="4" fontId="8" fillId="0" borderId="8" xfId="20" applyNumberFormat="1" applyFont="1" applyFill="1" applyBorder="1" applyAlignment="1" applyProtection="1">
      <alignment horizontal="right" vertical="center"/>
      <protection/>
    </xf>
    <xf numFmtId="0" fontId="1" fillId="0" borderId="9" xfId="20" applyNumberFormat="1" applyFont="1" applyFill="1" applyBorder="1" applyAlignment="1" applyProtection="1">
      <alignment vertical="center"/>
      <protection/>
    </xf>
    <xf numFmtId="0" fontId="1" fillId="0" borderId="10" xfId="20" applyNumberFormat="1" applyFont="1" applyFill="1" applyBorder="1" applyAlignment="1" applyProtection="1">
      <alignment vertical="center"/>
      <protection/>
    </xf>
    <xf numFmtId="4" fontId="7" fillId="2" borderId="11" xfId="20" applyNumberFormat="1" applyFont="1" applyFill="1" applyBorder="1" applyAlignment="1" applyProtection="1">
      <alignment horizontal="right" vertical="center"/>
      <protection/>
    </xf>
    <xf numFmtId="0" fontId="1" fillId="0" borderId="12" xfId="20" applyNumberFormat="1" applyFont="1" applyFill="1" applyBorder="1" applyAlignment="1" applyProtection="1">
      <alignment vertical="center"/>
      <protection/>
    </xf>
    <xf numFmtId="0" fontId="1" fillId="0" borderId="13" xfId="20" applyNumberFormat="1" applyFont="1" applyFill="1" applyBorder="1" applyAlignment="1" applyProtection="1">
      <alignment vertical="center"/>
      <protection/>
    </xf>
    <xf numFmtId="0" fontId="1" fillId="0" borderId="14" xfId="20" applyNumberFormat="1" applyFont="1" applyFill="1" applyBorder="1" applyAlignment="1" applyProtection="1">
      <alignment vertical="center"/>
      <protection/>
    </xf>
    <xf numFmtId="49" fontId="9" fillId="0" borderId="15" xfId="20" applyNumberFormat="1" applyFont="1" applyFill="1" applyBorder="1" applyAlignment="1" applyProtection="1">
      <alignment horizontal="left" vertical="center"/>
      <protection/>
    </xf>
    <xf numFmtId="0" fontId="1" fillId="0" borderId="15" xfId="20" applyNumberFormat="1" applyFont="1" applyFill="1" applyBorder="1" applyAlignment="1" applyProtection="1">
      <alignment vertical="center"/>
      <protection/>
    </xf>
    <xf numFmtId="49" fontId="10" fillId="0" borderId="0" xfId="21" applyNumberFormat="1" applyFont="1" applyFill="1" applyBorder="1" applyAlignment="1" applyProtection="1">
      <alignment horizontal="left" vertical="center"/>
      <protection/>
    </xf>
    <xf numFmtId="4" fontId="10" fillId="0" borderId="0" xfId="21" applyNumberFormat="1" applyFont="1" applyFill="1" applyBorder="1" applyAlignment="1" applyProtection="1">
      <alignment horizontal="right" vertical="center"/>
      <protection/>
    </xf>
    <xf numFmtId="49" fontId="10" fillId="0" borderId="0" xfId="21" applyNumberFormat="1" applyFont="1" applyFill="1" applyBorder="1" applyAlignment="1" applyProtection="1">
      <alignment horizontal="right" vertical="center"/>
      <protection/>
    </xf>
    <xf numFmtId="0" fontId="10" fillId="0" borderId="0" xfId="21" applyFont="1" applyAlignment="1">
      <alignment vertical="center"/>
      <protection/>
    </xf>
    <xf numFmtId="49" fontId="11" fillId="3" borderId="0" xfId="21" applyNumberFormat="1" applyFont="1" applyFill="1" applyBorder="1" applyAlignment="1" applyProtection="1">
      <alignment horizontal="right" vertical="center"/>
      <protection/>
    </xf>
    <xf numFmtId="0" fontId="15" fillId="0" borderId="0" xfId="21" applyFont="1" applyAlignment="1">
      <alignment vertical="center"/>
      <protection/>
    </xf>
    <xf numFmtId="49" fontId="14" fillId="0" borderId="0" xfId="21" applyNumberFormat="1" applyFont="1" applyFill="1" applyBorder="1" applyAlignment="1" applyProtection="1">
      <alignment horizontal="right" vertical="top"/>
      <protection/>
    </xf>
    <xf numFmtId="0" fontId="0" fillId="0" borderId="0" xfId="20" applyFont="1" applyAlignment="1">
      <alignment vertical="center"/>
      <protection/>
    </xf>
    <xf numFmtId="0" fontId="0" fillId="0" borderId="2" xfId="20" applyNumberFormat="1" applyFont="1" applyFill="1" applyBorder="1" applyAlignment="1" applyProtection="1">
      <alignment vertical="center"/>
      <protection/>
    </xf>
    <xf numFmtId="49" fontId="0" fillId="0" borderId="0" xfId="20" applyNumberFormat="1" applyFont="1" applyFill="1" applyBorder="1" applyAlignment="1" applyProtection="1">
      <alignment horizontal="left" vertical="center"/>
      <protection/>
    </xf>
    <xf numFmtId="49" fontId="13" fillId="0" borderId="16" xfId="20" applyNumberFormat="1" applyFont="1" applyFill="1" applyBorder="1" applyAlignment="1" applyProtection="1">
      <alignment horizontal="left" vertical="center"/>
      <protection/>
    </xf>
    <xf numFmtId="49" fontId="13" fillId="0" borderId="17" xfId="20" applyNumberFormat="1" applyFont="1" applyFill="1" applyBorder="1" applyAlignment="1" applyProtection="1">
      <alignment horizontal="left" vertical="center"/>
      <protection/>
    </xf>
    <xf numFmtId="49" fontId="13" fillId="0" borderId="17" xfId="20" applyNumberFormat="1" applyFont="1" applyFill="1" applyBorder="1" applyAlignment="1" applyProtection="1">
      <alignment horizontal="center" vertical="center"/>
      <protection/>
    </xf>
    <xf numFmtId="49" fontId="13" fillId="0" borderId="18" xfId="20" applyNumberFormat="1" applyFont="1" applyFill="1" applyBorder="1" applyAlignment="1" applyProtection="1">
      <alignment horizontal="center" vertical="center"/>
      <protection/>
    </xf>
    <xf numFmtId="0" fontId="0" fillId="0" borderId="14" xfId="20" applyNumberFormat="1" applyFont="1" applyFill="1" applyBorder="1" applyAlignment="1" applyProtection="1">
      <alignment vertical="center"/>
      <protection/>
    </xf>
    <xf numFmtId="49" fontId="0" fillId="0" borderId="19" xfId="20" applyNumberFormat="1" applyFont="1" applyFill="1" applyBorder="1" applyAlignment="1" applyProtection="1">
      <alignment horizontal="left" vertical="center"/>
      <protection/>
    </xf>
    <xf numFmtId="49" fontId="0" fillId="0" borderId="20" xfId="20" applyNumberFormat="1" applyFont="1" applyFill="1" applyBorder="1" applyAlignment="1" applyProtection="1">
      <alignment horizontal="left" vertical="center"/>
      <protection/>
    </xf>
    <xf numFmtId="49" fontId="13" fillId="0" borderId="20" xfId="20" applyNumberFormat="1" applyFont="1" applyFill="1" applyBorder="1" applyAlignment="1" applyProtection="1">
      <alignment horizontal="left" vertical="center"/>
      <protection/>
    </xf>
    <xf numFmtId="49" fontId="13" fillId="0" borderId="21" xfId="20" applyNumberFormat="1" applyFont="1" applyFill="1" applyBorder="1" applyAlignment="1" applyProtection="1">
      <alignment horizontal="right" vertical="center"/>
      <protection/>
    </xf>
    <xf numFmtId="49" fontId="13" fillId="0" borderId="22" xfId="20" applyNumberFormat="1" applyFont="1" applyFill="1" applyBorder="1" applyAlignment="1" applyProtection="1">
      <alignment horizontal="center" vertical="center"/>
      <protection/>
    </xf>
    <xf numFmtId="49" fontId="13" fillId="0" borderId="8" xfId="20" applyNumberFormat="1" applyFont="1" applyFill="1" applyBorder="1" applyAlignment="1" applyProtection="1">
      <alignment horizontal="center" vertical="center"/>
      <protection/>
    </xf>
    <xf numFmtId="49" fontId="13" fillId="0" borderId="23" xfId="20" applyNumberFormat="1" applyFont="1" applyFill="1" applyBorder="1" applyAlignment="1" applyProtection="1">
      <alignment horizontal="center" vertical="center"/>
      <protection/>
    </xf>
    <xf numFmtId="49" fontId="13" fillId="3" borderId="0" xfId="20" applyNumberFormat="1" applyFont="1" applyFill="1" applyBorder="1" applyAlignment="1" applyProtection="1">
      <alignment horizontal="right" vertical="center"/>
      <protection/>
    </xf>
    <xf numFmtId="49" fontId="0" fillId="4" borderId="15" xfId="20" applyNumberFormat="1" applyFont="1" applyFill="1" applyBorder="1" applyAlignment="1" applyProtection="1">
      <alignment horizontal="left" vertical="center"/>
      <protection/>
    </xf>
    <xf numFmtId="49" fontId="13" fillId="4" borderId="15" xfId="20" applyNumberFormat="1" applyFont="1" applyFill="1" applyBorder="1" applyAlignment="1" applyProtection="1">
      <alignment horizontal="left" vertical="center"/>
      <protection/>
    </xf>
    <xf numFmtId="4" fontId="13" fillId="4" borderId="15" xfId="20" applyNumberFormat="1" applyFont="1" applyFill="1" applyBorder="1" applyAlignment="1" applyProtection="1">
      <alignment horizontal="right" vertical="center"/>
      <protection/>
    </xf>
    <xf numFmtId="49" fontId="0" fillId="3" borderId="0" xfId="20" applyNumberFormat="1" applyFont="1" applyFill="1" applyBorder="1" applyAlignment="1" applyProtection="1">
      <alignment horizontal="left" vertical="center"/>
      <protection/>
    </xf>
    <xf numFmtId="49" fontId="13" fillId="3" borderId="0" xfId="20" applyNumberFormat="1" applyFont="1" applyFill="1" applyBorder="1" applyAlignment="1" applyProtection="1">
      <alignment horizontal="left" vertical="center"/>
      <protection/>
    </xf>
    <xf numFmtId="4" fontId="13" fillId="3" borderId="0" xfId="20" applyNumberFormat="1" applyFont="1" applyFill="1" applyBorder="1" applyAlignment="1" applyProtection="1">
      <alignment horizontal="right" vertical="center"/>
      <protection/>
    </xf>
    <xf numFmtId="4" fontId="0" fillId="0" borderId="0" xfId="20" applyNumberFormat="1" applyFont="1" applyFill="1" applyBorder="1" applyAlignment="1" applyProtection="1">
      <alignment horizontal="right" vertical="center"/>
      <protection/>
    </xf>
    <xf numFmtId="49" fontId="0" fillId="0" borderId="0" xfId="20" applyNumberFormat="1" applyFont="1" applyFill="1" applyBorder="1" applyAlignment="1" applyProtection="1">
      <alignment horizontal="right" vertical="center"/>
      <protection/>
    </xf>
    <xf numFmtId="0" fontId="0" fillId="0" borderId="6" xfId="20" applyNumberFormat="1" applyFont="1" applyFill="1" applyBorder="1" applyAlignment="1" applyProtection="1">
      <alignment vertical="center"/>
      <protection/>
    </xf>
    <xf numFmtId="4" fontId="13" fillId="0" borderId="6" xfId="20" applyNumberFormat="1" applyFont="1" applyFill="1" applyBorder="1" applyAlignment="1" applyProtection="1">
      <alignment horizontal="right" vertical="center"/>
      <protection/>
    </xf>
    <xf numFmtId="4" fontId="13" fillId="0" borderId="0" xfId="20" applyNumberFormat="1" applyFont="1" applyFill="1" applyBorder="1" applyAlignment="1" applyProtection="1">
      <alignment horizontal="right" vertical="center"/>
      <protection/>
    </xf>
    <xf numFmtId="49" fontId="14" fillId="0" borderId="0" xfId="20" applyNumberFormat="1" applyFont="1" applyFill="1" applyBorder="1" applyAlignment="1" applyProtection="1">
      <alignment horizontal="left" vertical="center"/>
      <protection/>
    </xf>
    <xf numFmtId="49" fontId="10" fillId="0" borderId="0" xfId="20" applyNumberFormat="1" applyFont="1" applyFill="1" applyBorder="1" applyAlignment="1" applyProtection="1">
      <alignment horizontal="left" vertical="center"/>
      <protection/>
    </xf>
    <xf numFmtId="4" fontId="10" fillId="0" borderId="0" xfId="20" applyNumberFormat="1" applyFont="1" applyFill="1" applyBorder="1" applyAlignment="1" applyProtection="1">
      <alignment horizontal="right" vertical="center"/>
      <protection/>
    </xf>
    <xf numFmtId="49" fontId="10" fillId="0" borderId="0" xfId="20" applyNumberFormat="1" applyFont="1" applyFill="1" applyBorder="1" applyAlignment="1" applyProtection="1">
      <alignment horizontal="right" vertical="center"/>
      <protection/>
    </xf>
    <xf numFmtId="0" fontId="10" fillId="0" borderId="0" xfId="20" applyFont="1" applyAlignment="1">
      <alignment vertical="center"/>
      <protection/>
    </xf>
    <xf numFmtId="49" fontId="11" fillId="3" borderId="0" xfId="20" applyNumberFormat="1" applyFont="1" applyFill="1" applyBorder="1" applyAlignment="1" applyProtection="1">
      <alignment horizontal="right" vertical="center"/>
      <protection/>
    </xf>
    <xf numFmtId="0" fontId="15" fillId="0" borderId="0" xfId="20" applyFont="1" applyAlignment="1">
      <alignment vertical="center"/>
      <protection/>
    </xf>
    <xf numFmtId="49" fontId="14" fillId="0" borderId="0" xfId="20" applyNumberFormat="1" applyFont="1" applyFill="1" applyBorder="1" applyAlignment="1" applyProtection="1">
      <alignment horizontal="right" vertical="top"/>
      <protection/>
    </xf>
    <xf numFmtId="0" fontId="0" fillId="0" borderId="24" xfId="20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0" fontId="0" fillId="0" borderId="2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0" fontId="0" fillId="0" borderId="25" xfId="20" applyFont="1" applyBorder="1" applyAlignment="1">
      <alignment vertical="center"/>
      <protection/>
    </xf>
    <xf numFmtId="0" fontId="0" fillId="0" borderId="26" xfId="20" applyFont="1" applyBorder="1" applyAlignment="1">
      <alignment vertical="center"/>
      <protection/>
    </xf>
    <xf numFmtId="0" fontId="0" fillId="0" borderId="27" xfId="20" applyFont="1" applyBorder="1" applyAlignment="1">
      <alignment vertical="center"/>
      <protection/>
    </xf>
    <xf numFmtId="0" fontId="15" fillId="0" borderId="1" xfId="20" applyFont="1" applyBorder="1" applyAlignment="1">
      <alignment vertical="center"/>
      <protection/>
    </xf>
    <xf numFmtId="4" fontId="13" fillId="5" borderId="0" xfId="20" applyNumberFormat="1" applyFont="1" applyFill="1" applyAlignment="1">
      <alignment vertical="center"/>
      <protection/>
    </xf>
    <xf numFmtId="4" fontId="13" fillId="6" borderId="0" xfId="20" applyNumberFormat="1" applyFont="1" applyFill="1" applyAlignment="1">
      <alignment vertical="center"/>
      <protection/>
    </xf>
    <xf numFmtId="4" fontId="0" fillId="0" borderId="0" xfId="20" applyNumberFormat="1" applyFont="1" applyAlignment="1">
      <alignment vertical="center"/>
      <protection/>
    </xf>
    <xf numFmtId="4" fontId="10" fillId="0" borderId="0" xfId="20" applyNumberFormat="1" applyFont="1" applyAlignment="1">
      <alignment vertical="center"/>
      <protection/>
    </xf>
    <xf numFmtId="0" fontId="0" fillId="0" borderId="0" xfId="20" applyNumberFormat="1" applyFont="1" applyFill="1" applyBorder="1" applyAlignment="1" applyProtection="1">
      <alignment horizontal="left" vertical="top" wrapText="1"/>
      <protection/>
    </xf>
    <xf numFmtId="4" fontId="13" fillId="0" borderId="0" xfId="20" applyNumberFormat="1" applyFont="1" applyAlignment="1">
      <alignment vertical="center"/>
      <protection/>
    </xf>
    <xf numFmtId="0" fontId="14" fillId="0" borderId="0" xfId="20" applyNumberFormat="1" applyFont="1" applyFill="1" applyBorder="1" applyAlignment="1" applyProtection="1">
      <alignment horizontal="left" vertical="top"/>
      <protection/>
    </xf>
    <xf numFmtId="49" fontId="0" fillId="0" borderId="0" xfId="20" applyNumberFormat="1" applyFont="1" applyFill="1" applyBorder="1" applyAlignment="1" applyProtection="1">
      <alignment horizontal="left" vertical="center"/>
      <protection/>
    </xf>
    <xf numFmtId="0" fontId="15" fillId="0" borderId="0" xfId="20" applyNumberFormat="1" applyFont="1" applyFill="1" applyBorder="1" applyAlignment="1" applyProtection="1">
      <alignment vertical="center"/>
      <protection/>
    </xf>
    <xf numFmtId="0" fontId="15" fillId="0" borderId="0" xfId="20" applyFont="1" applyBorder="1" applyAlignment="1">
      <alignment vertical="center"/>
      <protection/>
    </xf>
    <xf numFmtId="49" fontId="0" fillId="0" borderId="0" xfId="20" applyNumberFormat="1" applyFont="1" applyFill="1" applyBorder="1" applyAlignment="1" applyProtection="1">
      <alignment horizontal="left" vertical="center"/>
      <protection/>
    </xf>
    <xf numFmtId="0" fontId="14" fillId="0" borderId="0" xfId="20" applyNumberFormat="1" applyFont="1" applyFill="1" applyBorder="1" applyAlignment="1" applyProtection="1">
      <alignment horizontal="left" vertical="top" wrapText="1"/>
      <protection/>
    </xf>
    <xf numFmtId="0" fontId="0" fillId="0" borderId="0" xfId="20" applyNumberFormat="1" applyFont="1" applyFill="1" applyBorder="1" applyAlignment="1" applyProtection="1">
      <alignment horizontal="left" vertical="center"/>
      <protection/>
    </xf>
    <xf numFmtId="0" fontId="0" fillId="0" borderId="0" xfId="20" applyNumberFormat="1" applyFont="1" applyFill="1" applyBorder="1" applyAlignment="1" applyProtection="1">
      <alignment horizontal="left" vertical="top"/>
      <protection/>
    </xf>
    <xf numFmtId="4" fontId="0" fillId="0" borderId="0" xfId="20" applyNumberFormat="1" applyFont="1" applyFill="1" applyBorder="1" applyAlignment="1" applyProtection="1">
      <alignment horizontal="right" vertical="top"/>
      <protection/>
    </xf>
    <xf numFmtId="4" fontId="0" fillId="0" borderId="0" xfId="20" applyNumberFormat="1" applyFont="1" applyBorder="1" applyAlignment="1">
      <alignment horizontal="right" vertical="center"/>
      <protection/>
    </xf>
    <xf numFmtId="4" fontId="0" fillId="0" borderId="0" xfId="20" applyNumberFormat="1" applyFont="1" applyAlignment="1">
      <alignment horizontal="right" vertical="center"/>
      <protection/>
    </xf>
    <xf numFmtId="49" fontId="0" fillId="0" borderId="0" xfId="20" applyNumberFormat="1" applyFont="1" applyFill="1" applyBorder="1" applyAlignment="1" applyProtection="1">
      <alignment horizontal="left" vertical="center"/>
      <protection/>
    </xf>
    <xf numFmtId="0" fontId="1" fillId="0" borderId="0" xfId="20" applyNumberFormat="1" applyFont="1" applyFill="1" applyBorder="1" applyAlignment="1" applyProtection="1">
      <alignment horizontal="left" vertical="center" wrapText="1"/>
      <protection/>
    </xf>
    <xf numFmtId="0" fontId="1" fillId="0" borderId="0" xfId="20" applyNumberFormat="1" applyFont="1" applyFill="1" applyBorder="1" applyAlignment="1" applyProtection="1">
      <alignment horizontal="left" vertical="center"/>
      <protection/>
    </xf>
    <xf numFmtId="49" fontId="8" fillId="0" borderId="14" xfId="20" applyNumberFormat="1" applyFont="1" applyFill="1" applyBorder="1" applyAlignment="1" applyProtection="1">
      <alignment horizontal="left" vertical="center"/>
      <protection/>
    </xf>
    <xf numFmtId="0" fontId="8" fillId="0" borderId="0" xfId="20" applyNumberFormat="1" applyFont="1" applyFill="1" applyBorder="1" applyAlignment="1" applyProtection="1">
      <alignment horizontal="left" vertical="center"/>
      <protection/>
    </xf>
    <xf numFmtId="0" fontId="8" fillId="0" borderId="28" xfId="20" applyNumberFormat="1" applyFont="1" applyFill="1" applyBorder="1" applyAlignment="1" applyProtection="1">
      <alignment horizontal="left" vertical="center"/>
      <protection/>
    </xf>
    <xf numFmtId="49" fontId="8" fillId="0" borderId="29" xfId="20" applyNumberFormat="1" applyFont="1" applyFill="1" applyBorder="1" applyAlignment="1" applyProtection="1">
      <alignment horizontal="left" vertical="center"/>
      <protection/>
    </xf>
    <xf numFmtId="0" fontId="8" fillId="0" borderId="26" xfId="20" applyNumberFormat="1" applyFont="1" applyFill="1" applyBorder="1" applyAlignment="1" applyProtection="1">
      <alignment horizontal="left" vertical="center"/>
      <protection/>
    </xf>
    <xf numFmtId="0" fontId="8" fillId="0" borderId="30" xfId="20" applyNumberFormat="1" applyFont="1" applyFill="1" applyBorder="1" applyAlignment="1" applyProtection="1">
      <alignment horizontal="left" vertical="center"/>
      <protection/>
    </xf>
    <xf numFmtId="49" fontId="7" fillId="2" borderId="31" xfId="20" applyNumberFormat="1" applyFont="1" applyFill="1" applyBorder="1" applyAlignment="1" applyProtection="1">
      <alignment horizontal="left" vertical="center"/>
      <protection/>
    </xf>
    <xf numFmtId="0" fontId="7" fillId="2" borderId="32" xfId="20" applyNumberFormat="1" applyFont="1" applyFill="1" applyBorder="1" applyAlignment="1" applyProtection="1">
      <alignment horizontal="left" vertical="center"/>
      <protection/>
    </xf>
    <xf numFmtId="49" fontId="8" fillId="0" borderId="33" xfId="20" applyNumberFormat="1" applyFont="1" applyFill="1" applyBorder="1" applyAlignment="1" applyProtection="1">
      <alignment horizontal="left" vertical="center"/>
      <protection/>
    </xf>
    <xf numFmtId="0" fontId="8" fillId="0" borderId="15" xfId="20" applyNumberFormat="1" applyFont="1" applyFill="1" applyBorder="1" applyAlignment="1" applyProtection="1">
      <alignment horizontal="left" vertical="center"/>
      <protection/>
    </xf>
    <xf numFmtId="0" fontId="8" fillId="0" borderId="34" xfId="20" applyNumberFormat="1" applyFont="1" applyFill="1" applyBorder="1" applyAlignment="1" applyProtection="1">
      <alignment horizontal="left" vertical="center"/>
      <protection/>
    </xf>
    <xf numFmtId="49" fontId="7" fillId="0" borderId="31" xfId="20" applyNumberFormat="1" applyFont="1" applyFill="1" applyBorder="1" applyAlignment="1" applyProtection="1">
      <alignment horizontal="left" vertical="center"/>
      <protection/>
    </xf>
    <xf numFmtId="0" fontId="7" fillId="0" borderId="11" xfId="20" applyNumberFormat="1" applyFont="1" applyFill="1" applyBorder="1" applyAlignment="1" applyProtection="1">
      <alignment horizontal="left" vertical="center"/>
      <protection/>
    </xf>
    <xf numFmtId="49" fontId="8" fillId="0" borderId="31" xfId="20" applyNumberFormat="1" applyFont="1" applyFill="1" applyBorder="1" applyAlignment="1" applyProtection="1">
      <alignment horizontal="left" vertical="center"/>
      <protection/>
    </xf>
    <xf numFmtId="0" fontId="8" fillId="0" borderId="11" xfId="20" applyNumberFormat="1" applyFont="1" applyFill="1" applyBorder="1" applyAlignment="1" applyProtection="1">
      <alignment horizontal="left" vertical="center"/>
      <protection/>
    </xf>
    <xf numFmtId="49" fontId="4" fillId="0" borderId="32" xfId="20" applyNumberFormat="1" applyFont="1" applyFill="1" applyBorder="1" applyAlignment="1" applyProtection="1">
      <alignment horizontal="center" vertical="center"/>
      <protection/>
    </xf>
    <xf numFmtId="0" fontId="4" fillId="0" borderId="32" xfId="20" applyNumberFormat="1" applyFont="1" applyFill="1" applyBorder="1" applyAlignment="1" applyProtection="1">
      <alignment horizontal="center" vertical="center"/>
      <protection/>
    </xf>
    <xf numFmtId="49" fontId="6" fillId="0" borderId="31" xfId="20" applyNumberFormat="1" applyFont="1" applyFill="1" applyBorder="1" applyAlignment="1" applyProtection="1">
      <alignment horizontal="left" vertical="center"/>
      <protection/>
    </xf>
    <xf numFmtId="0" fontId="6" fillId="0" borderId="11" xfId="20" applyNumberFormat="1" applyFont="1" applyFill="1" applyBorder="1" applyAlignment="1" applyProtection="1">
      <alignment horizontal="left" vertical="center"/>
      <protection/>
    </xf>
    <xf numFmtId="14" fontId="1" fillId="0" borderId="10" xfId="20" applyNumberFormat="1" applyFont="1" applyFill="1" applyBorder="1" applyAlignment="1" applyProtection="1">
      <alignment horizontal="left" vertical="center"/>
      <protection/>
    </xf>
    <xf numFmtId="0" fontId="1" fillId="0" borderId="35" xfId="20" applyNumberFormat="1" applyFont="1" applyFill="1" applyBorder="1" applyAlignment="1" applyProtection="1">
      <alignment horizontal="left" vertical="center"/>
      <protection/>
    </xf>
    <xf numFmtId="0" fontId="1" fillId="0" borderId="2" xfId="20" applyNumberFormat="1" applyFont="1" applyFill="1" applyBorder="1" applyAlignment="1" applyProtection="1">
      <alignment horizontal="left" vertical="center" wrapText="1"/>
      <protection/>
    </xf>
    <xf numFmtId="0" fontId="1" fillId="0" borderId="2" xfId="20" applyNumberFormat="1" applyFont="1" applyFill="1" applyBorder="1" applyAlignment="1" applyProtection="1">
      <alignment horizontal="left" vertical="center"/>
      <protection/>
    </xf>
    <xf numFmtId="14" fontId="1" fillId="0" borderId="0" xfId="20" applyNumberFormat="1" applyFont="1" applyFill="1" applyBorder="1" applyAlignment="1" applyProtection="1">
      <alignment horizontal="left" vertical="center"/>
      <protection/>
    </xf>
    <xf numFmtId="49" fontId="1" fillId="0" borderId="0" xfId="20" applyNumberFormat="1" applyFont="1" applyFill="1" applyBorder="1" applyAlignment="1" applyProtection="1">
      <alignment horizontal="left" vertical="center"/>
      <protection/>
    </xf>
    <xf numFmtId="49" fontId="1" fillId="0" borderId="10" xfId="20" applyNumberFormat="1" applyFont="1" applyFill="1" applyBorder="1" applyAlignment="1" applyProtection="1">
      <alignment horizontal="left" vertical="center"/>
      <protection/>
    </xf>
    <xf numFmtId="0" fontId="1" fillId="0" borderId="10" xfId="20" applyNumberFormat="1" applyFont="1" applyFill="1" applyBorder="1" applyAlignment="1" applyProtection="1">
      <alignment horizontal="left" vertical="center"/>
      <protection/>
    </xf>
    <xf numFmtId="0" fontId="1" fillId="0" borderId="12" xfId="20" applyNumberFormat="1" applyFont="1" applyFill="1" applyBorder="1" applyAlignment="1" applyProtection="1">
      <alignment horizontal="left" vertical="center"/>
      <protection/>
    </xf>
    <xf numFmtId="0" fontId="1" fillId="0" borderId="1" xfId="20" applyNumberFormat="1" applyFont="1" applyFill="1" applyBorder="1" applyAlignment="1" applyProtection="1">
      <alignment horizontal="left" vertical="center"/>
      <protection/>
    </xf>
    <xf numFmtId="0" fontId="2" fillId="0" borderId="1" xfId="20" applyNumberFormat="1" applyFont="1" applyFill="1" applyBorder="1" applyAlignment="1" applyProtection="1">
      <alignment horizontal="center" vertical="center" wrapText="1"/>
      <protection/>
    </xf>
    <xf numFmtId="0" fontId="2" fillId="0" borderId="1" xfId="20" applyNumberFormat="1" applyFont="1" applyFill="1" applyBorder="1" applyAlignment="1" applyProtection="1">
      <alignment horizontal="center" vertical="center"/>
      <protection/>
    </xf>
    <xf numFmtId="0" fontId="1" fillId="0" borderId="24" xfId="20" applyNumberFormat="1" applyFont="1" applyFill="1" applyBorder="1" applyAlignment="1" applyProtection="1">
      <alignment horizontal="left" vertical="center" wrapText="1"/>
      <protection/>
    </xf>
    <xf numFmtId="0" fontId="1" fillId="0" borderId="6" xfId="20" applyNumberFormat="1" applyFont="1" applyFill="1" applyBorder="1" applyAlignment="1" applyProtection="1">
      <alignment horizontal="left" vertical="center"/>
      <protection/>
    </xf>
    <xf numFmtId="0" fontId="3" fillId="0" borderId="6" xfId="20" applyNumberFormat="1" applyFont="1" applyFill="1" applyBorder="1" applyAlignment="1" applyProtection="1">
      <alignment horizontal="left" vertical="center" wrapText="1"/>
      <protection/>
    </xf>
    <xf numFmtId="0" fontId="3" fillId="0" borderId="6" xfId="20" applyNumberFormat="1" applyFont="1" applyFill="1" applyBorder="1" applyAlignment="1" applyProtection="1">
      <alignment horizontal="left" vertical="center"/>
      <protection/>
    </xf>
    <xf numFmtId="0" fontId="3" fillId="0" borderId="0" xfId="20" applyNumberFormat="1" applyFont="1" applyFill="1" applyBorder="1" applyAlignment="1" applyProtection="1">
      <alignment horizontal="left" vertical="center"/>
      <protection/>
    </xf>
    <xf numFmtId="0" fontId="1" fillId="0" borderId="6" xfId="20" applyNumberFormat="1" applyFont="1" applyFill="1" applyBorder="1" applyAlignment="1" applyProtection="1">
      <alignment horizontal="left" vertical="center" wrapText="1"/>
      <protection/>
    </xf>
    <xf numFmtId="49" fontId="1" fillId="0" borderId="7" xfId="20" applyNumberFormat="1" applyFont="1" applyFill="1" applyBorder="1" applyAlignment="1" applyProtection="1">
      <alignment horizontal="left" vertical="center"/>
      <protection/>
    </xf>
    <xf numFmtId="0" fontId="0" fillId="0" borderId="2" xfId="20" applyNumberFormat="1" applyFont="1" applyFill="1" applyBorder="1" applyAlignment="1" applyProtection="1">
      <alignment horizontal="left" vertical="center" wrapText="1"/>
      <protection/>
    </xf>
    <xf numFmtId="0" fontId="0" fillId="0" borderId="0" xfId="20" applyNumberFormat="1" applyFont="1" applyFill="1" applyBorder="1" applyAlignment="1" applyProtection="1">
      <alignment horizontal="left" vertical="center"/>
      <protection/>
    </xf>
    <xf numFmtId="0" fontId="0" fillId="0" borderId="25" xfId="20" applyNumberFormat="1" applyFont="1" applyFill="1" applyBorder="1" applyAlignment="1" applyProtection="1">
      <alignment horizontal="left" vertical="center"/>
      <protection/>
    </xf>
    <xf numFmtId="0" fontId="0" fillId="0" borderId="26" xfId="20" applyNumberFormat="1" applyFont="1" applyFill="1" applyBorder="1" applyAlignment="1" applyProtection="1">
      <alignment horizontal="left" vertical="center"/>
      <protection/>
    </xf>
    <xf numFmtId="49" fontId="13" fillId="3" borderId="0" xfId="20" applyNumberFormat="1" applyFont="1" applyFill="1" applyBorder="1" applyAlignment="1" applyProtection="1">
      <alignment horizontal="left" vertical="center"/>
      <protection/>
    </xf>
    <xf numFmtId="0" fontId="13" fillId="3" borderId="0" xfId="20" applyNumberFormat="1" applyFont="1" applyFill="1" applyBorder="1" applyAlignment="1" applyProtection="1">
      <alignment horizontal="left" vertical="center"/>
      <protection/>
    </xf>
    <xf numFmtId="0" fontId="0" fillId="0" borderId="0" xfId="20" applyNumberFormat="1" applyFont="1" applyFill="1" applyBorder="1" applyAlignment="1" applyProtection="1">
      <alignment horizontal="left" vertical="center" wrapText="1"/>
      <protection/>
    </xf>
    <xf numFmtId="49" fontId="0" fillId="0" borderId="0" xfId="20" applyNumberFormat="1" applyFont="1" applyFill="1" applyBorder="1" applyAlignment="1" applyProtection="1">
      <alignment horizontal="left" vertical="center"/>
      <protection/>
    </xf>
    <xf numFmtId="14" fontId="0" fillId="0" borderId="0" xfId="20" applyNumberFormat="1" applyFont="1" applyFill="1" applyBorder="1" applyAlignment="1" applyProtection="1">
      <alignment horizontal="left" vertical="center"/>
      <protection/>
    </xf>
    <xf numFmtId="0" fontId="0" fillId="0" borderId="10" xfId="20" applyNumberFormat="1" applyFont="1" applyFill="1" applyBorder="1" applyAlignment="1" applyProtection="1">
      <alignment horizontal="left" vertical="center" wrapText="1"/>
      <protection/>
    </xf>
    <xf numFmtId="0" fontId="0" fillId="0" borderId="10" xfId="20" applyNumberFormat="1" applyFont="1" applyFill="1" applyBorder="1" applyAlignment="1" applyProtection="1">
      <alignment horizontal="left" vertical="center"/>
      <protection/>
    </xf>
    <xf numFmtId="0" fontId="0" fillId="0" borderId="2" xfId="20" applyNumberFormat="1" applyFont="1" applyFill="1" applyBorder="1" applyAlignment="1" applyProtection="1">
      <alignment horizontal="left" vertical="center"/>
      <protection/>
    </xf>
    <xf numFmtId="49" fontId="12" fillId="0" borderId="1" xfId="20" applyNumberFormat="1" applyFont="1" applyFill="1" applyBorder="1" applyAlignment="1" applyProtection="1">
      <alignment horizontal="center"/>
      <protection/>
    </xf>
    <xf numFmtId="0" fontId="12" fillId="0" borderId="1" xfId="20" applyNumberFormat="1" applyFont="1" applyFill="1" applyBorder="1" applyAlignment="1" applyProtection="1">
      <alignment horizontal="center" vertical="center"/>
      <protection/>
    </xf>
    <xf numFmtId="0" fontId="0" fillId="0" borderId="24" xfId="20" applyNumberFormat="1" applyFont="1" applyFill="1" applyBorder="1" applyAlignment="1" applyProtection="1">
      <alignment horizontal="left" vertical="center" wrapText="1"/>
      <protection/>
    </xf>
    <xf numFmtId="0" fontId="0" fillId="0" borderId="6" xfId="20" applyNumberFormat="1" applyFont="1" applyFill="1" applyBorder="1" applyAlignment="1" applyProtection="1">
      <alignment horizontal="left" vertical="center"/>
      <protection/>
    </xf>
    <xf numFmtId="0" fontId="13" fillId="0" borderId="6" xfId="20" applyNumberFormat="1" applyFont="1" applyFill="1" applyBorder="1" applyAlignment="1" applyProtection="1">
      <alignment horizontal="left" vertical="center" wrapText="1"/>
      <protection/>
    </xf>
    <xf numFmtId="0" fontId="13" fillId="0" borderId="0" xfId="20" applyNumberFormat="1" applyFont="1" applyFill="1" applyBorder="1" applyAlignment="1" applyProtection="1">
      <alignment horizontal="left" vertical="center"/>
      <protection/>
    </xf>
    <xf numFmtId="49" fontId="0" fillId="0" borderId="6" xfId="20" applyNumberFormat="1" applyFont="1" applyFill="1" applyBorder="1" applyAlignment="1" applyProtection="1">
      <alignment horizontal="left" vertical="center"/>
      <protection/>
    </xf>
    <xf numFmtId="0" fontId="0" fillId="0" borderId="6" xfId="20" applyNumberFormat="1" applyFont="1" applyFill="1" applyBorder="1" applyAlignment="1" applyProtection="1">
      <alignment horizontal="left" vertical="center" wrapText="1"/>
      <protection/>
    </xf>
    <xf numFmtId="0" fontId="0" fillId="0" borderId="7" xfId="20" applyNumberFormat="1" applyFont="1" applyFill="1" applyBorder="1" applyAlignment="1" applyProtection="1">
      <alignment horizontal="left" vertical="center" wrapText="1"/>
      <protection/>
    </xf>
    <xf numFmtId="0" fontId="0" fillId="0" borderId="27" xfId="20" applyNumberFormat="1" applyFont="1" applyFill="1" applyBorder="1" applyAlignment="1" applyProtection="1">
      <alignment horizontal="left" vertical="center"/>
      <protection/>
    </xf>
    <xf numFmtId="0" fontId="14" fillId="0" borderId="0" xfId="20" applyNumberFormat="1" applyFont="1" applyFill="1" applyBorder="1" applyAlignment="1" applyProtection="1">
      <alignment horizontal="left" vertical="top" wrapText="1"/>
      <protection/>
    </xf>
    <xf numFmtId="0" fontId="14" fillId="0" borderId="0" xfId="20" applyNumberFormat="1" applyFont="1" applyFill="1" applyBorder="1" applyAlignment="1" applyProtection="1">
      <alignment horizontal="left" vertical="top"/>
      <protection/>
    </xf>
    <xf numFmtId="49" fontId="13" fillId="0" borderId="36" xfId="20" applyNumberFormat="1" applyFont="1" applyFill="1" applyBorder="1" applyAlignment="1" applyProtection="1">
      <alignment horizontal="center" vertical="center"/>
      <protection/>
    </xf>
    <xf numFmtId="0" fontId="13" fillId="0" borderId="37" xfId="20" applyNumberFormat="1" applyFont="1" applyFill="1" applyBorder="1" applyAlignment="1" applyProtection="1">
      <alignment horizontal="center" vertical="center"/>
      <protection/>
    </xf>
    <xf numFmtId="0" fontId="13" fillId="0" borderId="38" xfId="20" applyNumberFormat="1" applyFont="1" applyFill="1" applyBorder="1" applyAlignment="1" applyProtection="1">
      <alignment horizontal="center" vertical="center"/>
      <protection/>
    </xf>
    <xf numFmtId="49" fontId="13" fillId="4" borderId="15" xfId="20" applyNumberFormat="1" applyFont="1" applyFill="1" applyBorder="1" applyAlignment="1" applyProtection="1">
      <alignment horizontal="left" vertical="center"/>
      <protection/>
    </xf>
    <xf numFmtId="0" fontId="13" fillId="4" borderId="15" xfId="20" applyNumberFormat="1" applyFont="1" applyFill="1" applyBorder="1" applyAlignment="1" applyProtection="1">
      <alignment horizontal="left" vertical="center"/>
      <protection/>
    </xf>
    <xf numFmtId="0" fontId="14" fillId="0" borderId="0" xfId="21" applyNumberFormat="1" applyFont="1" applyFill="1" applyBorder="1" applyAlignment="1" applyProtection="1">
      <alignment horizontal="left" vertical="top" wrapText="1"/>
      <protection/>
    </xf>
    <xf numFmtId="49" fontId="13" fillId="0" borderId="6" xfId="20" applyNumberFormat="1" applyFont="1" applyFill="1" applyBorder="1" applyAlignment="1" applyProtection="1">
      <alignment horizontal="left" vertical="center"/>
      <protection/>
    </xf>
    <xf numFmtId="0" fontId="13" fillId="0" borderId="6" xfId="20" applyNumberFormat="1" applyFont="1" applyFill="1" applyBorder="1" applyAlignment="1" applyProtection="1">
      <alignment horizontal="left" vertical="center"/>
      <protection/>
    </xf>
    <xf numFmtId="0" fontId="14" fillId="0" borderId="0" xfId="21" applyNumberFormat="1" applyFont="1" applyFill="1" applyBorder="1" applyAlignment="1" applyProtection="1">
      <alignment horizontal="left" vertical="top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Klatovy - Dr.Sedláka" xfId="20"/>
    <cellStyle name="normální_Klatovy - Pod Vrškem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C20" sqref="C20"/>
    </sheetView>
  </sheetViews>
  <sheetFormatPr defaultColWidth="11.57421875" defaultRowHeight="12.75"/>
  <cols>
    <col min="1" max="1" width="9.140625" style="3" customWidth="1"/>
    <col min="2" max="2" width="12.8515625" style="3" customWidth="1"/>
    <col min="3" max="3" width="22.8515625" style="3" customWidth="1"/>
    <col min="4" max="4" width="10.00390625" style="3" customWidth="1"/>
    <col min="5" max="5" width="14.00390625" style="3" customWidth="1"/>
    <col min="6" max="6" width="22.8515625" style="3" customWidth="1"/>
    <col min="7" max="7" width="9.140625" style="3" customWidth="1"/>
    <col min="8" max="8" width="12.8515625" style="3" customWidth="1"/>
    <col min="9" max="9" width="22.8515625" style="3" customWidth="1"/>
    <col min="10" max="16384" width="11.57421875" style="3" customWidth="1"/>
  </cols>
  <sheetData>
    <row r="1" spans="1:9" ht="72.9" customHeight="1">
      <c r="A1" s="1"/>
      <c r="B1" s="2"/>
      <c r="C1" s="123" t="s">
        <v>0</v>
      </c>
      <c r="D1" s="124"/>
      <c r="E1" s="124"/>
      <c r="F1" s="124"/>
      <c r="G1" s="124"/>
      <c r="H1" s="124"/>
      <c r="I1" s="124"/>
    </row>
    <row r="2" spans="1:10" ht="12.75">
      <c r="A2" s="125" t="s">
        <v>1</v>
      </c>
      <c r="B2" s="126"/>
      <c r="C2" s="127" t="s">
        <v>163</v>
      </c>
      <c r="D2" s="128"/>
      <c r="E2" s="130" t="s">
        <v>2</v>
      </c>
      <c r="F2" s="130"/>
      <c r="G2" s="126"/>
      <c r="H2" s="130" t="s">
        <v>3</v>
      </c>
      <c r="I2" s="131"/>
      <c r="J2" s="4"/>
    </row>
    <row r="3" spans="1:10" ht="12.75">
      <c r="A3" s="116"/>
      <c r="B3" s="93"/>
      <c r="C3" s="129"/>
      <c r="D3" s="129"/>
      <c r="E3" s="93"/>
      <c r="F3" s="93"/>
      <c r="G3" s="93"/>
      <c r="H3" s="93"/>
      <c r="I3" s="120"/>
      <c r="J3" s="4"/>
    </row>
    <row r="4" spans="1:10" ht="12.75">
      <c r="A4" s="115" t="s">
        <v>4</v>
      </c>
      <c r="B4" s="93"/>
      <c r="C4" s="92" t="s">
        <v>165</v>
      </c>
      <c r="D4" s="93"/>
      <c r="E4" s="92" t="s">
        <v>5</v>
      </c>
      <c r="F4" s="92"/>
      <c r="G4" s="93"/>
      <c r="H4" s="92" t="s">
        <v>3</v>
      </c>
      <c r="I4" s="119"/>
      <c r="J4" s="4"/>
    </row>
    <row r="5" spans="1:10" ht="12.75">
      <c r="A5" s="116"/>
      <c r="B5" s="93"/>
      <c r="C5" s="93"/>
      <c r="D5" s="93"/>
      <c r="E5" s="93"/>
      <c r="F5" s="93"/>
      <c r="G5" s="93"/>
      <c r="H5" s="93"/>
      <c r="I5" s="120"/>
      <c r="J5" s="4"/>
    </row>
    <row r="6" spans="1:10" ht="12.75">
      <c r="A6" s="115" t="s">
        <v>6</v>
      </c>
      <c r="B6" s="93"/>
      <c r="C6" s="92" t="s">
        <v>164</v>
      </c>
      <c r="D6" s="93"/>
      <c r="E6" s="92" t="s">
        <v>7</v>
      </c>
      <c r="F6" s="92"/>
      <c r="G6" s="93"/>
      <c r="H6" s="92" t="s">
        <v>3</v>
      </c>
      <c r="I6" s="119"/>
      <c r="J6" s="4"/>
    </row>
    <row r="7" spans="1:10" ht="12.75">
      <c r="A7" s="116"/>
      <c r="B7" s="93"/>
      <c r="C7" s="93"/>
      <c r="D7" s="93"/>
      <c r="E7" s="93"/>
      <c r="F7" s="93"/>
      <c r="G7" s="93"/>
      <c r="H7" s="93"/>
      <c r="I7" s="120"/>
      <c r="J7" s="4"/>
    </row>
    <row r="8" spans="1:10" ht="12.75">
      <c r="A8" s="115" t="s">
        <v>8</v>
      </c>
      <c r="B8" s="93"/>
      <c r="C8" s="117"/>
      <c r="D8" s="93"/>
      <c r="E8" s="92" t="s">
        <v>9</v>
      </c>
      <c r="F8" s="93"/>
      <c r="G8" s="93"/>
      <c r="H8" s="118" t="s">
        <v>10</v>
      </c>
      <c r="I8" s="119"/>
      <c r="J8" s="4"/>
    </row>
    <row r="9" spans="1:10" ht="12.75">
      <c r="A9" s="116"/>
      <c r="B9" s="93"/>
      <c r="C9" s="93"/>
      <c r="D9" s="93"/>
      <c r="E9" s="93"/>
      <c r="F9" s="93"/>
      <c r="G9" s="93"/>
      <c r="H9" s="93"/>
      <c r="I9" s="120"/>
      <c r="J9" s="4"/>
    </row>
    <row r="10" spans="1:10" ht="12.75">
      <c r="A10" s="115" t="s">
        <v>11</v>
      </c>
      <c r="B10" s="93"/>
      <c r="C10" s="92"/>
      <c r="D10" s="93"/>
      <c r="E10" s="92" t="s">
        <v>12</v>
      </c>
      <c r="F10" s="92"/>
      <c r="G10" s="93"/>
      <c r="H10" s="118" t="s">
        <v>13</v>
      </c>
      <c r="I10" s="113"/>
      <c r="J10" s="4"/>
    </row>
    <row r="11" spans="1:10" ht="12.75">
      <c r="A11" s="121"/>
      <c r="B11" s="122"/>
      <c r="C11" s="122"/>
      <c r="D11" s="122"/>
      <c r="E11" s="122"/>
      <c r="F11" s="122"/>
      <c r="G11" s="122"/>
      <c r="H11" s="122"/>
      <c r="I11" s="114"/>
      <c r="J11" s="4"/>
    </row>
    <row r="12" spans="1:9" ht="23.4" customHeight="1">
      <c r="A12" s="109" t="s">
        <v>14</v>
      </c>
      <c r="B12" s="110"/>
      <c r="C12" s="110"/>
      <c r="D12" s="110"/>
      <c r="E12" s="110"/>
      <c r="F12" s="110"/>
      <c r="G12" s="110"/>
      <c r="H12" s="110"/>
      <c r="I12" s="110"/>
    </row>
    <row r="13" spans="1:10" ht="26.4" customHeight="1">
      <c r="A13" s="5" t="s">
        <v>15</v>
      </c>
      <c r="B13" s="111" t="s">
        <v>16</v>
      </c>
      <c r="C13" s="112"/>
      <c r="D13" s="5" t="s">
        <v>17</v>
      </c>
      <c r="E13" s="111" t="s">
        <v>18</v>
      </c>
      <c r="F13" s="112"/>
      <c r="G13" s="5" t="s">
        <v>19</v>
      </c>
      <c r="H13" s="111" t="s">
        <v>20</v>
      </c>
      <c r="I13" s="112"/>
      <c r="J13" s="4"/>
    </row>
    <row r="14" spans="1:10" ht="15.15" customHeight="1">
      <c r="A14" s="6" t="s">
        <v>21</v>
      </c>
      <c r="B14" s="7" t="s">
        <v>22</v>
      </c>
      <c r="C14" s="8">
        <f>'RVO 022 - Zahradní'!G38+'RVO 023 - Karafiátova'!G36+'RVO 024 - Mánesova'!G36</f>
        <v>0</v>
      </c>
      <c r="D14" s="107" t="s">
        <v>23</v>
      </c>
      <c r="E14" s="108"/>
      <c r="F14" s="8">
        <v>0</v>
      </c>
      <c r="G14" s="107" t="s">
        <v>24</v>
      </c>
      <c r="H14" s="108"/>
      <c r="I14" s="8">
        <v>0</v>
      </c>
      <c r="J14" s="4"/>
    </row>
    <row r="15" spans="1:10" ht="15.15" customHeight="1">
      <c r="A15" s="9"/>
      <c r="B15" s="7" t="s">
        <v>25</v>
      </c>
      <c r="C15" s="8">
        <f>'RVO 022 - Zahradní'!H38+'RVO 023 - Karafiátova'!H36+'RVO 024 - Mánesova'!H36</f>
        <v>0</v>
      </c>
      <c r="D15" s="107" t="s">
        <v>26</v>
      </c>
      <c r="E15" s="108"/>
      <c r="F15" s="8">
        <v>0</v>
      </c>
      <c r="G15" s="107" t="s">
        <v>27</v>
      </c>
      <c r="H15" s="108"/>
      <c r="I15" s="8">
        <v>0</v>
      </c>
      <c r="J15" s="4"/>
    </row>
    <row r="16" spans="1:10" ht="15.15" customHeight="1">
      <c r="A16" s="6" t="s">
        <v>28</v>
      </c>
      <c r="B16" s="7" t="s">
        <v>22</v>
      </c>
      <c r="C16" s="8"/>
      <c r="D16" s="107" t="s">
        <v>29</v>
      </c>
      <c r="E16" s="108"/>
      <c r="F16" s="8">
        <v>0</v>
      </c>
      <c r="G16" s="107" t="s">
        <v>30</v>
      </c>
      <c r="H16" s="108"/>
      <c r="I16" s="8">
        <v>0</v>
      </c>
      <c r="J16" s="4"/>
    </row>
    <row r="17" spans="1:10" ht="15.15" customHeight="1">
      <c r="A17" s="9"/>
      <c r="B17" s="7" t="s">
        <v>25</v>
      </c>
      <c r="C17" s="8"/>
      <c r="D17" s="107"/>
      <c r="E17" s="108"/>
      <c r="F17" s="10"/>
      <c r="G17" s="107" t="s">
        <v>31</v>
      </c>
      <c r="H17" s="108"/>
      <c r="I17" s="8">
        <v>0</v>
      </c>
      <c r="J17" s="4"/>
    </row>
    <row r="18" spans="1:10" ht="15.15" customHeight="1">
      <c r="A18" s="6" t="s">
        <v>32</v>
      </c>
      <c r="B18" s="7" t="s">
        <v>22</v>
      </c>
      <c r="C18" s="8">
        <f>'RVO 022 - Zahradní'!G13+'RVO 023 - Karafiátova'!G13+'RVO 024 - Mánesova'!G13</f>
        <v>0</v>
      </c>
      <c r="D18" s="107"/>
      <c r="E18" s="108"/>
      <c r="F18" s="10"/>
      <c r="G18" s="107" t="s">
        <v>33</v>
      </c>
      <c r="H18" s="108"/>
      <c r="I18" s="8">
        <v>0</v>
      </c>
      <c r="J18" s="4"/>
    </row>
    <row r="19" spans="1:10" ht="15.15" customHeight="1">
      <c r="A19" s="9"/>
      <c r="B19" s="7" t="s">
        <v>25</v>
      </c>
      <c r="C19" s="8">
        <f>'RVO 022 - Zahradní'!H13+'RVO 023 - Karafiátova'!H13+'RVO 024 - Mánesova'!H13</f>
        <v>0</v>
      </c>
      <c r="D19" s="107"/>
      <c r="E19" s="108"/>
      <c r="F19" s="10"/>
      <c r="G19" s="107" t="s">
        <v>34</v>
      </c>
      <c r="H19" s="108"/>
      <c r="I19" s="8">
        <v>0</v>
      </c>
      <c r="J19" s="4"/>
    </row>
    <row r="20" spans="1:10" ht="15.15" customHeight="1">
      <c r="A20" s="105" t="s">
        <v>35</v>
      </c>
      <c r="B20" s="106"/>
      <c r="C20" s="8"/>
      <c r="D20" s="107"/>
      <c r="E20" s="108"/>
      <c r="F20" s="10"/>
      <c r="G20" s="107"/>
      <c r="H20" s="108"/>
      <c r="I20" s="10"/>
      <c r="J20" s="4"/>
    </row>
    <row r="21" spans="1:10" ht="15.15" customHeight="1">
      <c r="A21" s="105" t="s">
        <v>36</v>
      </c>
      <c r="B21" s="106"/>
      <c r="C21" s="8"/>
      <c r="D21" s="107"/>
      <c r="E21" s="108"/>
      <c r="F21" s="10"/>
      <c r="G21" s="107"/>
      <c r="H21" s="108"/>
      <c r="I21" s="10"/>
      <c r="J21" s="4"/>
    </row>
    <row r="22" spans="1:10" ht="16.65" customHeight="1">
      <c r="A22" s="105" t="s">
        <v>37</v>
      </c>
      <c r="B22" s="106"/>
      <c r="C22" s="8">
        <f>SUM(C14:C21)</f>
        <v>0</v>
      </c>
      <c r="D22" s="105" t="s">
        <v>38</v>
      </c>
      <c r="E22" s="106"/>
      <c r="F22" s="8">
        <f>SUM(F14:F21)</f>
        <v>0</v>
      </c>
      <c r="G22" s="105" t="s">
        <v>39</v>
      </c>
      <c r="H22" s="106"/>
      <c r="I22" s="8">
        <f>SUM(I14:I21)</f>
        <v>0</v>
      </c>
      <c r="J22" s="4"/>
    </row>
    <row r="23" spans="1:10" ht="15.15" customHeight="1" thickBot="1">
      <c r="A23" s="11"/>
      <c r="B23" s="11"/>
      <c r="C23" s="12"/>
      <c r="D23" s="105" t="s">
        <v>40</v>
      </c>
      <c r="E23" s="106"/>
      <c r="F23" s="13">
        <v>0</v>
      </c>
      <c r="G23" s="105" t="s">
        <v>41</v>
      </c>
      <c r="H23" s="106"/>
      <c r="I23" s="8">
        <v>0</v>
      </c>
      <c r="J23" s="4"/>
    </row>
    <row r="24" spans="4:10" ht="15.15" customHeight="1">
      <c r="D24" s="11"/>
      <c r="E24" s="11"/>
      <c r="F24" s="14"/>
      <c r="G24" s="105" t="s">
        <v>42</v>
      </c>
      <c r="H24" s="106"/>
      <c r="I24" s="8">
        <v>0</v>
      </c>
      <c r="J24" s="4"/>
    </row>
    <row r="25" spans="6:10" ht="15.15" customHeight="1">
      <c r="F25" s="15"/>
      <c r="G25" s="105" t="s">
        <v>43</v>
      </c>
      <c r="H25" s="106"/>
      <c r="I25" s="8">
        <v>0</v>
      </c>
      <c r="J25" s="4"/>
    </row>
    <row r="26" spans="1:9" ht="12.75">
      <c r="A26" s="2"/>
      <c r="B26" s="2"/>
      <c r="C26" s="2"/>
      <c r="G26" s="11"/>
      <c r="H26" s="11"/>
      <c r="I26" s="11"/>
    </row>
    <row r="27" spans="1:9" ht="15.15" customHeight="1">
      <c r="A27" s="100" t="s">
        <v>44</v>
      </c>
      <c r="B27" s="101"/>
      <c r="C27" s="16"/>
      <c r="D27" s="17"/>
      <c r="E27" s="2"/>
      <c r="F27" s="2"/>
      <c r="G27" s="2"/>
      <c r="H27" s="2"/>
      <c r="I27" s="2"/>
    </row>
    <row r="28" spans="1:10" ht="15.15" customHeight="1">
      <c r="A28" s="100" t="s">
        <v>45</v>
      </c>
      <c r="B28" s="101"/>
      <c r="C28" s="16"/>
      <c r="D28" s="100" t="s">
        <v>46</v>
      </c>
      <c r="E28" s="101"/>
      <c r="F28" s="16">
        <f>ROUND(C28*(15/100),2)</f>
        <v>0</v>
      </c>
      <c r="G28" s="100" t="s">
        <v>47</v>
      </c>
      <c r="H28" s="101"/>
      <c r="I28" s="16">
        <f>SUM(C27:C29)</f>
        <v>0</v>
      </c>
      <c r="J28" s="4"/>
    </row>
    <row r="29" spans="1:10" ht="15.15" customHeight="1">
      <c r="A29" s="100" t="s">
        <v>48</v>
      </c>
      <c r="B29" s="101"/>
      <c r="C29" s="16">
        <f>C22+F22+F23+I22+I23+I24+I25</f>
        <v>0</v>
      </c>
      <c r="D29" s="100" t="s">
        <v>49</v>
      </c>
      <c r="E29" s="101"/>
      <c r="F29" s="16">
        <f>ROUND(C29*(21/100),2)</f>
        <v>0</v>
      </c>
      <c r="G29" s="100" t="s">
        <v>50</v>
      </c>
      <c r="H29" s="101"/>
      <c r="I29" s="16">
        <f>SUM(F28:F29)+I28</f>
        <v>0</v>
      </c>
      <c r="J29" s="4"/>
    </row>
    <row r="30" spans="1:9" ht="13" thickBot="1">
      <c r="A30" s="18"/>
      <c r="B30" s="18"/>
      <c r="C30" s="18"/>
      <c r="D30" s="18"/>
      <c r="E30" s="18"/>
      <c r="F30" s="18"/>
      <c r="G30" s="18"/>
      <c r="H30" s="18"/>
      <c r="I30" s="18"/>
    </row>
    <row r="31" spans="1:10" ht="14.4" customHeight="1">
      <c r="A31" s="102" t="s">
        <v>51</v>
      </c>
      <c r="B31" s="103"/>
      <c r="C31" s="104"/>
      <c r="D31" s="102" t="s">
        <v>52</v>
      </c>
      <c r="E31" s="103"/>
      <c r="F31" s="104"/>
      <c r="G31" s="102" t="s">
        <v>53</v>
      </c>
      <c r="H31" s="103"/>
      <c r="I31" s="104"/>
      <c r="J31" s="19"/>
    </row>
    <row r="32" spans="1:10" ht="14.4" customHeight="1">
      <c r="A32" s="94"/>
      <c r="B32" s="95"/>
      <c r="C32" s="96"/>
      <c r="D32" s="94"/>
      <c r="E32" s="95"/>
      <c r="F32" s="96"/>
      <c r="G32" s="94"/>
      <c r="H32" s="95"/>
      <c r="I32" s="96"/>
      <c r="J32" s="19"/>
    </row>
    <row r="33" spans="1:10" ht="14.4" customHeight="1">
      <c r="A33" s="94"/>
      <c r="B33" s="95"/>
      <c r="C33" s="96"/>
      <c r="D33" s="94"/>
      <c r="E33" s="95"/>
      <c r="F33" s="96"/>
      <c r="G33" s="94"/>
      <c r="H33" s="95"/>
      <c r="I33" s="96"/>
      <c r="J33" s="19"/>
    </row>
    <row r="34" spans="1:10" ht="14.4" customHeight="1">
      <c r="A34" s="94"/>
      <c r="B34" s="95"/>
      <c r="C34" s="96"/>
      <c r="D34" s="94"/>
      <c r="E34" s="95"/>
      <c r="F34" s="96"/>
      <c r="G34" s="94"/>
      <c r="H34" s="95"/>
      <c r="I34" s="96"/>
      <c r="J34" s="19"/>
    </row>
    <row r="35" spans="1:10" ht="14.4" customHeight="1" thickBot="1">
      <c r="A35" s="97" t="s">
        <v>54</v>
      </c>
      <c r="B35" s="98"/>
      <c r="C35" s="99"/>
      <c r="D35" s="97" t="s">
        <v>54</v>
      </c>
      <c r="E35" s="98"/>
      <c r="F35" s="99"/>
      <c r="G35" s="97" t="s">
        <v>54</v>
      </c>
      <c r="H35" s="98"/>
      <c r="I35" s="99"/>
      <c r="J35" s="19"/>
    </row>
    <row r="36" spans="1:9" ht="11.25" customHeight="1">
      <c r="A36" s="20" t="s">
        <v>55</v>
      </c>
      <c r="B36" s="21"/>
      <c r="C36" s="21"/>
      <c r="D36" s="21"/>
      <c r="E36" s="21"/>
      <c r="F36" s="21"/>
      <c r="G36" s="21"/>
      <c r="H36" s="21"/>
      <c r="I36" s="21"/>
    </row>
    <row r="37" spans="1:9" ht="409.6" customHeight="1" hidden="1">
      <c r="A37" s="92"/>
      <c r="B37" s="93"/>
      <c r="C37" s="93"/>
      <c r="D37" s="93"/>
      <c r="E37" s="93"/>
      <c r="F37" s="93"/>
      <c r="G37" s="93"/>
      <c r="H37" s="93"/>
      <c r="I37" s="93"/>
    </row>
  </sheetData>
  <mergeCells count="83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6">
      <selection activeCell="C18" sqref="C18"/>
    </sheetView>
  </sheetViews>
  <sheetFormatPr defaultColWidth="11.57421875" defaultRowHeight="12.75"/>
  <cols>
    <col min="1" max="1" width="9.140625" style="3" customWidth="1"/>
    <col min="2" max="2" width="12.8515625" style="3" customWidth="1"/>
    <col min="3" max="3" width="22.8515625" style="3" customWidth="1"/>
    <col min="4" max="4" width="10.00390625" style="3" customWidth="1"/>
    <col min="5" max="5" width="14.00390625" style="3" customWidth="1"/>
    <col min="6" max="6" width="22.8515625" style="3" customWidth="1"/>
    <col min="7" max="7" width="9.140625" style="3" customWidth="1"/>
    <col min="8" max="8" width="12.8515625" style="3" customWidth="1"/>
    <col min="9" max="9" width="22.8515625" style="3" customWidth="1"/>
    <col min="10" max="16384" width="11.57421875" style="3" customWidth="1"/>
  </cols>
  <sheetData>
    <row r="1" spans="1:9" ht="72.9" customHeight="1">
      <c r="A1" s="1"/>
      <c r="B1" s="2"/>
      <c r="C1" s="123" t="s">
        <v>0</v>
      </c>
      <c r="D1" s="124"/>
      <c r="E1" s="124"/>
      <c r="F1" s="124"/>
      <c r="G1" s="124"/>
      <c r="H1" s="124"/>
      <c r="I1" s="124"/>
    </row>
    <row r="2" spans="1:10" ht="12.75">
      <c r="A2" s="125" t="s">
        <v>1</v>
      </c>
      <c r="B2" s="126"/>
      <c r="C2" s="127" t="s">
        <v>163</v>
      </c>
      <c r="D2" s="128"/>
      <c r="E2" s="130" t="s">
        <v>2</v>
      </c>
      <c r="F2" s="130"/>
      <c r="G2" s="126"/>
      <c r="H2" s="130" t="s">
        <v>3</v>
      </c>
      <c r="I2" s="131"/>
      <c r="J2" s="4"/>
    </row>
    <row r="3" spans="1:10" ht="12.75">
      <c r="A3" s="116"/>
      <c r="B3" s="93"/>
      <c r="C3" s="129"/>
      <c r="D3" s="129"/>
      <c r="E3" s="93"/>
      <c r="F3" s="93"/>
      <c r="G3" s="93"/>
      <c r="H3" s="93"/>
      <c r="I3" s="120"/>
      <c r="J3" s="4"/>
    </row>
    <row r="4" spans="1:10" ht="12.75">
      <c r="A4" s="115" t="s">
        <v>4</v>
      </c>
      <c r="B4" s="93"/>
      <c r="C4" s="92" t="s">
        <v>165</v>
      </c>
      <c r="D4" s="93"/>
      <c r="E4" s="92" t="s">
        <v>5</v>
      </c>
      <c r="F4" s="92"/>
      <c r="G4" s="93"/>
      <c r="H4" s="92" t="s">
        <v>3</v>
      </c>
      <c r="I4" s="119"/>
      <c r="J4" s="4"/>
    </row>
    <row r="5" spans="1:10" ht="12.75">
      <c r="A5" s="116"/>
      <c r="B5" s="93"/>
      <c r="C5" s="93"/>
      <c r="D5" s="93"/>
      <c r="E5" s="93"/>
      <c r="F5" s="93"/>
      <c r="G5" s="93"/>
      <c r="H5" s="93"/>
      <c r="I5" s="120"/>
      <c r="J5" s="4"/>
    </row>
    <row r="6" spans="1:10" ht="12.75">
      <c r="A6" s="115" t="s">
        <v>6</v>
      </c>
      <c r="B6" s="93"/>
      <c r="C6" s="92" t="s">
        <v>164</v>
      </c>
      <c r="D6" s="93"/>
      <c r="E6" s="92" t="s">
        <v>7</v>
      </c>
      <c r="F6" s="92"/>
      <c r="G6" s="93"/>
      <c r="H6" s="92" t="s">
        <v>3</v>
      </c>
      <c r="I6" s="119"/>
      <c r="J6" s="4"/>
    </row>
    <row r="7" spans="1:10" ht="12.75">
      <c r="A7" s="116"/>
      <c r="B7" s="93"/>
      <c r="C7" s="93"/>
      <c r="D7" s="93"/>
      <c r="E7" s="93"/>
      <c r="F7" s="93"/>
      <c r="G7" s="93"/>
      <c r="H7" s="93"/>
      <c r="I7" s="120"/>
      <c r="J7" s="4"/>
    </row>
    <row r="8" spans="1:10" ht="12.75">
      <c r="A8" s="115" t="s">
        <v>8</v>
      </c>
      <c r="B8" s="93"/>
      <c r="C8" s="117"/>
      <c r="D8" s="93"/>
      <c r="E8" s="92" t="s">
        <v>9</v>
      </c>
      <c r="F8" s="93"/>
      <c r="G8" s="93"/>
      <c r="H8" s="118" t="s">
        <v>10</v>
      </c>
      <c r="I8" s="119"/>
      <c r="J8" s="4"/>
    </row>
    <row r="9" spans="1:10" ht="12.75">
      <c r="A9" s="116"/>
      <c r="B9" s="93"/>
      <c r="C9" s="93"/>
      <c r="D9" s="93"/>
      <c r="E9" s="93"/>
      <c r="F9" s="93"/>
      <c r="G9" s="93"/>
      <c r="H9" s="93"/>
      <c r="I9" s="120"/>
      <c r="J9" s="4"/>
    </row>
    <row r="10" spans="1:10" ht="12.75">
      <c r="A10" s="115" t="s">
        <v>11</v>
      </c>
      <c r="B10" s="93"/>
      <c r="C10" s="92"/>
      <c r="D10" s="93"/>
      <c r="E10" s="92" t="s">
        <v>12</v>
      </c>
      <c r="F10" s="92"/>
      <c r="G10" s="93"/>
      <c r="H10" s="118" t="s">
        <v>13</v>
      </c>
      <c r="I10" s="113"/>
      <c r="J10" s="4"/>
    </row>
    <row r="11" spans="1:10" ht="12.75">
      <c r="A11" s="121"/>
      <c r="B11" s="122"/>
      <c r="C11" s="122"/>
      <c r="D11" s="122"/>
      <c r="E11" s="122"/>
      <c r="F11" s="122"/>
      <c r="G11" s="122"/>
      <c r="H11" s="122"/>
      <c r="I11" s="114"/>
      <c r="J11" s="4"/>
    </row>
    <row r="12" spans="1:9" ht="23.4" customHeight="1">
      <c r="A12" s="109" t="s">
        <v>14</v>
      </c>
      <c r="B12" s="110"/>
      <c r="C12" s="110"/>
      <c r="D12" s="110"/>
      <c r="E12" s="110"/>
      <c r="F12" s="110"/>
      <c r="G12" s="110"/>
      <c r="H12" s="110"/>
      <c r="I12" s="110"/>
    </row>
    <row r="13" spans="1:10" ht="26.4" customHeight="1">
      <c r="A13" s="5" t="s">
        <v>15</v>
      </c>
      <c r="B13" s="111" t="s">
        <v>16</v>
      </c>
      <c r="C13" s="112"/>
      <c r="D13" s="5" t="s">
        <v>17</v>
      </c>
      <c r="E13" s="111" t="s">
        <v>18</v>
      </c>
      <c r="F13" s="112"/>
      <c r="G13" s="5" t="s">
        <v>19</v>
      </c>
      <c r="H13" s="111" t="s">
        <v>20</v>
      </c>
      <c r="I13" s="112"/>
      <c r="J13" s="4"/>
    </row>
    <row r="14" spans="1:10" ht="15.15" customHeight="1">
      <c r="A14" s="6" t="s">
        <v>21</v>
      </c>
      <c r="B14" s="7" t="s">
        <v>22</v>
      </c>
      <c r="C14" s="8"/>
      <c r="D14" s="107" t="s">
        <v>23</v>
      </c>
      <c r="E14" s="108"/>
      <c r="F14" s="8">
        <v>0</v>
      </c>
      <c r="G14" s="107" t="s">
        <v>24</v>
      </c>
      <c r="H14" s="108"/>
      <c r="I14" s="8">
        <v>0</v>
      </c>
      <c r="J14" s="4"/>
    </row>
    <row r="15" spans="1:10" ht="15.15" customHeight="1">
      <c r="A15" s="9"/>
      <c r="B15" s="7" t="s">
        <v>25</v>
      </c>
      <c r="C15" s="8">
        <f>'RVO 022 - Zahradní'!AT38+'RVO 023 - Karafiátova'!AT36+'RVO 024 - Mánesova'!AT36</f>
        <v>0</v>
      </c>
      <c r="D15" s="107" t="s">
        <v>26</v>
      </c>
      <c r="E15" s="108"/>
      <c r="F15" s="8">
        <v>0</v>
      </c>
      <c r="G15" s="107" t="s">
        <v>27</v>
      </c>
      <c r="H15" s="108"/>
      <c r="I15" s="8">
        <v>0</v>
      </c>
      <c r="J15" s="4"/>
    </row>
    <row r="16" spans="1:10" ht="15.15" customHeight="1">
      <c r="A16" s="6" t="s">
        <v>28</v>
      </c>
      <c r="B16" s="7" t="s">
        <v>22</v>
      </c>
      <c r="C16" s="8"/>
      <c r="D16" s="107" t="s">
        <v>29</v>
      </c>
      <c r="E16" s="108"/>
      <c r="F16" s="8">
        <v>0</v>
      </c>
      <c r="G16" s="107" t="s">
        <v>30</v>
      </c>
      <c r="H16" s="108"/>
      <c r="I16" s="8">
        <v>0</v>
      </c>
      <c r="J16" s="4"/>
    </row>
    <row r="17" spans="1:10" ht="15.15" customHeight="1">
      <c r="A17" s="9"/>
      <c r="B17" s="7" t="s">
        <v>25</v>
      </c>
      <c r="C17" s="8"/>
      <c r="D17" s="107"/>
      <c r="E17" s="108"/>
      <c r="F17" s="10"/>
      <c r="G17" s="107" t="s">
        <v>31</v>
      </c>
      <c r="H17" s="108"/>
      <c r="I17" s="8">
        <v>0</v>
      </c>
      <c r="J17" s="4"/>
    </row>
    <row r="18" spans="1:10" ht="15.15" customHeight="1">
      <c r="A18" s="6" t="s">
        <v>32</v>
      </c>
      <c r="B18" s="7" t="s">
        <v>22</v>
      </c>
      <c r="C18" s="8">
        <v>0</v>
      </c>
      <c r="D18" s="107"/>
      <c r="E18" s="108"/>
      <c r="F18" s="10"/>
      <c r="G18" s="107" t="s">
        <v>33</v>
      </c>
      <c r="H18" s="108"/>
      <c r="I18" s="8">
        <v>0</v>
      </c>
      <c r="J18" s="4"/>
    </row>
    <row r="19" spans="1:10" ht="15.15" customHeight="1">
      <c r="A19" s="9"/>
      <c r="B19" s="7" t="s">
        <v>25</v>
      </c>
      <c r="C19" s="8">
        <f>'RVO 022 - Zahradní'!AS13+'RVO 023 - Karafiátova'!AS13+'RVO 024 - Mánesova'!AS13</f>
        <v>0</v>
      </c>
      <c r="D19" s="107"/>
      <c r="E19" s="108"/>
      <c r="F19" s="10"/>
      <c r="G19" s="107" t="s">
        <v>34</v>
      </c>
      <c r="H19" s="108"/>
      <c r="I19" s="8">
        <v>0</v>
      </c>
      <c r="J19" s="4"/>
    </row>
    <row r="20" spans="1:10" ht="15.15" customHeight="1">
      <c r="A20" s="105" t="s">
        <v>35</v>
      </c>
      <c r="B20" s="106"/>
      <c r="C20" s="8"/>
      <c r="D20" s="107"/>
      <c r="E20" s="108"/>
      <c r="F20" s="10"/>
      <c r="G20" s="107"/>
      <c r="H20" s="108"/>
      <c r="I20" s="10"/>
      <c r="J20" s="4"/>
    </row>
    <row r="21" spans="1:10" ht="15.15" customHeight="1">
      <c r="A21" s="105" t="s">
        <v>36</v>
      </c>
      <c r="B21" s="106"/>
      <c r="C21" s="8"/>
      <c r="D21" s="107"/>
      <c r="E21" s="108"/>
      <c r="F21" s="10"/>
      <c r="G21" s="107"/>
      <c r="H21" s="108"/>
      <c r="I21" s="10"/>
      <c r="J21" s="4"/>
    </row>
    <row r="22" spans="1:10" ht="16.65" customHeight="1">
      <c r="A22" s="105" t="s">
        <v>37</v>
      </c>
      <c r="B22" s="106"/>
      <c r="C22" s="8">
        <f>SUM(C14:C21)</f>
        <v>0</v>
      </c>
      <c r="D22" s="105" t="s">
        <v>38</v>
      </c>
      <c r="E22" s="106"/>
      <c r="F22" s="8">
        <f>SUM(F14:F21)</f>
        <v>0</v>
      </c>
      <c r="G22" s="105" t="s">
        <v>39</v>
      </c>
      <c r="H22" s="106"/>
      <c r="I22" s="8">
        <f>SUM(I14:I21)</f>
        <v>0</v>
      </c>
      <c r="J22" s="4"/>
    </row>
    <row r="23" spans="1:10" ht="15.15" customHeight="1">
      <c r="A23" s="11"/>
      <c r="B23" s="11"/>
      <c r="C23" s="12"/>
      <c r="D23" s="105" t="s">
        <v>40</v>
      </c>
      <c r="E23" s="106"/>
      <c r="F23" s="13">
        <v>0</v>
      </c>
      <c r="G23" s="105" t="s">
        <v>41</v>
      </c>
      <c r="H23" s="106"/>
      <c r="I23" s="8">
        <v>0</v>
      </c>
      <c r="J23" s="4"/>
    </row>
    <row r="24" spans="4:10" ht="15.15" customHeight="1">
      <c r="D24" s="11"/>
      <c r="E24" s="11"/>
      <c r="F24" s="14"/>
      <c r="G24" s="105" t="s">
        <v>42</v>
      </c>
      <c r="H24" s="106"/>
      <c r="I24" s="8">
        <v>0</v>
      </c>
      <c r="J24" s="4"/>
    </row>
    <row r="25" spans="6:10" ht="15.15" customHeight="1">
      <c r="F25" s="15"/>
      <c r="G25" s="105" t="s">
        <v>43</v>
      </c>
      <c r="H25" s="106"/>
      <c r="I25" s="8">
        <v>0</v>
      </c>
      <c r="J25" s="4"/>
    </row>
    <row r="26" spans="1:9" ht="12.75">
      <c r="A26" s="2"/>
      <c r="B26" s="2"/>
      <c r="C26" s="2"/>
      <c r="G26" s="11"/>
      <c r="H26" s="11"/>
      <c r="I26" s="11"/>
    </row>
    <row r="27" spans="1:9" ht="15.15" customHeight="1">
      <c r="A27" s="100" t="s">
        <v>44</v>
      </c>
      <c r="B27" s="101"/>
      <c r="C27" s="16"/>
      <c r="D27" s="17"/>
      <c r="E27" s="2"/>
      <c r="F27" s="2"/>
      <c r="G27" s="2"/>
      <c r="H27" s="2"/>
      <c r="I27" s="2"/>
    </row>
    <row r="28" spans="1:10" ht="15.15" customHeight="1">
      <c r="A28" s="100" t="s">
        <v>45</v>
      </c>
      <c r="B28" s="101"/>
      <c r="C28" s="16"/>
      <c r="D28" s="100" t="s">
        <v>46</v>
      </c>
      <c r="E28" s="101"/>
      <c r="F28" s="16">
        <f>ROUND(C28*(15/100),2)</f>
        <v>0</v>
      </c>
      <c r="G28" s="100" t="s">
        <v>47</v>
      </c>
      <c r="H28" s="101"/>
      <c r="I28" s="16">
        <f>SUM(C27:C29)</f>
        <v>0</v>
      </c>
      <c r="J28" s="4"/>
    </row>
    <row r="29" spans="1:10" ht="15.15" customHeight="1">
      <c r="A29" s="100" t="s">
        <v>48</v>
      </c>
      <c r="B29" s="101"/>
      <c r="C29" s="16">
        <f>C22+F22+F23+I22+I23+I24+I25</f>
        <v>0</v>
      </c>
      <c r="D29" s="100" t="s">
        <v>49</v>
      </c>
      <c r="E29" s="101"/>
      <c r="F29" s="16">
        <f>ROUND(C29*(21/100),2)</f>
        <v>0</v>
      </c>
      <c r="G29" s="100" t="s">
        <v>50</v>
      </c>
      <c r="H29" s="101"/>
      <c r="I29" s="16">
        <f>SUM(F28:F29)+I28</f>
        <v>0</v>
      </c>
      <c r="J29" s="4"/>
    </row>
    <row r="30" spans="1:9" ht="12.75">
      <c r="A30" s="18"/>
      <c r="B30" s="18"/>
      <c r="C30" s="18"/>
      <c r="D30" s="18"/>
      <c r="E30" s="18"/>
      <c r="F30" s="18"/>
      <c r="G30" s="18"/>
      <c r="H30" s="18"/>
      <c r="I30" s="18"/>
    </row>
    <row r="31" spans="1:10" ht="14.4" customHeight="1">
      <c r="A31" s="102" t="s">
        <v>51</v>
      </c>
      <c r="B31" s="103"/>
      <c r="C31" s="104"/>
      <c r="D31" s="102" t="s">
        <v>52</v>
      </c>
      <c r="E31" s="103"/>
      <c r="F31" s="104"/>
      <c r="G31" s="102" t="s">
        <v>53</v>
      </c>
      <c r="H31" s="103"/>
      <c r="I31" s="104"/>
      <c r="J31" s="19"/>
    </row>
    <row r="32" spans="1:10" ht="14.4" customHeight="1">
      <c r="A32" s="94"/>
      <c r="B32" s="95"/>
      <c r="C32" s="96"/>
      <c r="D32" s="94"/>
      <c r="E32" s="95"/>
      <c r="F32" s="96"/>
      <c r="G32" s="94"/>
      <c r="H32" s="95"/>
      <c r="I32" s="96"/>
      <c r="J32" s="19"/>
    </row>
    <row r="33" spans="1:10" ht="14.4" customHeight="1">
      <c r="A33" s="94"/>
      <c r="B33" s="95"/>
      <c r="C33" s="96"/>
      <c r="D33" s="94"/>
      <c r="E33" s="95"/>
      <c r="F33" s="96"/>
      <c r="G33" s="94"/>
      <c r="H33" s="95"/>
      <c r="I33" s="96"/>
      <c r="J33" s="19"/>
    </row>
    <row r="34" spans="1:10" ht="14.4" customHeight="1">
      <c r="A34" s="94"/>
      <c r="B34" s="95"/>
      <c r="C34" s="96"/>
      <c r="D34" s="94"/>
      <c r="E34" s="95"/>
      <c r="F34" s="96"/>
      <c r="G34" s="94"/>
      <c r="H34" s="95"/>
      <c r="I34" s="96"/>
      <c r="J34" s="19"/>
    </row>
    <row r="35" spans="1:10" ht="14.4" customHeight="1">
      <c r="A35" s="97" t="s">
        <v>54</v>
      </c>
      <c r="B35" s="98"/>
      <c r="C35" s="99"/>
      <c r="D35" s="97" t="s">
        <v>54</v>
      </c>
      <c r="E35" s="98"/>
      <c r="F35" s="99"/>
      <c r="G35" s="97" t="s">
        <v>54</v>
      </c>
      <c r="H35" s="98"/>
      <c r="I35" s="99"/>
      <c r="J35" s="19"/>
    </row>
    <row r="36" spans="1:9" ht="11.25" customHeight="1">
      <c r="A36" s="20" t="s">
        <v>55</v>
      </c>
      <c r="B36" s="21"/>
      <c r="C36" s="21"/>
      <c r="D36" s="21"/>
      <c r="E36" s="21"/>
      <c r="F36" s="21"/>
      <c r="G36" s="21"/>
      <c r="H36" s="21"/>
      <c r="I36" s="21"/>
    </row>
    <row r="37" spans="1:9" ht="409.6" customHeight="1" hidden="1">
      <c r="A37" s="92"/>
      <c r="B37" s="93"/>
      <c r="C37" s="93"/>
      <c r="D37" s="93"/>
      <c r="E37" s="93"/>
      <c r="F37" s="93"/>
      <c r="G37" s="93"/>
      <c r="H37" s="93"/>
      <c r="I37" s="93"/>
    </row>
  </sheetData>
  <mergeCells count="83"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  <mergeCell ref="A31:C31"/>
    <mergeCell ref="D31:F31"/>
    <mergeCell ref="G31:I31"/>
    <mergeCell ref="A32:C32"/>
    <mergeCell ref="D32:F32"/>
    <mergeCell ref="G32:I32"/>
    <mergeCell ref="A29:B29"/>
    <mergeCell ref="D29:E29"/>
    <mergeCell ref="G29:H29"/>
    <mergeCell ref="G24:H24"/>
    <mergeCell ref="G25:H25"/>
    <mergeCell ref="A27:B27"/>
    <mergeCell ref="D19:E19"/>
    <mergeCell ref="G19:H19"/>
    <mergeCell ref="A28:B28"/>
    <mergeCell ref="D28:E28"/>
    <mergeCell ref="G28:H28"/>
    <mergeCell ref="A21:B21"/>
    <mergeCell ref="D21:E21"/>
    <mergeCell ref="A22:B22"/>
    <mergeCell ref="D22:E22"/>
    <mergeCell ref="G22:H22"/>
    <mergeCell ref="D23:E23"/>
    <mergeCell ref="G23:H23"/>
    <mergeCell ref="A20:B20"/>
    <mergeCell ref="D20:E20"/>
    <mergeCell ref="G20:H20"/>
    <mergeCell ref="G21:H21"/>
    <mergeCell ref="D16:E16"/>
    <mergeCell ref="G16:H16"/>
    <mergeCell ref="E8:E9"/>
    <mergeCell ref="D17:E17"/>
    <mergeCell ref="D18:E18"/>
    <mergeCell ref="G18:H18"/>
    <mergeCell ref="C8:D9"/>
    <mergeCell ref="G15:H15"/>
    <mergeCell ref="D14:E14"/>
    <mergeCell ref="G14:H14"/>
    <mergeCell ref="D15:E15"/>
    <mergeCell ref="F10:G11"/>
    <mergeCell ref="E10:E11"/>
    <mergeCell ref="E4:E5"/>
    <mergeCell ref="A6:B7"/>
    <mergeCell ref="C6:D7"/>
    <mergeCell ref="G17:H17"/>
    <mergeCell ref="F8:G9"/>
    <mergeCell ref="A12:I12"/>
    <mergeCell ref="E6:E7"/>
    <mergeCell ref="B13:C13"/>
    <mergeCell ref="E13:F13"/>
    <mergeCell ref="H13:I13"/>
    <mergeCell ref="H6:H7"/>
    <mergeCell ref="I6:I7"/>
    <mergeCell ref="H10:H11"/>
    <mergeCell ref="I10:I11"/>
    <mergeCell ref="I8:I9"/>
    <mergeCell ref="H8:H9"/>
    <mergeCell ref="A10:B11"/>
    <mergeCell ref="C10:D11"/>
    <mergeCell ref="C1:I1"/>
    <mergeCell ref="A2:B3"/>
    <mergeCell ref="C2:D3"/>
    <mergeCell ref="E2:E3"/>
    <mergeCell ref="F2:G3"/>
    <mergeCell ref="H2:H3"/>
    <mergeCell ref="I2:I3"/>
    <mergeCell ref="I4:I5"/>
    <mergeCell ref="A8:B9"/>
    <mergeCell ref="F6:G7"/>
    <mergeCell ref="F4:G5"/>
    <mergeCell ref="H4:H5"/>
    <mergeCell ref="A4:B5"/>
    <mergeCell ref="C4:D5"/>
  </mergeCells>
  <printOptions/>
  <pageMargins left="0.394" right="0.394" top="0.591" bottom="0.591" header="0.5" footer="0.5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1"/>
  <sheetViews>
    <sheetView workbookViewId="0" topLeftCell="C36">
      <selection activeCell="F57" sqref="F57"/>
    </sheetView>
  </sheetViews>
  <sheetFormatPr defaultColWidth="11.57421875" defaultRowHeight="12.75"/>
  <cols>
    <col min="1" max="1" width="3.57421875" style="29" customWidth="1"/>
    <col min="2" max="2" width="13.421875" style="29" customWidth="1"/>
    <col min="3" max="3" width="59.421875" style="29" customWidth="1"/>
    <col min="4" max="4" width="5.00390625" style="29" customWidth="1"/>
    <col min="5" max="5" width="12.8515625" style="29" customWidth="1"/>
    <col min="6" max="6" width="12.00390625" style="29" customWidth="1"/>
    <col min="7" max="9" width="14.421875" style="29" customWidth="1"/>
    <col min="10" max="10" width="11.57421875" style="29" hidden="1" customWidth="1"/>
    <col min="11" max="43" width="12.140625" style="29" hidden="1" customWidth="1"/>
    <col min="44" max="16384" width="11.57421875" style="29" customWidth="1"/>
  </cols>
  <sheetData>
    <row r="1" spans="1:9" ht="72.9" customHeight="1">
      <c r="A1" s="144" t="s">
        <v>56</v>
      </c>
      <c r="B1" s="145"/>
      <c r="C1" s="145"/>
      <c r="D1" s="145"/>
      <c r="E1" s="145"/>
      <c r="F1" s="145"/>
      <c r="G1" s="145"/>
      <c r="H1" s="145"/>
      <c r="I1" s="145"/>
    </row>
    <row r="2" spans="1:46" ht="12.75">
      <c r="A2" s="146" t="s">
        <v>1</v>
      </c>
      <c r="B2" s="147"/>
      <c r="C2" s="148" t="str">
        <f>'Neuznatelné náklady'!C2</f>
        <v>Opatření ke snížení energetické náročnosti veřejného osvětlení</v>
      </c>
      <c r="D2" s="150" t="s">
        <v>57</v>
      </c>
      <c r="E2" s="147"/>
      <c r="F2" s="150"/>
      <c r="G2" s="147"/>
      <c r="H2" s="151" t="s">
        <v>2</v>
      </c>
      <c r="I2" s="152"/>
      <c r="J2" s="30"/>
      <c r="AR2" s="64"/>
      <c r="AS2" s="65"/>
      <c r="AT2" s="66"/>
    </row>
    <row r="3" spans="1:46" ht="12.75">
      <c r="A3" s="143"/>
      <c r="B3" s="133"/>
      <c r="C3" s="149"/>
      <c r="D3" s="133"/>
      <c r="E3" s="133"/>
      <c r="F3" s="133"/>
      <c r="G3" s="133"/>
      <c r="H3" s="133"/>
      <c r="I3" s="142"/>
      <c r="J3" s="30"/>
      <c r="AR3" s="67"/>
      <c r="AS3" s="68"/>
      <c r="AT3" s="69"/>
    </row>
    <row r="4" spans="1:46" ht="12.75">
      <c r="A4" s="132" t="s">
        <v>4</v>
      </c>
      <c r="B4" s="133"/>
      <c r="C4" s="138"/>
      <c r="D4" s="139" t="s">
        <v>8</v>
      </c>
      <c r="E4" s="133"/>
      <c r="F4" s="140"/>
      <c r="G4" s="133"/>
      <c r="H4" s="138" t="s">
        <v>5</v>
      </c>
      <c r="I4" s="141"/>
      <c r="J4" s="30"/>
      <c r="AR4" s="67"/>
      <c r="AS4" s="68"/>
      <c r="AT4" s="69"/>
    </row>
    <row r="5" spans="1:46" ht="12.75">
      <c r="A5" s="143"/>
      <c r="B5" s="133"/>
      <c r="C5" s="133"/>
      <c r="D5" s="133"/>
      <c r="E5" s="133"/>
      <c r="F5" s="133"/>
      <c r="G5" s="133"/>
      <c r="H5" s="133"/>
      <c r="I5" s="142"/>
      <c r="J5" s="30"/>
      <c r="AR5" s="67"/>
      <c r="AS5" s="68"/>
      <c r="AT5" s="69"/>
    </row>
    <row r="6" spans="1:46" ht="12.75">
      <c r="A6" s="132" t="s">
        <v>6</v>
      </c>
      <c r="B6" s="133"/>
      <c r="C6" s="138" t="s">
        <v>171</v>
      </c>
      <c r="D6" s="139" t="s">
        <v>9</v>
      </c>
      <c r="E6" s="133"/>
      <c r="F6" s="133"/>
      <c r="G6" s="133"/>
      <c r="H6" s="138" t="s">
        <v>7</v>
      </c>
      <c r="I6" s="141"/>
      <c r="J6" s="30"/>
      <c r="AR6" s="67"/>
      <c r="AS6" s="68"/>
      <c r="AT6" s="69"/>
    </row>
    <row r="7" spans="1:46" ht="12.75">
      <c r="A7" s="143"/>
      <c r="B7" s="133"/>
      <c r="C7" s="133"/>
      <c r="D7" s="133"/>
      <c r="E7" s="133"/>
      <c r="F7" s="133"/>
      <c r="G7" s="133"/>
      <c r="H7" s="133"/>
      <c r="I7" s="142"/>
      <c r="J7" s="30"/>
      <c r="AR7" s="67"/>
      <c r="AS7" s="68"/>
      <c r="AT7" s="69"/>
    </row>
    <row r="8" spans="1:46" ht="12.75">
      <c r="A8" s="132" t="s">
        <v>11</v>
      </c>
      <c r="B8" s="133"/>
      <c r="C8" s="138"/>
      <c r="D8" s="139" t="s">
        <v>58</v>
      </c>
      <c r="E8" s="133"/>
      <c r="F8" s="140"/>
      <c r="G8" s="133"/>
      <c r="H8" s="138" t="s">
        <v>12</v>
      </c>
      <c r="I8" s="141"/>
      <c r="J8" s="30"/>
      <c r="AR8" s="67"/>
      <c r="AS8" s="68"/>
      <c r="AT8" s="69"/>
    </row>
    <row r="9" spans="1:46" ht="13" thickBot="1">
      <c r="A9" s="134"/>
      <c r="B9" s="135"/>
      <c r="C9" s="135"/>
      <c r="D9" s="135"/>
      <c r="E9" s="135"/>
      <c r="F9" s="135"/>
      <c r="G9" s="135"/>
      <c r="H9" s="135"/>
      <c r="I9" s="153"/>
      <c r="J9" s="30"/>
      <c r="AR9" s="70"/>
      <c r="AS9" s="71"/>
      <c r="AT9" s="72"/>
    </row>
    <row r="10" spans="1:46" ht="13">
      <c r="A10" s="32" t="s">
        <v>59</v>
      </c>
      <c r="B10" s="33" t="s">
        <v>60</v>
      </c>
      <c r="C10" s="33" t="s">
        <v>61</v>
      </c>
      <c r="D10" s="33" t="s">
        <v>62</v>
      </c>
      <c r="E10" s="34" t="s">
        <v>63</v>
      </c>
      <c r="F10" s="35" t="s">
        <v>64</v>
      </c>
      <c r="G10" s="156" t="s">
        <v>167</v>
      </c>
      <c r="H10" s="157"/>
      <c r="I10" s="158"/>
      <c r="J10" s="36"/>
      <c r="AR10" s="156" t="s">
        <v>168</v>
      </c>
      <c r="AS10" s="157"/>
      <c r="AT10" s="158"/>
    </row>
    <row r="11" spans="1:46" ht="13.5" thickBot="1">
      <c r="A11" s="37" t="s">
        <v>65</v>
      </c>
      <c r="B11" s="38" t="s">
        <v>65</v>
      </c>
      <c r="C11" s="39" t="s">
        <v>66</v>
      </c>
      <c r="D11" s="38" t="s">
        <v>65</v>
      </c>
      <c r="E11" s="38" t="s">
        <v>65</v>
      </c>
      <c r="F11" s="40" t="s">
        <v>67</v>
      </c>
      <c r="G11" s="41" t="s">
        <v>68</v>
      </c>
      <c r="H11" s="42" t="s">
        <v>25</v>
      </c>
      <c r="I11" s="43" t="s">
        <v>69</v>
      </c>
      <c r="J11" s="36"/>
      <c r="L11" s="44" t="s">
        <v>70</v>
      </c>
      <c r="M11" s="44" t="s">
        <v>71</v>
      </c>
      <c r="N11" s="44" t="s">
        <v>72</v>
      </c>
      <c r="O11" s="44" t="s">
        <v>73</v>
      </c>
      <c r="P11" s="44" t="s">
        <v>74</v>
      </c>
      <c r="Q11" s="44" t="s">
        <v>75</v>
      </c>
      <c r="R11" s="44" t="s">
        <v>76</v>
      </c>
      <c r="S11" s="44" t="s">
        <v>77</v>
      </c>
      <c r="T11" s="44" t="s">
        <v>78</v>
      </c>
      <c r="AR11" s="41" t="s">
        <v>68</v>
      </c>
      <c r="AS11" s="42" t="s">
        <v>25</v>
      </c>
      <c r="AT11" s="43" t="s">
        <v>69</v>
      </c>
    </row>
    <row r="12" spans="1:46" ht="13">
      <c r="A12" s="45"/>
      <c r="B12" s="46"/>
      <c r="C12" s="159" t="s">
        <v>171</v>
      </c>
      <c r="D12" s="160"/>
      <c r="E12" s="160"/>
      <c r="F12" s="160"/>
      <c r="G12" s="47">
        <f>G13+G38</f>
        <v>0</v>
      </c>
      <c r="H12" s="47">
        <f>H13+H38</f>
        <v>0</v>
      </c>
      <c r="I12" s="47">
        <f>G12+H12</f>
        <v>0</v>
      </c>
      <c r="AR12" s="74">
        <f>AR13+AR38</f>
        <v>0</v>
      </c>
      <c r="AS12" s="74">
        <f>AS13+AS38</f>
        <v>0</v>
      </c>
      <c r="AT12" s="74">
        <f>AR12+AS12</f>
        <v>0</v>
      </c>
    </row>
    <row r="13" spans="1:46" ht="13">
      <c r="A13" s="48"/>
      <c r="B13" s="49" t="s">
        <v>80</v>
      </c>
      <c r="C13" s="136" t="s">
        <v>81</v>
      </c>
      <c r="D13" s="137"/>
      <c r="E13" s="137"/>
      <c r="F13" s="137"/>
      <c r="G13" s="50">
        <f>SUM(G14:G36)</f>
        <v>0</v>
      </c>
      <c r="H13" s="50">
        <f>SUM(H14:H36)</f>
        <v>0</v>
      </c>
      <c r="I13" s="50">
        <f>G13+H13</f>
        <v>0</v>
      </c>
      <c r="L13" s="50">
        <f>IF(M13="PR",I13,SUM(K14:K36))</f>
        <v>0</v>
      </c>
      <c r="M13" s="44" t="s">
        <v>82</v>
      </c>
      <c r="N13" s="50">
        <f>IF(M13="HS",G13,0)</f>
        <v>0</v>
      </c>
      <c r="O13" s="50">
        <f>IF(M13="HS",H13-L13,0)</f>
        <v>0</v>
      </c>
      <c r="P13" s="50">
        <f>IF(M13="PS",G13,0)</f>
        <v>0</v>
      </c>
      <c r="Q13" s="50">
        <f>IF(M13="PS",H13-L13,0)</f>
        <v>0</v>
      </c>
      <c r="R13" s="50">
        <f>IF(M13="MP",G13,0)</f>
        <v>0</v>
      </c>
      <c r="S13" s="50">
        <f>IF(M13="MP",H13-L13,0)</f>
        <v>0</v>
      </c>
      <c r="T13" s="50">
        <f>IF(M13="OM",G13,0)</f>
        <v>0</v>
      </c>
      <c r="U13" s="44" t="s">
        <v>79</v>
      </c>
      <c r="AE13" s="50">
        <f>SUM(V14:V36)</f>
        <v>0</v>
      </c>
      <c r="AF13" s="50">
        <f>SUM(W14:W36)</f>
        <v>0</v>
      </c>
      <c r="AG13" s="50">
        <f>SUM(X14:X36)</f>
        <v>0</v>
      </c>
      <c r="AR13" s="75">
        <f>SUM(AR14:AR36)</f>
        <v>0</v>
      </c>
      <c r="AS13" s="75">
        <f>SUM(AS14:AS36)</f>
        <v>0</v>
      </c>
      <c r="AT13" s="75">
        <f>AR13+AS13</f>
        <v>0</v>
      </c>
    </row>
    <row r="14" spans="1:46" ht="13">
      <c r="A14" s="31" t="s">
        <v>79</v>
      </c>
      <c r="B14" s="31" t="s">
        <v>83</v>
      </c>
      <c r="C14" s="31" t="s">
        <v>84</v>
      </c>
      <c r="D14" s="31" t="s">
        <v>85</v>
      </c>
      <c r="E14" s="51">
        <v>46</v>
      </c>
      <c r="F14" s="51"/>
      <c r="G14" s="51">
        <f>E14*AA14</f>
        <v>0</v>
      </c>
      <c r="H14" s="51">
        <f>I14-G14</f>
        <v>0</v>
      </c>
      <c r="I14" s="51">
        <f>E14*F14</f>
        <v>0</v>
      </c>
      <c r="J14" s="52" t="s">
        <v>86</v>
      </c>
      <c r="K14" s="51">
        <f>IF(J14="5",H14,0)</f>
        <v>0</v>
      </c>
      <c r="V14" s="51">
        <f>IF(Z14=0,I14,0)</f>
        <v>0</v>
      </c>
      <c r="W14" s="51">
        <f>IF(Z14=15,I14,0)</f>
        <v>0</v>
      </c>
      <c r="X14" s="51">
        <f>IF(Z14=21,I14,0)</f>
        <v>0</v>
      </c>
      <c r="Z14" s="51">
        <v>15</v>
      </c>
      <c r="AA14" s="51">
        <f>F14*0</f>
        <v>0</v>
      </c>
      <c r="AB14" s="51">
        <f>F14*(1-0)</f>
        <v>0</v>
      </c>
      <c r="AI14" s="51">
        <f>E14*AA14</f>
        <v>0</v>
      </c>
      <c r="AJ14" s="51">
        <f>E14*AB14</f>
        <v>0</v>
      </c>
      <c r="AK14" s="52" t="s">
        <v>87</v>
      </c>
      <c r="AL14" s="52" t="s">
        <v>88</v>
      </c>
      <c r="AM14" s="44" t="s">
        <v>89</v>
      </c>
      <c r="AR14" s="76">
        <v>0</v>
      </c>
      <c r="AS14" s="76">
        <v>0</v>
      </c>
      <c r="AT14" s="76">
        <v>0</v>
      </c>
    </row>
    <row r="15" spans="2:46" s="62" customFormat="1" ht="12.75">
      <c r="B15" s="63" t="s">
        <v>55</v>
      </c>
      <c r="C15" s="154" t="s">
        <v>90</v>
      </c>
      <c r="D15" s="155"/>
      <c r="E15" s="155"/>
      <c r="F15" s="155"/>
      <c r="G15" s="155"/>
      <c r="H15" s="155"/>
      <c r="I15" s="155"/>
      <c r="AR15" s="76"/>
      <c r="AS15" s="76"/>
      <c r="AT15" s="76"/>
    </row>
    <row r="16" spans="1:46" ht="13">
      <c r="A16" s="31" t="s">
        <v>86</v>
      </c>
      <c r="B16" s="31" t="s">
        <v>91</v>
      </c>
      <c r="C16" s="31" t="s">
        <v>92</v>
      </c>
      <c r="D16" s="31" t="s">
        <v>85</v>
      </c>
      <c r="E16" s="51">
        <v>46</v>
      </c>
      <c r="F16" s="51"/>
      <c r="G16" s="51">
        <f>E16*AA16</f>
        <v>0</v>
      </c>
      <c r="H16" s="51">
        <f>I16-G16</f>
        <v>0</v>
      </c>
      <c r="I16" s="51">
        <f>E16*F16</f>
        <v>0</v>
      </c>
      <c r="J16" s="52" t="s">
        <v>86</v>
      </c>
      <c r="K16" s="51">
        <f>IF(J16="5",H16,0)</f>
        <v>0</v>
      </c>
      <c r="V16" s="51">
        <f>IF(Z16=0,I16,0)</f>
        <v>0</v>
      </c>
      <c r="W16" s="51">
        <f>IF(Z16=15,I16,0)</f>
        <v>0</v>
      </c>
      <c r="X16" s="51">
        <f>IF(Z16=21,I16,0)</f>
        <v>0</v>
      </c>
      <c r="Z16" s="51">
        <v>15</v>
      </c>
      <c r="AA16" s="51">
        <f>F16*0</f>
        <v>0</v>
      </c>
      <c r="AB16" s="51">
        <f>F16*(1-0)</f>
        <v>0</v>
      </c>
      <c r="AI16" s="51">
        <f>E16*AA16</f>
        <v>0</v>
      </c>
      <c r="AJ16" s="51">
        <f>E16*AB16</f>
        <v>0</v>
      </c>
      <c r="AK16" s="52" t="s">
        <v>87</v>
      </c>
      <c r="AL16" s="52" t="s">
        <v>88</v>
      </c>
      <c r="AM16" s="44" t="s">
        <v>89</v>
      </c>
      <c r="AR16" s="76">
        <v>0</v>
      </c>
      <c r="AS16" s="76">
        <v>0</v>
      </c>
      <c r="AT16" s="76">
        <v>0</v>
      </c>
    </row>
    <row r="17" spans="2:46" s="62" customFormat="1" ht="12.75">
      <c r="B17" s="63" t="s">
        <v>55</v>
      </c>
      <c r="C17" s="154" t="s">
        <v>93</v>
      </c>
      <c r="D17" s="155"/>
      <c r="E17" s="155"/>
      <c r="F17" s="155"/>
      <c r="G17" s="155"/>
      <c r="H17" s="155"/>
      <c r="I17" s="155"/>
      <c r="AR17" s="76"/>
      <c r="AS17" s="76"/>
      <c r="AT17" s="76"/>
    </row>
    <row r="18" spans="1:46" ht="13">
      <c r="A18" s="31" t="s">
        <v>94</v>
      </c>
      <c r="B18" s="31" t="s">
        <v>95</v>
      </c>
      <c r="C18" s="31" t="s">
        <v>96</v>
      </c>
      <c r="D18" s="31" t="s">
        <v>85</v>
      </c>
      <c r="E18" s="51">
        <v>368</v>
      </c>
      <c r="F18" s="51"/>
      <c r="G18" s="76">
        <v>0</v>
      </c>
      <c r="H18" s="76">
        <v>0</v>
      </c>
      <c r="I18" s="76">
        <v>0</v>
      </c>
      <c r="J18" s="52" t="s">
        <v>86</v>
      </c>
      <c r="K18" s="51">
        <f>IF(J18="5",AS18,0)</f>
        <v>0</v>
      </c>
      <c r="V18" s="51">
        <f>IF(Z18=0,AT18,0)</f>
        <v>0</v>
      </c>
      <c r="W18" s="51">
        <f>IF(Z18=15,AT18,0)</f>
        <v>0</v>
      </c>
      <c r="X18" s="51">
        <f>IF(Z18=21,AT18,0)</f>
        <v>0</v>
      </c>
      <c r="Z18" s="51">
        <v>15</v>
      </c>
      <c r="AA18" s="51">
        <f>F18*0</f>
        <v>0</v>
      </c>
      <c r="AB18" s="51">
        <f>F18*(1-0)</f>
        <v>0</v>
      </c>
      <c r="AI18" s="51">
        <f>E18*AA18</f>
        <v>0</v>
      </c>
      <c r="AJ18" s="51">
        <f>E18*AB18</f>
        <v>0</v>
      </c>
      <c r="AK18" s="52" t="s">
        <v>87</v>
      </c>
      <c r="AL18" s="52" t="s">
        <v>88</v>
      </c>
      <c r="AM18" s="44" t="s">
        <v>89</v>
      </c>
      <c r="AR18" s="51">
        <f>E18*AA18</f>
        <v>0</v>
      </c>
      <c r="AS18" s="51">
        <f>AT18-AR18</f>
        <v>0</v>
      </c>
      <c r="AT18" s="51">
        <f>E18*F18</f>
        <v>0</v>
      </c>
    </row>
    <row r="19" spans="2:46" s="62" customFormat="1" ht="12.75">
      <c r="B19" s="63" t="s">
        <v>55</v>
      </c>
      <c r="C19" s="154" t="s">
        <v>97</v>
      </c>
      <c r="D19" s="155"/>
      <c r="E19" s="155"/>
      <c r="F19" s="155"/>
      <c r="G19" s="155"/>
      <c r="H19" s="155"/>
      <c r="I19" s="155"/>
      <c r="AR19" s="76"/>
      <c r="AS19" s="76"/>
      <c r="AT19" s="76"/>
    </row>
    <row r="20" spans="1:46" ht="13">
      <c r="A20" s="31" t="s">
        <v>98</v>
      </c>
      <c r="B20" s="31" t="s">
        <v>99</v>
      </c>
      <c r="C20" s="31" t="s">
        <v>100</v>
      </c>
      <c r="D20" s="31" t="s">
        <v>85</v>
      </c>
      <c r="E20" s="51">
        <v>24</v>
      </c>
      <c r="F20" s="51"/>
      <c r="G20" s="51">
        <f>E20*AA20</f>
        <v>0</v>
      </c>
      <c r="H20" s="51">
        <f>I20-G20</f>
        <v>0</v>
      </c>
      <c r="I20" s="51">
        <f>E20*F20</f>
        <v>0</v>
      </c>
      <c r="J20" s="52" t="s">
        <v>86</v>
      </c>
      <c r="K20" s="51">
        <f>IF(J20="5",H20,0)</f>
        <v>0</v>
      </c>
      <c r="V20" s="51">
        <f>IF(Z20=0,I20,0)</f>
        <v>0</v>
      </c>
      <c r="W20" s="51">
        <f>IF(Z20=15,I20,0)</f>
        <v>0</v>
      </c>
      <c r="X20" s="51">
        <f>IF(Z20=21,I20,0)</f>
        <v>0</v>
      </c>
      <c r="Z20" s="51">
        <v>15</v>
      </c>
      <c r="AA20" s="51">
        <f>F20*0</f>
        <v>0</v>
      </c>
      <c r="AB20" s="51">
        <f>F20*(1-0)</f>
        <v>0</v>
      </c>
      <c r="AI20" s="51">
        <f>E20*AA20</f>
        <v>0</v>
      </c>
      <c r="AJ20" s="51">
        <f>E20*AB20</f>
        <v>0</v>
      </c>
      <c r="AK20" s="52" t="s">
        <v>87</v>
      </c>
      <c r="AL20" s="52" t="s">
        <v>88</v>
      </c>
      <c r="AM20" s="44" t="s">
        <v>89</v>
      </c>
      <c r="AR20" s="76">
        <v>0</v>
      </c>
      <c r="AS20" s="76">
        <v>0</v>
      </c>
      <c r="AT20" s="76">
        <v>0</v>
      </c>
    </row>
    <row r="21" spans="1:46" ht="13">
      <c r="A21" s="62"/>
      <c r="B21" s="63" t="s">
        <v>55</v>
      </c>
      <c r="C21" s="154" t="s">
        <v>162</v>
      </c>
      <c r="D21" s="155"/>
      <c r="E21" s="155"/>
      <c r="F21" s="155"/>
      <c r="G21" s="155"/>
      <c r="H21" s="155"/>
      <c r="I21" s="155"/>
      <c r="J21" s="52"/>
      <c r="K21" s="51"/>
      <c r="V21" s="51"/>
      <c r="W21" s="51"/>
      <c r="X21" s="51"/>
      <c r="Z21" s="51"/>
      <c r="AA21" s="51"/>
      <c r="AB21" s="51"/>
      <c r="AI21" s="51"/>
      <c r="AJ21" s="51"/>
      <c r="AK21" s="52"/>
      <c r="AL21" s="52"/>
      <c r="AM21" s="44"/>
      <c r="AR21" s="76"/>
      <c r="AS21" s="76"/>
      <c r="AT21" s="76"/>
    </row>
    <row r="22" spans="1:46" s="60" customFormat="1" ht="13">
      <c r="A22" s="57" t="s">
        <v>101</v>
      </c>
      <c r="B22" s="22" t="s">
        <v>160</v>
      </c>
      <c r="C22" s="22" t="s">
        <v>172</v>
      </c>
      <c r="D22" s="57" t="s">
        <v>85</v>
      </c>
      <c r="E22" s="58">
        <v>24</v>
      </c>
      <c r="F22" s="58"/>
      <c r="G22" s="58">
        <f>E22*AA22</f>
        <v>0</v>
      </c>
      <c r="H22" s="58">
        <f>I22-G22</f>
        <v>0</v>
      </c>
      <c r="I22" s="58">
        <f>E22*F22</f>
        <v>0</v>
      </c>
      <c r="J22" s="59" t="s">
        <v>102</v>
      </c>
      <c r="K22" s="58">
        <f>IF(J22="5",H22,0)</f>
        <v>0</v>
      </c>
      <c r="V22" s="58">
        <f>IF(Z22=0,I22,0)</f>
        <v>0</v>
      </c>
      <c r="W22" s="58">
        <f>IF(Z22=15,I22,0)</f>
        <v>0</v>
      </c>
      <c r="X22" s="58">
        <f>IF(Z22=21,I22,0)</f>
        <v>0</v>
      </c>
      <c r="Z22" s="58">
        <v>15</v>
      </c>
      <c r="AA22" s="58">
        <f>F22*1</f>
        <v>0</v>
      </c>
      <c r="AB22" s="58">
        <f>F22*(1-1)</f>
        <v>0</v>
      </c>
      <c r="AI22" s="58">
        <f>E22*AA22</f>
        <v>0</v>
      </c>
      <c r="AJ22" s="58">
        <f>E22*AB22</f>
        <v>0</v>
      </c>
      <c r="AK22" s="59" t="s">
        <v>87</v>
      </c>
      <c r="AL22" s="59" t="s">
        <v>88</v>
      </c>
      <c r="AM22" s="61" t="s">
        <v>89</v>
      </c>
      <c r="AR22" s="77">
        <v>0</v>
      </c>
      <c r="AS22" s="77">
        <v>0</v>
      </c>
      <c r="AT22" s="77">
        <v>0</v>
      </c>
    </row>
    <row r="23" spans="2:46" s="62" customFormat="1" ht="12.75">
      <c r="B23" s="63" t="s">
        <v>55</v>
      </c>
      <c r="C23" s="161" t="s">
        <v>161</v>
      </c>
      <c r="D23" s="161"/>
      <c r="E23" s="161"/>
      <c r="F23" s="161"/>
      <c r="G23" s="161"/>
      <c r="H23" s="161"/>
      <c r="I23" s="161"/>
      <c r="AR23" s="77"/>
      <c r="AS23" s="77"/>
      <c r="AT23" s="77"/>
    </row>
    <row r="24" spans="1:46" ht="13">
      <c r="A24" s="81" t="s">
        <v>180</v>
      </c>
      <c r="B24" s="31" t="s">
        <v>83</v>
      </c>
      <c r="C24" s="31" t="s">
        <v>107</v>
      </c>
      <c r="D24" s="31" t="s">
        <v>85</v>
      </c>
      <c r="E24" s="51">
        <v>22</v>
      </c>
      <c r="F24" s="51"/>
      <c r="G24" s="51">
        <f>E24*AA24</f>
        <v>0</v>
      </c>
      <c r="H24" s="51">
        <f>I24-G24</f>
        <v>0</v>
      </c>
      <c r="I24" s="51">
        <f>E24*F24</f>
        <v>0</v>
      </c>
      <c r="J24" s="52" t="s">
        <v>86</v>
      </c>
      <c r="K24" s="51">
        <f>IF(J24="5",H24,0)</f>
        <v>0</v>
      </c>
      <c r="V24" s="51">
        <f>IF(Z24=0,I24,0)</f>
        <v>0</v>
      </c>
      <c r="W24" s="51">
        <f>IF(Z24=15,I24,0)</f>
        <v>0</v>
      </c>
      <c r="X24" s="51">
        <f>IF(Z24=21,I24,0)</f>
        <v>0</v>
      </c>
      <c r="Z24" s="51">
        <v>15</v>
      </c>
      <c r="AA24" s="51">
        <f>F24*0</f>
        <v>0</v>
      </c>
      <c r="AB24" s="51">
        <f>F24*(1-0)</f>
        <v>0</v>
      </c>
      <c r="AI24" s="51">
        <f>E24*AA24</f>
        <v>0</v>
      </c>
      <c r="AJ24" s="51">
        <f>E24*AB24</f>
        <v>0</v>
      </c>
      <c r="AK24" s="52" t="s">
        <v>87</v>
      </c>
      <c r="AL24" s="52" t="s">
        <v>88</v>
      </c>
      <c r="AM24" s="44" t="s">
        <v>89</v>
      </c>
      <c r="AR24" s="76">
        <v>0</v>
      </c>
      <c r="AS24" s="76">
        <v>0</v>
      </c>
      <c r="AT24" s="76">
        <v>0</v>
      </c>
    </row>
    <row r="25" spans="2:46" s="62" customFormat="1" ht="12.75">
      <c r="B25" s="63" t="s">
        <v>55</v>
      </c>
      <c r="C25" s="154" t="s">
        <v>108</v>
      </c>
      <c r="D25" s="155"/>
      <c r="E25" s="155"/>
      <c r="F25" s="155"/>
      <c r="G25" s="155"/>
      <c r="H25" s="155"/>
      <c r="I25" s="155"/>
      <c r="AR25" s="76"/>
      <c r="AS25" s="76"/>
      <c r="AT25" s="76"/>
    </row>
    <row r="26" spans="1:46" s="60" customFormat="1" ht="13">
      <c r="A26" s="57" t="s">
        <v>105</v>
      </c>
      <c r="B26" s="57" t="s">
        <v>110</v>
      </c>
      <c r="C26" s="57" t="s">
        <v>174</v>
      </c>
      <c r="D26" s="57" t="s">
        <v>85</v>
      </c>
      <c r="E26" s="58">
        <v>22</v>
      </c>
      <c r="F26" s="58"/>
      <c r="G26" s="58">
        <f>E26*AA26</f>
        <v>0</v>
      </c>
      <c r="H26" s="58">
        <f>I26-G26</f>
        <v>0</v>
      </c>
      <c r="I26" s="58">
        <f>E26*F26</f>
        <v>0</v>
      </c>
      <c r="J26" s="59" t="s">
        <v>102</v>
      </c>
      <c r="K26" s="58">
        <f>IF(J26="5",H26,0)</f>
        <v>0</v>
      </c>
      <c r="V26" s="58">
        <f>IF(Z26=0,I26,0)</f>
        <v>0</v>
      </c>
      <c r="W26" s="58">
        <f>IF(Z26=15,I26,0)</f>
        <v>0</v>
      </c>
      <c r="X26" s="58">
        <f>IF(Z26=21,I26,0)</f>
        <v>0</v>
      </c>
      <c r="Z26" s="58">
        <v>15</v>
      </c>
      <c r="AA26" s="58">
        <f>F26*1</f>
        <v>0</v>
      </c>
      <c r="AB26" s="58">
        <f>F26*(1-1)</f>
        <v>0</v>
      </c>
      <c r="AI26" s="58">
        <f>E26*AA26</f>
        <v>0</v>
      </c>
      <c r="AJ26" s="58">
        <f>E26*AB26</f>
        <v>0</v>
      </c>
      <c r="AK26" s="59" t="s">
        <v>87</v>
      </c>
      <c r="AL26" s="59" t="s">
        <v>88</v>
      </c>
      <c r="AM26" s="61" t="s">
        <v>89</v>
      </c>
      <c r="AR26" s="77">
        <v>0</v>
      </c>
      <c r="AS26" s="77">
        <v>0</v>
      </c>
      <c r="AT26" s="77">
        <v>0</v>
      </c>
    </row>
    <row r="27" spans="2:46" s="62" customFormat="1" ht="12.75">
      <c r="B27" s="63" t="s">
        <v>55</v>
      </c>
      <c r="C27" s="154" t="s">
        <v>173</v>
      </c>
      <c r="D27" s="155"/>
      <c r="E27" s="155"/>
      <c r="F27" s="155"/>
      <c r="G27" s="155"/>
      <c r="H27" s="155"/>
      <c r="I27" s="155"/>
      <c r="AR27" s="76"/>
      <c r="AS27" s="76"/>
      <c r="AT27" s="76"/>
    </row>
    <row r="28" spans="1:46" ht="13">
      <c r="A28" s="81" t="s">
        <v>181</v>
      </c>
      <c r="B28" s="31" t="s">
        <v>91</v>
      </c>
      <c r="C28" s="31" t="s">
        <v>112</v>
      </c>
      <c r="D28" s="31" t="s">
        <v>85</v>
      </c>
      <c r="E28" s="51">
        <v>46</v>
      </c>
      <c r="F28" s="51"/>
      <c r="G28" s="51">
        <f>E28*AA28</f>
        <v>0</v>
      </c>
      <c r="H28" s="51">
        <f>I28-G28</f>
        <v>0</v>
      </c>
      <c r="I28" s="51">
        <f>E28*F28</f>
        <v>0</v>
      </c>
      <c r="J28" s="52" t="s">
        <v>86</v>
      </c>
      <c r="K28" s="51">
        <f>IF(J28="5",H28,0)</f>
        <v>0</v>
      </c>
      <c r="V28" s="51">
        <f>IF(Z28=0,I28,0)</f>
        <v>0</v>
      </c>
      <c r="W28" s="51">
        <f>IF(Z28=15,I28,0)</f>
        <v>0</v>
      </c>
      <c r="X28" s="51">
        <f>IF(Z28=21,I28,0)</f>
        <v>0</v>
      </c>
      <c r="Z28" s="51">
        <v>15</v>
      </c>
      <c r="AA28" s="51">
        <f>F28*0</f>
        <v>0</v>
      </c>
      <c r="AB28" s="51">
        <f>F28*(1-0)</f>
        <v>0</v>
      </c>
      <c r="AI28" s="51">
        <f>E28*AA28</f>
        <v>0</v>
      </c>
      <c r="AJ28" s="51">
        <f>E28*AB28</f>
        <v>0</v>
      </c>
      <c r="AK28" s="52" t="s">
        <v>87</v>
      </c>
      <c r="AL28" s="52" t="s">
        <v>88</v>
      </c>
      <c r="AM28" s="44" t="s">
        <v>89</v>
      </c>
      <c r="AR28" s="76">
        <v>0</v>
      </c>
      <c r="AS28" s="76">
        <v>0</v>
      </c>
      <c r="AT28" s="76">
        <v>0</v>
      </c>
    </row>
    <row r="29" spans="2:46" s="62" customFormat="1" ht="12.75">
      <c r="B29" s="63" t="s">
        <v>55</v>
      </c>
      <c r="C29" s="154" t="s">
        <v>113</v>
      </c>
      <c r="D29" s="155"/>
      <c r="E29" s="155"/>
      <c r="F29" s="155"/>
      <c r="G29" s="155"/>
      <c r="H29" s="155"/>
      <c r="I29" s="155"/>
      <c r="AR29" s="76"/>
      <c r="AS29" s="76"/>
      <c r="AT29" s="76"/>
    </row>
    <row r="30" spans="1:46" s="60" customFormat="1" ht="13">
      <c r="A30" s="57" t="s">
        <v>182</v>
      </c>
      <c r="B30" s="57" t="s">
        <v>115</v>
      </c>
      <c r="C30" s="57" t="s">
        <v>116</v>
      </c>
      <c r="D30" s="57" t="s">
        <v>85</v>
      </c>
      <c r="E30" s="58">
        <v>46</v>
      </c>
      <c r="F30" s="58"/>
      <c r="G30" s="58">
        <f>E30*AA30</f>
        <v>0</v>
      </c>
      <c r="H30" s="58">
        <f>I30-G30</f>
        <v>0</v>
      </c>
      <c r="I30" s="58">
        <f>E30*F30</f>
        <v>0</v>
      </c>
      <c r="J30" s="59" t="s">
        <v>102</v>
      </c>
      <c r="K30" s="58">
        <f>IF(J30="5",H30,0)</f>
        <v>0</v>
      </c>
      <c r="V30" s="58">
        <f>IF(Z30=0,I30,0)</f>
        <v>0</v>
      </c>
      <c r="W30" s="58">
        <f>IF(Z30=15,I30,0)</f>
        <v>0</v>
      </c>
      <c r="X30" s="58">
        <f>IF(Z30=21,I30,0)</f>
        <v>0</v>
      </c>
      <c r="Z30" s="58">
        <v>15</v>
      </c>
      <c r="AA30" s="58">
        <f>F30*1</f>
        <v>0</v>
      </c>
      <c r="AB30" s="58">
        <f>F30*(1-1)</f>
        <v>0</v>
      </c>
      <c r="AI30" s="58">
        <f>E30*AA30</f>
        <v>0</v>
      </c>
      <c r="AJ30" s="58">
        <f>E30*AB30</f>
        <v>0</v>
      </c>
      <c r="AK30" s="59" t="s">
        <v>87</v>
      </c>
      <c r="AL30" s="59" t="s">
        <v>88</v>
      </c>
      <c r="AM30" s="61" t="s">
        <v>89</v>
      </c>
      <c r="AR30" s="77">
        <v>0</v>
      </c>
      <c r="AS30" s="77">
        <v>0</v>
      </c>
      <c r="AT30" s="77">
        <v>0</v>
      </c>
    </row>
    <row r="31" spans="2:46" s="62" customFormat="1" ht="12.75">
      <c r="B31" s="63" t="s">
        <v>55</v>
      </c>
      <c r="C31" s="154" t="s">
        <v>117</v>
      </c>
      <c r="D31" s="155"/>
      <c r="E31" s="155"/>
      <c r="F31" s="155"/>
      <c r="G31" s="155"/>
      <c r="H31" s="155"/>
      <c r="I31" s="155"/>
      <c r="AR31" s="77"/>
      <c r="AS31" s="77"/>
      <c r="AT31" s="77"/>
    </row>
    <row r="32" spans="1:46" s="60" customFormat="1" ht="13">
      <c r="A32" s="57" t="s">
        <v>109</v>
      </c>
      <c r="B32" s="57" t="s">
        <v>119</v>
      </c>
      <c r="C32" s="57" t="s">
        <v>120</v>
      </c>
      <c r="D32" s="57" t="s">
        <v>121</v>
      </c>
      <c r="E32" s="58">
        <v>368</v>
      </c>
      <c r="F32" s="58"/>
      <c r="G32" s="58">
        <f>E32*AA32</f>
        <v>0</v>
      </c>
      <c r="H32" s="58">
        <f>I32-G32</f>
        <v>0</v>
      </c>
      <c r="I32" s="58">
        <f>E32*F32</f>
        <v>0</v>
      </c>
      <c r="J32" s="59" t="s">
        <v>102</v>
      </c>
      <c r="K32" s="58">
        <f>IF(J32="5",H32,0)</f>
        <v>0</v>
      </c>
      <c r="V32" s="58">
        <f>IF(Z32=0,I32,0)</f>
        <v>0</v>
      </c>
      <c r="W32" s="58">
        <f>IF(Z32=15,I32,0)</f>
        <v>0</v>
      </c>
      <c r="X32" s="58">
        <f>IF(Z32=21,I32,0)</f>
        <v>0</v>
      </c>
      <c r="Z32" s="58">
        <v>15</v>
      </c>
      <c r="AA32" s="58">
        <f>F32*1</f>
        <v>0</v>
      </c>
      <c r="AB32" s="58">
        <f>F32*(1-1)</f>
        <v>0</v>
      </c>
      <c r="AI32" s="58">
        <f>E32*AA32</f>
        <v>0</v>
      </c>
      <c r="AJ32" s="58">
        <f>E32*AB32</f>
        <v>0</v>
      </c>
      <c r="AK32" s="59" t="s">
        <v>87</v>
      </c>
      <c r="AL32" s="59" t="s">
        <v>88</v>
      </c>
      <c r="AM32" s="61" t="s">
        <v>89</v>
      </c>
      <c r="AR32" s="77">
        <v>0</v>
      </c>
      <c r="AS32" s="77">
        <v>0</v>
      </c>
      <c r="AT32" s="77">
        <v>0</v>
      </c>
    </row>
    <row r="33" spans="2:46" s="62" customFormat="1" ht="12.75">
      <c r="B33" s="63" t="s">
        <v>55</v>
      </c>
      <c r="C33" s="154" t="s">
        <v>122</v>
      </c>
      <c r="D33" s="155"/>
      <c r="E33" s="155"/>
      <c r="F33" s="155"/>
      <c r="G33" s="155"/>
      <c r="H33" s="155"/>
      <c r="I33" s="155"/>
      <c r="AR33" s="76"/>
      <c r="AS33" s="76"/>
      <c r="AT33" s="76"/>
    </row>
    <row r="34" spans="1:46" ht="13">
      <c r="A34" s="81" t="s">
        <v>111</v>
      </c>
      <c r="B34" s="31" t="s">
        <v>124</v>
      </c>
      <c r="C34" s="31" t="s">
        <v>125</v>
      </c>
      <c r="D34" s="31" t="s">
        <v>85</v>
      </c>
      <c r="E34" s="51">
        <v>276</v>
      </c>
      <c r="F34" s="51"/>
      <c r="G34" s="76">
        <v>0</v>
      </c>
      <c r="H34" s="76">
        <v>0</v>
      </c>
      <c r="I34" s="76">
        <v>0</v>
      </c>
      <c r="J34" s="52" t="s">
        <v>86</v>
      </c>
      <c r="K34" s="51">
        <f>IF(J34="5",AS34,0)</f>
        <v>0</v>
      </c>
      <c r="V34" s="51">
        <f>IF(Z34=0,AT34,0)</f>
        <v>0</v>
      </c>
      <c r="W34" s="51">
        <f>IF(Z34=15,AT34,0)</f>
        <v>0</v>
      </c>
      <c r="X34" s="51">
        <f>IF(Z34=21,AT34,0)</f>
        <v>0</v>
      </c>
      <c r="Z34" s="51">
        <v>15</v>
      </c>
      <c r="AA34" s="51">
        <f>F34*0</f>
        <v>0</v>
      </c>
      <c r="AB34" s="51">
        <f>F34*(1-0)</f>
        <v>0</v>
      </c>
      <c r="AI34" s="51">
        <f>E34*AA34</f>
        <v>0</v>
      </c>
      <c r="AJ34" s="51">
        <f>E34*AB34</f>
        <v>0</v>
      </c>
      <c r="AK34" s="52" t="s">
        <v>87</v>
      </c>
      <c r="AL34" s="52" t="s">
        <v>88</v>
      </c>
      <c r="AM34" s="44" t="s">
        <v>89</v>
      </c>
      <c r="AR34" s="51">
        <f>E34*AA34</f>
        <v>0</v>
      </c>
      <c r="AS34" s="51">
        <f>AT34-AR34</f>
        <v>0</v>
      </c>
      <c r="AT34" s="51">
        <f>E34*F34</f>
        <v>0</v>
      </c>
    </row>
    <row r="35" spans="2:46" s="62" customFormat="1" ht="12.75">
      <c r="B35" s="63" t="s">
        <v>55</v>
      </c>
      <c r="C35" s="154" t="s">
        <v>126</v>
      </c>
      <c r="D35" s="155"/>
      <c r="E35" s="155"/>
      <c r="F35" s="155"/>
      <c r="G35" s="155"/>
      <c r="H35" s="155"/>
      <c r="I35" s="155"/>
      <c r="AR35" s="76"/>
      <c r="AS35" s="76"/>
      <c r="AT35" s="76"/>
    </row>
    <row r="36" spans="1:46" ht="13">
      <c r="A36" s="81" t="s">
        <v>114</v>
      </c>
      <c r="B36" s="31" t="s">
        <v>95</v>
      </c>
      <c r="C36" s="31" t="s">
        <v>128</v>
      </c>
      <c r="D36" s="31" t="s">
        <v>85</v>
      </c>
      <c r="E36" s="51">
        <v>368</v>
      </c>
      <c r="F36" s="51"/>
      <c r="G36" s="76">
        <v>0</v>
      </c>
      <c r="H36" s="76">
        <v>0</v>
      </c>
      <c r="I36" s="76">
        <v>0</v>
      </c>
      <c r="J36" s="52" t="s">
        <v>86</v>
      </c>
      <c r="K36" s="51">
        <f>IF(J36="5",AS36,0)</f>
        <v>0</v>
      </c>
      <c r="V36" s="51">
        <f>IF(Z36=0,AT36,0)</f>
        <v>0</v>
      </c>
      <c r="W36" s="51">
        <f>IF(Z36=15,AT36,0)</f>
        <v>0</v>
      </c>
      <c r="X36" s="51">
        <f>IF(Z36=21,AT36,0)</f>
        <v>0</v>
      </c>
      <c r="Z36" s="51">
        <v>15</v>
      </c>
      <c r="AA36" s="51">
        <f>F36*0</f>
        <v>0</v>
      </c>
      <c r="AB36" s="51">
        <f>F36*(1-0)</f>
        <v>0</v>
      </c>
      <c r="AI36" s="51">
        <f>E36*AA36</f>
        <v>0</v>
      </c>
      <c r="AJ36" s="51">
        <f>E36*AB36</f>
        <v>0</v>
      </c>
      <c r="AK36" s="52" t="s">
        <v>87</v>
      </c>
      <c r="AL36" s="52" t="s">
        <v>88</v>
      </c>
      <c r="AM36" s="44" t="s">
        <v>89</v>
      </c>
      <c r="AR36" s="51">
        <f>E36*AA36</f>
        <v>0</v>
      </c>
      <c r="AS36" s="51">
        <f>AT36-AR36</f>
        <v>0</v>
      </c>
      <c r="AT36" s="51">
        <f>E36*F36</f>
        <v>0</v>
      </c>
    </row>
    <row r="37" spans="2:46" s="62" customFormat="1" ht="12.75">
      <c r="B37" s="63" t="s">
        <v>55</v>
      </c>
      <c r="C37" s="154" t="s">
        <v>129</v>
      </c>
      <c r="D37" s="155"/>
      <c r="E37" s="155"/>
      <c r="F37" s="155"/>
      <c r="G37" s="155"/>
      <c r="H37" s="155"/>
      <c r="I37" s="155"/>
      <c r="AR37" s="29"/>
      <c r="AS37" s="29"/>
      <c r="AT37" s="29"/>
    </row>
    <row r="38" spans="1:46" ht="13">
      <c r="A38" s="48"/>
      <c r="B38" s="49" t="s">
        <v>130</v>
      </c>
      <c r="C38" s="136" t="s">
        <v>131</v>
      </c>
      <c r="D38" s="137"/>
      <c r="E38" s="137"/>
      <c r="F38" s="137"/>
      <c r="G38" s="50">
        <f>SUM(G39:G57)</f>
        <v>0</v>
      </c>
      <c r="H38" s="50">
        <f>SUM(H39:H57)</f>
        <v>0</v>
      </c>
      <c r="I38" s="50">
        <f>G38+H38</f>
        <v>0</v>
      </c>
      <c r="L38" s="50">
        <f>IF(M38="PR",I38,SUM(K39:K53))</f>
        <v>0</v>
      </c>
      <c r="M38" s="44" t="s">
        <v>132</v>
      </c>
      <c r="N38" s="50">
        <f>IF(M38="HS",G38,0)</f>
        <v>0</v>
      </c>
      <c r="O38" s="50">
        <f>IF(M38="HS",H38-L38,0)</f>
        <v>0</v>
      </c>
      <c r="P38" s="50">
        <f>IF(M38="PS",G38,0)</f>
        <v>0</v>
      </c>
      <c r="Q38" s="50">
        <f>IF(M38="PS",H38-L38,0)</f>
        <v>0</v>
      </c>
      <c r="R38" s="50">
        <f>IF(M38="MP",G38,0)</f>
        <v>0</v>
      </c>
      <c r="S38" s="50">
        <f>IF(M38="MP",H38-L38,0)</f>
        <v>0</v>
      </c>
      <c r="T38" s="50">
        <f>IF(M38="OM",G38,0)</f>
        <v>0</v>
      </c>
      <c r="U38" s="44" t="s">
        <v>79</v>
      </c>
      <c r="AE38" s="50">
        <f>SUM(V39:V53)</f>
        <v>0</v>
      </c>
      <c r="AF38" s="50">
        <f>SUM(W39:W53)</f>
        <v>0</v>
      </c>
      <c r="AG38" s="50">
        <f>SUM(X39:X53)</f>
        <v>0</v>
      </c>
      <c r="AR38" s="75">
        <f>SUM(AR39:AR57)</f>
        <v>0</v>
      </c>
      <c r="AS38" s="75">
        <f>SUM(AS39:AS57)</f>
        <v>0</v>
      </c>
      <c r="AT38" s="75">
        <f>AR38+AS38</f>
        <v>0</v>
      </c>
    </row>
    <row r="39" spans="1:46" ht="13">
      <c r="A39" s="81" t="s">
        <v>118</v>
      </c>
      <c r="B39" s="31" t="s">
        <v>134</v>
      </c>
      <c r="C39" s="31" t="s">
        <v>135</v>
      </c>
      <c r="D39" s="31" t="s">
        <v>136</v>
      </c>
      <c r="E39" s="51">
        <v>35</v>
      </c>
      <c r="F39" s="51"/>
      <c r="G39" s="76">
        <v>0</v>
      </c>
      <c r="H39" s="76">
        <v>0</v>
      </c>
      <c r="I39" s="76">
        <v>0</v>
      </c>
      <c r="J39" s="52" t="s">
        <v>79</v>
      </c>
      <c r="K39" s="51">
        <f>IF(J39="5",AS39,0)</f>
        <v>0</v>
      </c>
      <c r="V39" s="51">
        <f>IF(Z39=0,AT39,0)</f>
        <v>0</v>
      </c>
      <c r="W39" s="51">
        <f>IF(Z39=15,AT39,0)</f>
        <v>0</v>
      </c>
      <c r="X39" s="51">
        <f>IF(Z39=21,AT39,0)</f>
        <v>0</v>
      </c>
      <c r="Z39" s="51">
        <v>15</v>
      </c>
      <c r="AA39" s="51">
        <f>F39*0</f>
        <v>0</v>
      </c>
      <c r="AB39" s="51">
        <f>F39*(1-0)</f>
        <v>0</v>
      </c>
      <c r="AI39" s="51">
        <f>E39*AA39</f>
        <v>0</v>
      </c>
      <c r="AJ39" s="51">
        <f>E39*AB39</f>
        <v>0</v>
      </c>
      <c r="AK39" s="52" t="s">
        <v>137</v>
      </c>
      <c r="AL39" s="52" t="s">
        <v>88</v>
      </c>
      <c r="AM39" s="44" t="s">
        <v>89</v>
      </c>
      <c r="AR39" s="51">
        <f>E39*AA39</f>
        <v>0</v>
      </c>
      <c r="AS39" s="51">
        <f>AT39-AR39</f>
        <v>0</v>
      </c>
      <c r="AT39" s="51">
        <f>E39*F39</f>
        <v>0</v>
      </c>
    </row>
    <row r="40" spans="2:46" s="62" customFormat="1" ht="12.75">
      <c r="B40" s="63" t="s">
        <v>55</v>
      </c>
      <c r="C40" s="154" t="s">
        <v>135</v>
      </c>
      <c r="D40" s="155"/>
      <c r="E40" s="155"/>
      <c r="F40" s="155"/>
      <c r="G40" s="155"/>
      <c r="H40" s="155"/>
      <c r="I40" s="155"/>
      <c r="AR40" s="76"/>
      <c r="AS40" s="76"/>
      <c r="AT40" s="76"/>
    </row>
    <row r="41" spans="1:46" ht="13">
      <c r="A41" s="81" t="s">
        <v>123</v>
      </c>
      <c r="B41" s="31" t="s">
        <v>139</v>
      </c>
      <c r="C41" s="31" t="s">
        <v>140</v>
      </c>
      <c r="D41" s="31" t="s">
        <v>141</v>
      </c>
      <c r="E41" s="51">
        <v>46</v>
      </c>
      <c r="F41" s="51"/>
      <c r="G41" s="76">
        <v>0</v>
      </c>
      <c r="H41" s="76">
        <v>0</v>
      </c>
      <c r="I41" s="76">
        <v>0</v>
      </c>
      <c r="J41" s="52" t="s">
        <v>79</v>
      </c>
      <c r="K41" s="51">
        <f>IF(J41="5",AS41,0)</f>
        <v>0</v>
      </c>
      <c r="V41" s="51">
        <f>IF(Z41=0,AT41,0)</f>
        <v>0</v>
      </c>
      <c r="W41" s="51">
        <f>IF(Z41=15,AT41,0)</f>
        <v>0</v>
      </c>
      <c r="X41" s="51">
        <f>IF(Z41=21,AT41,0)</f>
        <v>0</v>
      </c>
      <c r="Z41" s="51">
        <v>15</v>
      </c>
      <c r="AA41" s="51">
        <f>F41*0</f>
        <v>0</v>
      </c>
      <c r="AB41" s="51">
        <f>F41*(1-0)</f>
        <v>0</v>
      </c>
      <c r="AI41" s="51">
        <f>E41*AA41</f>
        <v>0</v>
      </c>
      <c r="AJ41" s="51">
        <f>E41*AB41</f>
        <v>0</v>
      </c>
      <c r="AK41" s="52" t="s">
        <v>137</v>
      </c>
      <c r="AL41" s="52" t="s">
        <v>88</v>
      </c>
      <c r="AM41" s="44" t="s">
        <v>89</v>
      </c>
      <c r="AR41" s="51">
        <f>E41*AA41</f>
        <v>0</v>
      </c>
      <c r="AS41" s="51">
        <f>AT41-AR41</f>
        <v>0</v>
      </c>
      <c r="AT41" s="51">
        <f>E41*F41</f>
        <v>0</v>
      </c>
    </row>
    <row r="42" spans="2:46" s="62" customFormat="1" ht="12.75">
      <c r="B42" s="63" t="s">
        <v>55</v>
      </c>
      <c r="C42" s="154" t="s">
        <v>140</v>
      </c>
      <c r="D42" s="155"/>
      <c r="E42" s="155"/>
      <c r="F42" s="155"/>
      <c r="G42" s="155"/>
      <c r="H42" s="155"/>
      <c r="I42" s="155"/>
      <c r="AR42" s="76"/>
      <c r="AS42" s="76"/>
      <c r="AT42" s="76"/>
    </row>
    <row r="43" spans="1:46" ht="13">
      <c r="A43" s="81" t="s">
        <v>127</v>
      </c>
      <c r="B43" s="31" t="s">
        <v>143</v>
      </c>
      <c r="C43" s="31" t="s">
        <v>144</v>
      </c>
      <c r="D43" s="31" t="s">
        <v>145</v>
      </c>
      <c r="E43" s="51">
        <v>184</v>
      </c>
      <c r="F43" s="51"/>
      <c r="G43" s="76">
        <v>0</v>
      </c>
      <c r="H43" s="76">
        <v>0</v>
      </c>
      <c r="I43" s="76">
        <v>0</v>
      </c>
      <c r="J43" s="52" t="s">
        <v>79</v>
      </c>
      <c r="K43" s="51">
        <f>IF(J43="5",AS43,0)</f>
        <v>0</v>
      </c>
      <c r="V43" s="51">
        <f>IF(Z43=0,AT43,0)</f>
        <v>0</v>
      </c>
      <c r="W43" s="51">
        <f>IF(Z43=15,AT43,0)</f>
        <v>0</v>
      </c>
      <c r="X43" s="51">
        <f>IF(Z43=21,AT43,0)</f>
        <v>0</v>
      </c>
      <c r="Z43" s="51">
        <v>15</v>
      </c>
      <c r="AA43" s="51">
        <f>F43*0</f>
        <v>0</v>
      </c>
      <c r="AB43" s="51">
        <f>F43*(1-0)</f>
        <v>0</v>
      </c>
      <c r="AI43" s="51">
        <f>E43*AA43</f>
        <v>0</v>
      </c>
      <c r="AJ43" s="51">
        <f>E43*AB43</f>
        <v>0</v>
      </c>
      <c r="AK43" s="52" t="s">
        <v>137</v>
      </c>
      <c r="AL43" s="52" t="s">
        <v>88</v>
      </c>
      <c r="AM43" s="44" t="s">
        <v>89</v>
      </c>
      <c r="AR43" s="51">
        <f>E43*AA43</f>
        <v>0</v>
      </c>
      <c r="AS43" s="51">
        <f>AT43-AR43</f>
        <v>0</v>
      </c>
      <c r="AT43" s="51">
        <f>E43*F43</f>
        <v>0</v>
      </c>
    </row>
    <row r="44" spans="2:46" s="62" customFormat="1" ht="12.75">
      <c r="B44" s="63" t="s">
        <v>55</v>
      </c>
      <c r="C44" s="154" t="s">
        <v>144</v>
      </c>
      <c r="D44" s="155"/>
      <c r="E44" s="155"/>
      <c r="F44" s="155"/>
      <c r="G44" s="155"/>
      <c r="H44" s="155"/>
      <c r="I44" s="155"/>
      <c r="AR44" s="76"/>
      <c r="AS44" s="76"/>
      <c r="AT44" s="76"/>
    </row>
    <row r="45" spans="1:46" ht="13">
      <c r="A45" s="81" t="s">
        <v>133</v>
      </c>
      <c r="B45" s="31" t="s">
        <v>147</v>
      </c>
      <c r="C45" s="31" t="s">
        <v>148</v>
      </c>
      <c r="D45" s="31" t="s">
        <v>136</v>
      </c>
      <c r="E45" s="51">
        <v>20</v>
      </c>
      <c r="F45" s="51"/>
      <c r="G45" s="76">
        <v>0</v>
      </c>
      <c r="H45" s="76">
        <v>0</v>
      </c>
      <c r="I45" s="76">
        <v>0</v>
      </c>
      <c r="J45" s="52" t="s">
        <v>79</v>
      </c>
      <c r="K45" s="51">
        <f>IF(J45="5",AS45,0)</f>
        <v>0</v>
      </c>
      <c r="V45" s="51">
        <f>IF(Z45=0,AT45,0)</f>
        <v>0</v>
      </c>
      <c r="W45" s="51">
        <f>IF(Z45=15,AT45,0)</f>
        <v>0</v>
      </c>
      <c r="X45" s="51">
        <f>IF(Z45=21,AT45,0)</f>
        <v>0</v>
      </c>
      <c r="Z45" s="51">
        <v>15</v>
      </c>
      <c r="AA45" s="51">
        <f>F45*0</f>
        <v>0</v>
      </c>
      <c r="AB45" s="51">
        <f>F45*(1-0)</f>
        <v>0</v>
      </c>
      <c r="AI45" s="51">
        <f>E45*AA45</f>
        <v>0</v>
      </c>
      <c r="AJ45" s="51">
        <f>E45*AB45</f>
        <v>0</v>
      </c>
      <c r="AK45" s="52" t="s">
        <v>137</v>
      </c>
      <c r="AL45" s="52" t="s">
        <v>88</v>
      </c>
      <c r="AM45" s="44" t="s">
        <v>89</v>
      </c>
      <c r="AR45" s="51">
        <f>E45*AA45</f>
        <v>0</v>
      </c>
      <c r="AS45" s="51">
        <f>AT45-AR45</f>
        <v>0</v>
      </c>
      <c r="AT45" s="51">
        <f>E45*F45</f>
        <v>0</v>
      </c>
    </row>
    <row r="46" spans="2:46" s="62" customFormat="1" ht="12.75">
      <c r="B46" s="63" t="s">
        <v>55</v>
      </c>
      <c r="C46" s="154" t="s">
        <v>148</v>
      </c>
      <c r="D46" s="155"/>
      <c r="E46" s="155"/>
      <c r="F46" s="155"/>
      <c r="G46" s="155"/>
      <c r="H46" s="155"/>
      <c r="I46" s="155"/>
      <c r="AR46" s="76"/>
      <c r="AS46" s="76"/>
      <c r="AT46" s="76"/>
    </row>
    <row r="47" spans="1:46" ht="13">
      <c r="A47" s="81" t="s">
        <v>138</v>
      </c>
      <c r="B47" s="31" t="s">
        <v>150</v>
      </c>
      <c r="C47" s="31" t="s">
        <v>151</v>
      </c>
      <c r="D47" s="31" t="s">
        <v>136</v>
      </c>
      <c r="E47" s="51">
        <v>30</v>
      </c>
      <c r="F47" s="51"/>
      <c r="G47" s="76">
        <v>0</v>
      </c>
      <c r="H47" s="76">
        <v>0</v>
      </c>
      <c r="I47" s="76">
        <v>0</v>
      </c>
      <c r="J47" s="52" t="s">
        <v>79</v>
      </c>
      <c r="K47" s="51">
        <f>IF(J47="5",AS47,0)</f>
        <v>0</v>
      </c>
      <c r="V47" s="51">
        <f>IF(Z47=0,AT47,0)</f>
        <v>0</v>
      </c>
      <c r="W47" s="51">
        <f>IF(Z47=15,AT47,0)</f>
        <v>0</v>
      </c>
      <c r="X47" s="51">
        <f>IF(Z47=21,AT47,0)</f>
        <v>0</v>
      </c>
      <c r="Z47" s="51">
        <v>15</v>
      </c>
      <c r="AA47" s="51">
        <f>F47*0</f>
        <v>0</v>
      </c>
      <c r="AB47" s="51">
        <f>F47*(1-0)</f>
        <v>0</v>
      </c>
      <c r="AI47" s="51">
        <f>E47*AA47</f>
        <v>0</v>
      </c>
      <c r="AJ47" s="51">
        <f>E47*AB47</f>
        <v>0</v>
      </c>
      <c r="AK47" s="52" t="s">
        <v>137</v>
      </c>
      <c r="AL47" s="52" t="s">
        <v>88</v>
      </c>
      <c r="AM47" s="44" t="s">
        <v>89</v>
      </c>
      <c r="AR47" s="51">
        <f>E47*AA47</f>
        <v>0</v>
      </c>
      <c r="AS47" s="51">
        <f>AT47-AR47</f>
        <v>0</v>
      </c>
      <c r="AT47" s="51">
        <f>E47*F47</f>
        <v>0</v>
      </c>
    </row>
    <row r="48" spans="2:46" s="62" customFormat="1" ht="12.75">
      <c r="B48" s="63" t="s">
        <v>55</v>
      </c>
      <c r="C48" s="154" t="s">
        <v>151</v>
      </c>
      <c r="D48" s="155"/>
      <c r="E48" s="155"/>
      <c r="F48" s="155"/>
      <c r="G48" s="155"/>
      <c r="H48" s="155"/>
      <c r="I48" s="155"/>
      <c r="AR48" s="76"/>
      <c r="AS48" s="76"/>
      <c r="AT48" s="76"/>
    </row>
    <row r="49" spans="1:46" ht="13">
      <c r="A49" s="81" t="s">
        <v>142</v>
      </c>
      <c r="B49" s="31" t="s">
        <v>152</v>
      </c>
      <c r="C49" s="31" t="s">
        <v>153</v>
      </c>
      <c r="D49" s="31" t="s">
        <v>136</v>
      </c>
      <c r="E49" s="51">
        <v>46</v>
      </c>
      <c r="F49" s="51"/>
      <c r="G49" s="51">
        <f>E49*AA49</f>
        <v>0</v>
      </c>
      <c r="H49" s="51">
        <f>I49-G49</f>
        <v>0</v>
      </c>
      <c r="I49" s="51">
        <f>E49*F49</f>
        <v>0</v>
      </c>
      <c r="J49" s="52" t="s">
        <v>79</v>
      </c>
      <c r="K49" s="51">
        <f>IF(J49="5",H49,0)</f>
        <v>0</v>
      </c>
      <c r="V49" s="51">
        <f>IF(Z49=0,I49,0)</f>
        <v>0</v>
      </c>
      <c r="W49" s="51">
        <f>IF(Z49=15,I49,0)</f>
        <v>0</v>
      </c>
      <c r="X49" s="51">
        <f>IF(Z49=21,I49,0)</f>
        <v>0</v>
      </c>
      <c r="Z49" s="51">
        <v>15</v>
      </c>
      <c r="AA49" s="51">
        <f>F49*0</f>
        <v>0</v>
      </c>
      <c r="AB49" s="51">
        <f>F49*(1-0)</f>
        <v>0</v>
      </c>
      <c r="AI49" s="51">
        <f>E49*AA49</f>
        <v>0</v>
      </c>
      <c r="AJ49" s="51">
        <f>E49*AB49</f>
        <v>0</v>
      </c>
      <c r="AK49" s="52" t="s">
        <v>137</v>
      </c>
      <c r="AL49" s="52" t="s">
        <v>88</v>
      </c>
      <c r="AM49" s="44" t="s">
        <v>89</v>
      </c>
      <c r="AR49" s="76">
        <v>0</v>
      </c>
      <c r="AS49" s="76">
        <v>0</v>
      </c>
      <c r="AT49" s="76">
        <v>0</v>
      </c>
    </row>
    <row r="50" spans="2:46" s="62" customFormat="1" ht="12.75">
      <c r="B50" s="63" t="s">
        <v>55</v>
      </c>
      <c r="C50" s="154" t="s">
        <v>153</v>
      </c>
      <c r="D50" s="155"/>
      <c r="E50" s="155"/>
      <c r="F50" s="155"/>
      <c r="G50" s="155"/>
      <c r="H50" s="155"/>
      <c r="I50" s="155"/>
      <c r="AR50" s="76"/>
      <c r="AS50" s="76"/>
      <c r="AT50" s="76"/>
    </row>
    <row r="51" spans="1:46" ht="13">
      <c r="A51" s="81" t="s">
        <v>146</v>
      </c>
      <c r="B51" s="31" t="s">
        <v>154</v>
      </c>
      <c r="C51" s="31" t="s">
        <v>155</v>
      </c>
      <c r="D51" s="31" t="s">
        <v>156</v>
      </c>
      <c r="E51" s="51">
        <v>1</v>
      </c>
      <c r="F51" s="51"/>
      <c r="G51" s="51">
        <f>E51*AA51</f>
        <v>0</v>
      </c>
      <c r="H51" s="51">
        <f>I51-G51</f>
        <v>0</v>
      </c>
      <c r="I51" s="51">
        <f>E51*F51</f>
        <v>0</v>
      </c>
      <c r="J51" s="52" t="s">
        <v>79</v>
      </c>
      <c r="K51" s="51">
        <f>IF(J51="5",H51,0)</f>
        <v>0</v>
      </c>
      <c r="V51" s="51">
        <f>IF(Z51=0,I51,0)</f>
        <v>0</v>
      </c>
      <c r="W51" s="51">
        <f>IF(Z51=15,I51,0)</f>
        <v>0</v>
      </c>
      <c r="X51" s="51">
        <f>IF(Z51=21,I51,0)</f>
        <v>0</v>
      </c>
      <c r="Z51" s="51">
        <v>15</v>
      </c>
      <c r="AA51" s="51">
        <f>F51*0</f>
        <v>0</v>
      </c>
      <c r="AB51" s="51">
        <f>F51*(1-0)</f>
        <v>0</v>
      </c>
      <c r="AI51" s="51">
        <f>E51*AA51</f>
        <v>0</v>
      </c>
      <c r="AJ51" s="51">
        <f>E51*AB51</f>
        <v>0</v>
      </c>
      <c r="AK51" s="52" t="s">
        <v>137</v>
      </c>
      <c r="AL51" s="52" t="s">
        <v>88</v>
      </c>
      <c r="AM51" s="44" t="s">
        <v>89</v>
      </c>
      <c r="AR51" s="76">
        <v>0</v>
      </c>
      <c r="AS51" s="76">
        <v>0</v>
      </c>
      <c r="AT51" s="76">
        <v>0</v>
      </c>
    </row>
    <row r="52" spans="2:46" s="62" customFormat="1" ht="12.75">
      <c r="B52" s="63" t="s">
        <v>55</v>
      </c>
      <c r="C52" s="154" t="s">
        <v>157</v>
      </c>
      <c r="D52" s="155"/>
      <c r="E52" s="155"/>
      <c r="F52" s="155"/>
      <c r="G52" s="155"/>
      <c r="H52" s="155"/>
      <c r="I52" s="155"/>
      <c r="AR52" s="76"/>
      <c r="AS52" s="76"/>
      <c r="AT52" s="76"/>
    </row>
    <row r="53" spans="1:46" ht="13">
      <c r="A53" s="91" t="s">
        <v>149</v>
      </c>
      <c r="B53" s="31" t="s">
        <v>158</v>
      </c>
      <c r="C53" s="31" t="s">
        <v>159</v>
      </c>
      <c r="D53" s="31" t="s">
        <v>156</v>
      </c>
      <c r="E53" s="51">
        <v>1</v>
      </c>
      <c r="F53" s="51"/>
      <c r="G53" s="51">
        <f>E53*AA53</f>
        <v>0</v>
      </c>
      <c r="H53" s="51">
        <f>I53-G53</f>
        <v>0</v>
      </c>
      <c r="I53" s="51">
        <f>E53*F53</f>
        <v>0</v>
      </c>
      <c r="J53" s="52" t="s">
        <v>79</v>
      </c>
      <c r="K53" s="51">
        <f>IF(J53="5",H53,0)</f>
        <v>0</v>
      </c>
      <c r="V53" s="51">
        <f>IF(Z53=0,I53,0)</f>
        <v>0</v>
      </c>
      <c r="W53" s="51">
        <f>IF(Z53=15,I53,0)</f>
        <v>0</v>
      </c>
      <c r="X53" s="51">
        <f>IF(Z53=21,I53,0)</f>
        <v>0</v>
      </c>
      <c r="Z53" s="51">
        <v>15</v>
      </c>
      <c r="AA53" s="51">
        <f>F53*0</f>
        <v>0</v>
      </c>
      <c r="AB53" s="51">
        <f>F53*(1-0)</f>
        <v>0</v>
      </c>
      <c r="AI53" s="51">
        <f>E53*AA53</f>
        <v>0</v>
      </c>
      <c r="AJ53" s="51">
        <f>E53*AB53</f>
        <v>0</v>
      </c>
      <c r="AK53" s="52" t="s">
        <v>137</v>
      </c>
      <c r="AL53" s="52" t="s">
        <v>88</v>
      </c>
      <c r="AM53" s="44" t="s">
        <v>89</v>
      </c>
      <c r="AR53" s="76">
        <v>0</v>
      </c>
      <c r="AS53" s="76">
        <v>0</v>
      </c>
      <c r="AT53" s="76">
        <v>0</v>
      </c>
    </row>
    <row r="54" spans="1:46" s="62" customFormat="1" ht="10">
      <c r="A54" s="82"/>
      <c r="B54" s="63" t="s">
        <v>55</v>
      </c>
      <c r="C54" s="154" t="s">
        <v>159</v>
      </c>
      <c r="D54" s="155"/>
      <c r="E54" s="155"/>
      <c r="F54" s="155"/>
      <c r="G54" s="155"/>
      <c r="H54" s="155"/>
      <c r="I54" s="155"/>
      <c r="AR54" s="83"/>
      <c r="AS54" s="83"/>
      <c r="AT54" s="83"/>
    </row>
    <row r="55" spans="1:46" s="62" customFormat="1" ht="12.75">
      <c r="A55" s="86">
        <v>21</v>
      </c>
      <c r="B55" s="84" t="s">
        <v>183</v>
      </c>
      <c r="C55" s="78" t="s">
        <v>185</v>
      </c>
      <c r="D55" s="87" t="s">
        <v>156</v>
      </c>
      <c r="E55" s="88">
        <v>1</v>
      </c>
      <c r="F55" s="88"/>
      <c r="G55" s="88">
        <f>E55*AA55</f>
        <v>0</v>
      </c>
      <c r="H55" s="88">
        <f>I55-G55</f>
        <v>0</v>
      </c>
      <c r="I55" s="88">
        <f>E55*F55</f>
        <v>0</v>
      </c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>
        <v>0</v>
      </c>
      <c r="AS55" s="89">
        <v>0</v>
      </c>
      <c r="AT55" s="89">
        <v>0</v>
      </c>
    </row>
    <row r="56" spans="1:46" s="62" customFormat="1" ht="12.75">
      <c r="A56" s="86"/>
      <c r="B56" s="63" t="s">
        <v>55</v>
      </c>
      <c r="C56" s="85" t="s">
        <v>185</v>
      </c>
      <c r="D56" s="87"/>
      <c r="E56" s="88"/>
      <c r="F56" s="88"/>
      <c r="G56" s="88"/>
      <c r="H56" s="88"/>
      <c r="I56" s="88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89"/>
      <c r="AS56" s="89"/>
      <c r="AT56" s="89"/>
    </row>
    <row r="57" spans="1:46" s="62" customFormat="1" ht="12.75">
      <c r="A57" s="86">
        <v>22</v>
      </c>
      <c r="B57" s="84" t="s">
        <v>184</v>
      </c>
      <c r="C57" s="78" t="s">
        <v>186</v>
      </c>
      <c r="D57" s="87" t="s">
        <v>156</v>
      </c>
      <c r="E57" s="88">
        <v>1</v>
      </c>
      <c r="F57" s="88"/>
      <c r="G57" s="88">
        <v>0</v>
      </c>
      <c r="H57" s="88">
        <v>0</v>
      </c>
      <c r="I57" s="88">
        <v>0</v>
      </c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89">
        <f>E57*AA57</f>
        <v>0</v>
      </c>
      <c r="AS57" s="89">
        <f>AT57-AR57</f>
        <v>0</v>
      </c>
      <c r="AT57" s="89">
        <f>E57*F57</f>
        <v>0</v>
      </c>
    </row>
    <row r="58" spans="1:46" s="62" customFormat="1" ht="10">
      <c r="A58" s="82"/>
      <c r="B58" s="63" t="s">
        <v>55</v>
      </c>
      <c r="C58" s="85" t="s">
        <v>186</v>
      </c>
      <c r="D58" s="80"/>
      <c r="E58" s="80"/>
      <c r="F58" s="80"/>
      <c r="G58" s="80"/>
      <c r="H58" s="80"/>
      <c r="I58" s="80"/>
      <c r="AR58" s="83"/>
      <c r="AS58" s="83"/>
      <c r="AT58" s="73"/>
    </row>
    <row r="59" spans="1:46" ht="13">
      <c r="A59" s="53"/>
      <c r="B59" s="53"/>
      <c r="C59" s="53"/>
      <c r="D59" s="53"/>
      <c r="E59" s="53"/>
      <c r="F59" s="53"/>
      <c r="G59" s="162" t="s">
        <v>169</v>
      </c>
      <c r="H59" s="163"/>
      <c r="I59" s="54">
        <f>I13+I38</f>
        <v>0</v>
      </c>
      <c r="V59" s="55">
        <f>SUM(V13:V54)</f>
        <v>0</v>
      </c>
      <c r="W59" s="55">
        <f>SUM(W13:W54)</f>
        <v>0</v>
      </c>
      <c r="X59" s="55">
        <f>SUM(X13:X54)</f>
        <v>0</v>
      </c>
      <c r="AR59" s="162" t="s">
        <v>170</v>
      </c>
      <c r="AS59" s="163"/>
      <c r="AT59" s="79">
        <f>AT13+AT38</f>
        <v>0</v>
      </c>
    </row>
    <row r="60" ht="11.25" customHeight="1">
      <c r="A60" s="56" t="s">
        <v>55</v>
      </c>
    </row>
    <row r="61" spans="1:9" ht="409.6" customHeight="1" hidden="1">
      <c r="A61" s="138"/>
      <c r="B61" s="133"/>
      <c r="C61" s="133"/>
      <c r="D61" s="133"/>
      <c r="E61" s="133"/>
      <c r="F61" s="133"/>
      <c r="G61" s="133"/>
      <c r="H61" s="133"/>
      <c r="I61" s="133"/>
    </row>
  </sheetData>
  <mergeCells count="53">
    <mergeCell ref="AR10:AT10"/>
    <mergeCell ref="C23:I23"/>
    <mergeCell ref="A61:I61"/>
    <mergeCell ref="C46:I46"/>
    <mergeCell ref="C48:I48"/>
    <mergeCell ref="C50:I50"/>
    <mergeCell ref="C52:I52"/>
    <mergeCell ref="G59:H59"/>
    <mergeCell ref="AR59:AS59"/>
    <mergeCell ref="C40:I40"/>
    <mergeCell ref="C37:I37"/>
    <mergeCell ref="C25:I25"/>
    <mergeCell ref="C33:I33"/>
    <mergeCell ref="C35:I35"/>
    <mergeCell ref="C27:I27"/>
    <mergeCell ref="C29:I29"/>
    <mergeCell ref="C31:I31"/>
    <mergeCell ref="C42:I42"/>
    <mergeCell ref="C44:I44"/>
    <mergeCell ref="C54:I54"/>
    <mergeCell ref="C38:F38"/>
    <mergeCell ref="I8:I9"/>
    <mergeCell ref="C21:I21"/>
    <mergeCell ref="G10:I10"/>
    <mergeCell ref="C12:F12"/>
    <mergeCell ref="C15:I15"/>
    <mergeCell ref="C17:I17"/>
    <mergeCell ref="C19:I19"/>
    <mergeCell ref="A1:I1"/>
    <mergeCell ref="A2:B3"/>
    <mergeCell ref="C2:C3"/>
    <mergeCell ref="D2:E3"/>
    <mergeCell ref="F2:G3"/>
    <mergeCell ref="H2:H3"/>
    <mergeCell ref="I2:I3"/>
    <mergeCell ref="I6:I7"/>
    <mergeCell ref="A4:B5"/>
    <mergeCell ref="C4:C5"/>
    <mergeCell ref="D4:E5"/>
    <mergeCell ref="F4:G5"/>
    <mergeCell ref="I4:I5"/>
    <mergeCell ref="A6:B7"/>
    <mergeCell ref="D6:E7"/>
    <mergeCell ref="F6:G7"/>
    <mergeCell ref="H6:H7"/>
    <mergeCell ref="A8:B9"/>
    <mergeCell ref="C13:F13"/>
    <mergeCell ref="H4:H5"/>
    <mergeCell ref="H8:H9"/>
    <mergeCell ref="C8:C9"/>
    <mergeCell ref="D8:E9"/>
    <mergeCell ref="F8:G9"/>
    <mergeCell ref="C6:C7"/>
  </mergeCells>
  <printOptions/>
  <pageMargins left="0.394" right="0.394" top="0.591" bottom="0.591" header="0.5" footer="0.5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9"/>
  <sheetViews>
    <sheetView workbookViewId="0" topLeftCell="C31">
      <selection activeCell="F55" sqref="F55"/>
    </sheetView>
  </sheetViews>
  <sheetFormatPr defaultColWidth="11.57421875" defaultRowHeight="12.75"/>
  <cols>
    <col min="1" max="1" width="3.57421875" style="29" customWidth="1"/>
    <col min="2" max="2" width="13.421875" style="29" customWidth="1"/>
    <col min="3" max="3" width="59.421875" style="29" customWidth="1"/>
    <col min="4" max="4" width="5.00390625" style="29" customWidth="1"/>
    <col min="5" max="5" width="12.8515625" style="29" customWidth="1"/>
    <col min="6" max="6" width="12.00390625" style="29" customWidth="1"/>
    <col min="7" max="9" width="14.421875" style="29" customWidth="1"/>
    <col min="10" max="10" width="11.57421875" style="29" hidden="1" customWidth="1"/>
    <col min="11" max="43" width="12.140625" style="29" hidden="1" customWidth="1"/>
    <col min="44" max="16384" width="11.57421875" style="29" customWidth="1"/>
  </cols>
  <sheetData>
    <row r="1" spans="1:9" ht="72.9" customHeight="1">
      <c r="A1" s="144" t="s">
        <v>56</v>
      </c>
      <c r="B1" s="145"/>
      <c r="C1" s="145"/>
      <c r="D1" s="145"/>
      <c r="E1" s="145"/>
      <c r="F1" s="145"/>
      <c r="G1" s="145"/>
      <c r="H1" s="145"/>
      <c r="I1" s="145"/>
    </row>
    <row r="2" spans="1:46" ht="12.75">
      <c r="A2" s="146" t="s">
        <v>1</v>
      </c>
      <c r="B2" s="147"/>
      <c r="C2" s="148" t="str">
        <f>'Neuznatelné náklady'!C2</f>
        <v>Opatření ke snížení energetické náročnosti veřejného osvětlení</v>
      </c>
      <c r="D2" s="150" t="s">
        <v>57</v>
      </c>
      <c r="E2" s="147"/>
      <c r="F2" s="150"/>
      <c r="G2" s="147"/>
      <c r="H2" s="151" t="s">
        <v>2</v>
      </c>
      <c r="I2" s="152"/>
      <c r="J2" s="30"/>
      <c r="AR2" s="64"/>
      <c r="AS2" s="65"/>
      <c r="AT2" s="66"/>
    </row>
    <row r="3" spans="1:46" ht="12.75">
      <c r="A3" s="143"/>
      <c r="B3" s="133"/>
      <c r="C3" s="149"/>
      <c r="D3" s="133"/>
      <c r="E3" s="133"/>
      <c r="F3" s="133"/>
      <c r="G3" s="133"/>
      <c r="H3" s="133"/>
      <c r="I3" s="142"/>
      <c r="J3" s="30"/>
      <c r="AR3" s="67"/>
      <c r="AS3" s="68"/>
      <c r="AT3" s="69"/>
    </row>
    <row r="4" spans="1:46" ht="12.75">
      <c r="A4" s="132" t="s">
        <v>4</v>
      </c>
      <c r="B4" s="133"/>
      <c r="C4" s="138"/>
      <c r="D4" s="139" t="s">
        <v>8</v>
      </c>
      <c r="E4" s="133"/>
      <c r="F4" s="140"/>
      <c r="G4" s="133"/>
      <c r="H4" s="138" t="s">
        <v>5</v>
      </c>
      <c r="I4" s="141"/>
      <c r="J4" s="30"/>
      <c r="AR4" s="67"/>
      <c r="AS4" s="68"/>
      <c r="AT4" s="69"/>
    </row>
    <row r="5" spans="1:46" ht="12.75">
      <c r="A5" s="143"/>
      <c r="B5" s="133"/>
      <c r="C5" s="133"/>
      <c r="D5" s="133"/>
      <c r="E5" s="133"/>
      <c r="F5" s="133"/>
      <c r="G5" s="133"/>
      <c r="H5" s="133"/>
      <c r="I5" s="142"/>
      <c r="J5" s="30"/>
      <c r="AR5" s="67"/>
      <c r="AS5" s="68"/>
      <c r="AT5" s="69"/>
    </row>
    <row r="6" spans="1:46" ht="12.75">
      <c r="A6" s="132" t="s">
        <v>6</v>
      </c>
      <c r="B6" s="133"/>
      <c r="C6" s="138" t="s">
        <v>176</v>
      </c>
      <c r="D6" s="139" t="s">
        <v>9</v>
      </c>
      <c r="E6" s="133"/>
      <c r="F6" s="133"/>
      <c r="G6" s="133"/>
      <c r="H6" s="138" t="s">
        <v>7</v>
      </c>
      <c r="I6" s="141"/>
      <c r="J6" s="30"/>
      <c r="AR6" s="67"/>
      <c r="AS6" s="68"/>
      <c r="AT6" s="69"/>
    </row>
    <row r="7" spans="1:46" ht="12.75">
      <c r="A7" s="143"/>
      <c r="B7" s="133"/>
      <c r="C7" s="133"/>
      <c r="D7" s="133"/>
      <c r="E7" s="133"/>
      <c r="F7" s="133"/>
      <c r="G7" s="133"/>
      <c r="H7" s="133"/>
      <c r="I7" s="142"/>
      <c r="J7" s="30"/>
      <c r="AR7" s="67"/>
      <c r="AS7" s="68"/>
      <c r="AT7" s="69"/>
    </row>
    <row r="8" spans="1:46" ht="12.75">
      <c r="A8" s="132" t="s">
        <v>11</v>
      </c>
      <c r="B8" s="133"/>
      <c r="C8" s="138"/>
      <c r="D8" s="139" t="s">
        <v>58</v>
      </c>
      <c r="E8" s="133"/>
      <c r="F8" s="140"/>
      <c r="G8" s="133"/>
      <c r="H8" s="138" t="s">
        <v>12</v>
      </c>
      <c r="I8" s="141"/>
      <c r="J8" s="30"/>
      <c r="AR8" s="67"/>
      <c r="AS8" s="68"/>
      <c r="AT8" s="69"/>
    </row>
    <row r="9" spans="1:46" ht="13" thickBot="1">
      <c r="A9" s="134"/>
      <c r="B9" s="135"/>
      <c r="C9" s="135"/>
      <c r="D9" s="135"/>
      <c r="E9" s="135"/>
      <c r="F9" s="135"/>
      <c r="G9" s="135"/>
      <c r="H9" s="135"/>
      <c r="I9" s="153"/>
      <c r="J9" s="30"/>
      <c r="AR9" s="70"/>
      <c r="AS9" s="71"/>
      <c r="AT9" s="72"/>
    </row>
    <row r="10" spans="1:46" ht="13">
      <c r="A10" s="32" t="s">
        <v>59</v>
      </c>
      <c r="B10" s="33" t="s">
        <v>60</v>
      </c>
      <c r="C10" s="33" t="s">
        <v>61</v>
      </c>
      <c r="D10" s="33" t="s">
        <v>62</v>
      </c>
      <c r="E10" s="34" t="s">
        <v>63</v>
      </c>
      <c r="F10" s="35" t="s">
        <v>64</v>
      </c>
      <c r="G10" s="156" t="s">
        <v>167</v>
      </c>
      <c r="H10" s="157"/>
      <c r="I10" s="158"/>
      <c r="J10" s="36"/>
      <c r="AR10" s="156" t="s">
        <v>168</v>
      </c>
      <c r="AS10" s="157"/>
      <c r="AT10" s="158"/>
    </row>
    <row r="11" spans="1:46" ht="13.5" thickBot="1">
      <c r="A11" s="37" t="s">
        <v>65</v>
      </c>
      <c r="B11" s="38" t="s">
        <v>65</v>
      </c>
      <c r="C11" s="39" t="s">
        <v>66</v>
      </c>
      <c r="D11" s="38" t="s">
        <v>65</v>
      </c>
      <c r="E11" s="38" t="s">
        <v>65</v>
      </c>
      <c r="F11" s="40" t="s">
        <v>67</v>
      </c>
      <c r="G11" s="41" t="s">
        <v>68</v>
      </c>
      <c r="H11" s="42" t="s">
        <v>25</v>
      </c>
      <c r="I11" s="43" t="s">
        <v>69</v>
      </c>
      <c r="J11" s="36"/>
      <c r="L11" s="44" t="s">
        <v>70</v>
      </c>
      <c r="M11" s="44" t="s">
        <v>71</v>
      </c>
      <c r="N11" s="44" t="s">
        <v>72</v>
      </c>
      <c r="O11" s="44" t="s">
        <v>73</v>
      </c>
      <c r="P11" s="44" t="s">
        <v>74</v>
      </c>
      <c r="Q11" s="44" t="s">
        <v>75</v>
      </c>
      <c r="R11" s="44" t="s">
        <v>76</v>
      </c>
      <c r="S11" s="44" t="s">
        <v>77</v>
      </c>
      <c r="T11" s="44" t="s">
        <v>78</v>
      </c>
      <c r="AR11" s="41" t="s">
        <v>68</v>
      </c>
      <c r="AS11" s="42" t="s">
        <v>25</v>
      </c>
      <c r="AT11" s="43" t="s">
        <v>69</v>
      </c>
    </row>
    <row r="12" spans="1:46" ht="13">
      <c r="A12" s="45"/>
      <c r="B12" s="46"/>
      <c r="C12" s="159" t="s">
        <v>176</v>
      </c>
      <c r="D12" s="160"/>
      <c r="E12" s="160"/>
      <c r="F12" s="160"/>
      <c r="G12" s="47">
        <f>G13+G36</f>
        <v>0</v>
      </c>
      <c r="H12" s="47">
        <f>H13+H36</f>
        <v>0</v>
      </c>
      <c r="I12" s="47">
        <f>G12+H12</f>
        <v>0</v>
      </c>
      <c r="AR12" s="74">
        <f>AR13+AR36</f>
        <v>0</v>
      </c>
      <c r="AS12" s="74">
        <f>AS13+AS36</f>
        <v>0</v>
      </c>
      <c r="AT12" s="74">
        <f>AR12+AS12</f>
        <v>0</v>
      </c>
    </row>
    <row r="13" spans="1:46" ht="13">
      <c r="A13" s="48"/>
      <c r="B13" s="49" t="s">
        <v>80</v>
      </c>
      <c r="C13" s="136" t="s">
        <v>81</v>
      </c>
      <c r="D13" s="137"/>
      <c r="E13" s="137"/>
      <c r="F13" s="137"/>
      <c r="G13" s="50">
        <f>SUM(G14:G34)</f>
        <v>0</v>
      </c>
      <c r="H13" s="50">
        <f>SUM(H14:H34)</f>
        <v>0</v>
      </c>
      <c r="I13" s="50">
        <f>G13+H13</f>
        <v>0</v>
      </c>
      <c r="L13" s="50">
        <f>IF(M13="PR",I13,SUM(K14:K34))</f>
        <v>0</v>
      </c>
      <c r="M13" s="44" t="s">
        <v>82</v>
      </c>
      <c r="N13" s="50">
        <f>IF(M13="HS",G13,0)</f>
        <v>0</v>
      </c>
      <c r="O13" s="50">
        <f>IF(M13="HS",H13-L13,0)</f>
        <v>0</v>
      </c>
      <c r="P13" s="50">
        <f>IF(M13="PS",G13,0)</f>
        <v>0</v>
      </c>
      <c r="Q13" s="50">
        <f>IF(M13="PS",H13-L13,0)</f>
        <v>0</v>
      </c>
      <c r="R13" s="50">
        <f>IF(M13="MP",G13,0)</f>
        <v>0</v>
      </c>
      <c r="S13" s="50">
        <f>IF(M13="MP",H13-L13,0)</f>
        <v>0</v>
      </c>
      <c r="T13" s="50">
        <f>IF(M13="OM",G13,0)</f>
        <v>0</v>
      </c>
      <c r="U13" s="44" t="s">
        <v>79</v>
      </c>
      <c r="AE13" s="50">
        <f>SUM(V14:V34)</f>
        <v>0</v>
      </c>
      <c r="AF13" s="50">
        <f>SUM(W14:W34)</f>
        <v>0</v>
      </c>
      <c r="AG13" s="50">
        <f>SUM(X14:X34)</f>
        <v>0</v>
      </c>
      <c r="AR13" s="75">
        <f>SUM(AR14:AR34)</f>
        <v>0</v>
      </c>
      <c r="AS13" s="75">
        <f>SUM(AS14:AS34)</f>
        <v>0</v>
      </c>
      <c r="AT13" s="75">
        <f>AR13+AS13</f>
        <v>0</v>
      </c>
    </row>
    <row r="14" spans="1:46" ht="13">
      <c r="A14" s="31" t="s">
        <v>79</v>
      </c>
      <c r="B14" s="31" t="s">
        <v>83</v>
      </c>
      <c r="C14" s="31" t="s">
        <v>84</v>
      </c>
      <c r="D14" s="31" t="s">
        <v>85</v>
      </c>
      <c r="E14" s="51">
        <v>79</v>
      </c>
      <c r="F14" s="51"/>
      <c r="G14" s="51">
        <f>E14*AA14</f>
        <v>0</v>
      </c>
      <c r="H14" s="51">
        <f>I14-G14</f>
        <v>0</v>
      </c>
      <c r="I14" s="51">
        <f>E14*F14</f>
        <v>0</v>
      </c>
      <c r="J14" s="52" t="s">
        <v>86</v>
      </c>
      <c r="K14" s="51">
        <f>IF(J14="5",H14,0)</f>
        <v>0</v>
      </c>
      <c r="V14" s="51">
        <f>IF(Z14=0,I14,0)</f>
        <v>0</v>
      </c>
      <c r="W14" s="51">
        <f>IF(Z14=15,I14,0)</f>
        <v>0</v>
      </c>
      <c r="X14" s="51">
        <f>IF(Z14=21,I14,0)</f>
        <v>0</v>
      </c>
      <c r="Z14" s="51">
        <v>15</v>
      </c>
      <c r="AA14" s="51">
        <f>F14*0</f>
        <v>0</v>
      </c>
      <c r="AB14" s="51">
        <f>F14*(1-0)</f>
        <v>0</v>
      </c>
      <c r="AI14" s="51">
        <f>E14*AA14</f>
        <v>0</v>
      </c>
      <c r="AJ14" s="51">
        <f>E14*AB14</f>
        <v>0</v>
      </c>
      <c r="AK14" s="52" t="s">
        <v>87</v>
      </c>
      <c r="AL14" s="52" t="s">
        <v>88</v>
      </c>
      <c r="AM14" s="44" t="s">
        <v>89</v>
      </c>
      <c r="AR14" s="76">
        <v>0</v>
      </c>
      <c r="AS14" s="76">
        <v>0</v>
      </c>
      <c r="AT14" s="76">
        <v>0</v>
      </c>
    </row>
    <row r="15" spans="2:46" s="62" customFormat="1" ht="12.75">
      <c r="B15" s="63" t="s">
        <v>55</v>
      </c>
      <c r="C15" s="154" t="s">
        <v>90</v>
      </c>
      <c r="D15" s="155"/>
      <c r="E15" s="155"/>
      <c r="F15" s="155"/>
      <c r="G15" s="155"/>
      <c r="H15" s="155"/>
      <c r="I15" s="155"/>
      <c r="AR15" s="76"/>
      <c r="AS15" s="76"/>
      <c r="AT15" s="76"/>
    </row>
    <row r="16" spans="1:46" ht="13">
      <c r="A16" s="31" t="s">
        <v>86</v>
      </c>
      <c r="B16" s="31" t="s">
        <v>91</v>
      </c>
      <c r="C16" s="31" t="s">
        <v>92</v>
      </c>
      <c r="D16" s="31" t="s">
        <v>85</v>
      </c>
      <c r="E16" s="51">
        <v>79</v>
      </c>
      <c r="F16" s="51"/>
      <c r="G16" s="51">
        <f>E16*AA16</f>
        <v>0</v>
      </c>
      <c r="H16" s="51">
        <f>I16-G16</f>
        <v>0</v>
      </c>
      <c r="I16" s="51">
        <f>E16*F16</f>
        <v>0</v>
      </c>
      <c r="J16" s="52" t="s">
        <v>86</v>
      </c>
      <c r="K16" s="51">
        <f>IF(J16="5",H16,0)</f>
        <v>0</v>
      </c>
      <c r="V16" s="51">
        <f>IF(Z16=0,I16,0)</f>
        <v>0</v>
      </c>
      <c r="W16" s="51">
        <f>IF(Z16=15,I16,0)</f>
        <v>0</v>
      </c>
      <c r="X16" s="51">
        <f>IF(Z16=21,I16,0)</f>
        <v>0</v>
      </c>
      <c r="Z16" s="51">
        <v>15</v>
      </c>
      <c r="AA16" s="51">
        <f>F16*0</f>
        <v>0</v>
      </c>
      <c r="AB16" s="51">
        <f>F16*(1-0)</f>
        <v>0</v>
      </c>
      <c r="AI16" s="51">
        <f>E16*AA16</f>
        <v>0</v>
      </c>
      <c r="AJ16" s="51">
        <f>E16*AB16</f>
        <v>0</v>
      </c>
      <c r="AK16" s="52" t="s">
        <v>87</v>
      </c>
      <c r="AL16" s="52" t="s">
        <v>88</v>
      </c>
      <c r="AM16" s="44" t="s">
        <v>89</v>
      </c>
      <c r="AR16" s="76">
        <v>0</v>
      </c>
      <c r="AS16" s="76">
        <v>0</v>
      </c>
      <c r="AT16" s="76">
        <v>0</v>
      </c>
    </row>
    <row r="17" spans="2:46" s="62" customFormat="1" ht="12.75">
      <c r="B17" s="63" t="s">
        <v>55</v>
      </c>
      <c r="C17" s="154" t="s">
        <v>93</v>
      </c>
      <c r="D17" s="155"/>
      <c r="E17" s="155"/>
      <c r="F17" s="155"/>
      <c r="G17" s="155"/>
      <c r="H17" s="155"/>
      <c r="I17" s="155"/>
      <c r="AR17" s="76"/>
      <c r="AS17" s="76"/>
      <c r="AT17" s="76"/>
    </row>
    <row r="18" spans="1:46" ht="13">
      <c r="A18" s="31" t="s">
        <v>94</v>
      </c>
      <c r="B18" s="31" t="s">
        <v>95</v>
      </c>
      <c r="C18" s="31" t="s">
        <v>96</v>
      </c>
      <c r="D18" s="31" t="s">
        <v>85</v>
      </c>
      <c r="E18" s="51">
        <v>632</v>
      </c>
      <c r="F18" s="51"/>
      <c r="G18" s="76">
        <v>0</v>
      </c>
      <c r="H18" s="76">
        <v>0</v>
      </c>
      <c r="I18" s="76">
        <v>0</v>
      </c>
      <c r="J18" s="52" t="s">
        <v>86</v>
      </c>
      <c r="K18" s="51">
        <f>IF(J18="5",AS18,0)</f>
        <v>0</v>
      </c>
      <c r="V18" s="51">
        <f>IF(Z18=0,AT18,0)</f>
        <v>0</v>
      </c>
      <c r="W18" s="51">
        <f>IF(Z18=15,AT18,0)</f>
        <v>0</v>
      </c>
      <c r="X18" s="51">
        <f>IF(Z18=21,AT18,0)</f>
        <v>0</v>
      </c>
      <c r="Z18" s="51">
        <v>15</v>
      </c>
      <c r="AA18" s="51">
        <f>F18*0</f>
        <v>0</v>
      </c>
      <c r="AB18" s="51">
        <f>F18*(1-0)</f>
        <v>0</v>
      </c>
      <c r="AI18" s="51">
        <f>E18*AA18</f>
        <v>0</v>
      </c>
      <c r="AJ18" s="51">
        <f>E18*AB18</f>
        <v>0</v>
      </c>
      <c r="AK18" s="52" t="s">
        <v>87</v>
      </c>
      <c r="AL18" s="52" t="s">
        <v>88</v>
      </c>
      <c r="AM18" s="44" t="s">
        <v>89</v>
      </c>
      <c r="AR18" s="51">
        <f>E18*AA18</f>
        <v>0</v>
      </c>
      <c r="AS18" s="51">
        <f>AT18-AR18</f>
        <v>0</v>
      </c>
      <c r="AT18" s="51">
        <f>E18*F18</f>
        <v>0</v>
      </c>
    </row>
    <row r="19" spans="2:46" s="62" customFormat="1" ht="12.75">
      <c r="B19" s="63" t="s">
        <v>55</v>
      </c>
      <c r="C19" s="154" t="s">
        <v>97</v>
      </c>
      <c r="D19" s="155"/>
      <c r="E19" s="155"/>
      <c r="F19" s="155"/>
      <c r="G19" s="155"/>
      <c r="H19" s="155"/>
      <c r="I19" s="155"/>
      <c r="AR19" s="76"/>
      <c r="AS19" s="76"/>
      <c r="AT19" s="76"/>
    </row>
    <row r="20" spans="1:46" ht="13">
      <c r="A20" s="31" t="s">
        <v>98</v>
      </c>
      <c r="B20" s="31" t="s">
        <v>99</v>
      </c>
      <c r="C20" s="31" t="s">
        <v>100</v>
      </c>
      <c r="D20" s="31" t="s">
        <v>85</v>
      </c>
      <c r="E20" s="51">
        <v>45</v>
      </c>
      <c r="F20" s="51"/>
      <c r="G20" s="51">
        <f>E20*AA20</f>
        <v>0</v>
      </c>
      <c r="H20" s="51">
        <f>I20-G20</f>
        <v>0</v>
      </c>
      <c r="I20" s="51">
        <f>E20*F20</f>
        <v>0</v>
      </c>
      <c r="J20" s="52" t="s">
        <v>86</v>
      </c>
      <c r="K20" s="51">
        <f>IF(J20="5",H20,0)</f>
        <v>0</v>
      </c>
      <c r="V20" s="51">
        <f>IF(Z20=0,I20,0)</f>
        <v>0</v>
      </c>
      <c r="W20" s="51">
        <f>IF(Z20=15,I20,0)</f>
        <v>0</v>
      </c>
      <c r="X20" s="51">
        <f>IF(Z20=21,I20,0)</f>
        <v>0</v>
      </c>
      <c r="Z20" s="51">
        <v>15</v>
      </c>
      <c r="AA20" s="51">
        <f>F20*0</f>
        <v>0</v>
      </c>
      <c r="AB20" s="51">
        <f>F20*(1-0)</f>
        <v>0</v>
      </c>
      <c r="AI20" s="51">
        <f>E20*AA20</f>
        <v>0</v>
      </c>
      <c r="AJ20" s="51">
        <f>E20*AB20</f>
        <v>0</v>
      </c>
      <c r="AK20" s="52" t="s">
        <v>87</v>
      </c>
      <c r="AL20" s="52" t="s">
        <v>88</v>
      </c>
      <c r="AM20" s="44" t="s">
        <v>89</v>
      </c>
      <c r="AR20" s="76">
        <v>0</v>
      </c>
      <c r="AS20" s="76">
        <v>0</v>
      </c>
      <c r="AT20" s="76">
        <v>0</v>
      </c>
    </row>
    <row r="21" spans="1:46" ht="13">
      <c r="A21" s="62"/>
      <c r="B21" s="63" t="s">
        <v>55</v>
      </c>
      <c r="C21" s="154" t="s">
        <v>162</v>
      </c>
      <c r="D21" s="155"/>
      <c r="E21" s="155"/>
      <c r="F21" s="155"/>
      <c r="G21" s="155"/>
      <c r="H21" s="155"/>
      <c r="I21" s="155"/>
      <c r="J21" s="52"/>
      <c r="K21" s="51"/>
      <c r="V21" s="51"/>
      <c r="W21" s="51"/>
      <c r="X21" s="51"/>
      <c r="Z21" s="51"/>
      <c r="AA21" s="51"/>
      <c r="AB21" s="51"/>
      <c r="AI21" s="51"/>
      <c r="AJ21" s="51"/>
      <c r="AK21" s="52"/>
      <c r="AL21" s="52"/>
      <c r="AM21" s="44"/>
      <c r="AR21" s="76"/>
      <c r="AS21" s="76"/>
      <c r="AT21" s="76"/>
    </row>
    <row r="22" spans="1:46" s="25" customFormat="1" ht="13">
      <c r="A22" s="22" t="s">
        <v>101</v>
      </c>
      <c r="B22" s="22" t="s">
        <v>160</v>
      </c>
      <c r="C22" s="22" t="s">
        <v>172</v>
      </c>
      <c r="D22" s="22" t="s">
        <v>85</v>
      </c>
      <c r="E22" s="23">
        <v>72</v>
      </c>
      <c r="F22" s="23"/>
      <c r="G22" s="23">
        <f>E22*AA22</f>
        <v>0</v>
      </c>
      <c r="H22" s="23">
        <f>I22-G22</f>
        <v>0</v>
      </c>
      <c r="I22" s="23">
        <f>E22*F22</f>
        <v>0</v>
      </c>
      <c r="J22" s="24" t="s">
        <v>102</v>
      </c>
      <c r="K22" s="23">
        <f>IF(J22="5",H22,0)</f>
        <v>0</v>
      </c>
      <c r="V22" s="23">
        <f>IF(Z22=0,I22,0)</f>
        <v>0</v>
      </c>
      <c r="W22" s="23">
        <f>IF(Z22=15,I22,0)</f>
        <v>0</v>
      </c>
      <c r="X22" s="23">
        <f>IF(Z22=21,I22,0)</f>
        <v>0</v>
      </c>
      <c r="Z22" s="23">
        <v>15</v>
      </c>
      <c r="AA22" s="23">
        <f>F22*1</f>
        <v>0</v>
      </c>
      <c r="AB22" s="23">
        <f>F22*(1-1)</f>
        <v>0</v>
      </c>
      <c r="AI22" s="23">
        <f>E22*AA22</f>
        <v>0</v>
      </c>
      <c r="AJ22" s="23">
        <f>E22*AB22</f>
        <v>0</v>
      </c>
      <c r="AK22" s="24" t="s">
        <v>87</v>
      </c>
      <c r="AL22" s="24" t="s">
        <v>88</v>
      </c>
      <c r="AM22" s="26" t="s">
        <v>89</v>
      </c>
      <c r="AR22" s="77">
        <v>0</v>
      </c>
      <c r="AS22" s="77">
        <v>0</v>
      </c>
      <c r="AT22" s="77">
        <v>0</v>
      </c>
    </row>
    <row r="23" spans="2:46" s="27" customFormat="1" ht="12.75">
      <c r="B23" s="28" t="s">
        <v>55</v>
      </c>
      <c r="C23" s="161" t="s">
        <v>161</v>
      </c>
      <c r="D23" s="164"/>
      <c r="E23" s="164"/>
      <c r="F23" s="164"/>
      <c r="G23" s="164"/>
      <c r="H23" s="164"/>
      <c r="I23" s="164"/>
      <c r="AR23" s="77"/>
      <c r="AS23" s="77"/>
      <c r="AT23" s="77"/>
    </row>
    <row r="24" spans="1:46" s="60" customFormat="1" ht="13">
      <c r="A24" s="57" t="s">
        <v>180</v>
      </c>
      <c r="B24" s="57" t="s">
        <v>103</v>
      </c>
      <c r="C24" s="57" t="s">
        <v>175</v>
      </c>
      <c r="D24" s="57" t="s">
        <v>85</v>
      </c>
      <c r="E24" s="58">
        <v>7</v>
      </c>
      <c r="F24" s="58"/>
      <c r="G24" s="58">
        <f>E24*AA24</f>
        <v>0</v>
      </c>
      <c r="H24" s="58">
        <f>I24-G24</f>
        <v>0</v>
      </c>
      <c r="I24" s="58">
        <f>E24*F24</f>
        <v>0</v>
      </c>
      <c r="J24" s="59" t="s">
        <v>102</v>
      </c>
      <c r="K24" s="58">
        <f>IF(J24="5",H24,0)</f>
        <v>0</v>
      </c>
      <c r="V24" s="58">
        <f>IF(Z24=0,I24,0)</f>
        <v>0</v>
      </c>
      <c r="W24" s="58">
        <f>IF(Z24=15,I24,0)</f>
        <v>0</v>
      </c>
      <c r="X24" s="58">
        <f>IF(Z24=21,I24,0)</f>
        <v>0</v>
      </c>
      <c r="Z24" s="58">
        <v>15</v>
      </c>
      <c r="AA24" s="58">
        <f>F24*1</f>
        <v>0</v>
      </c>
      <c r="AB24" s="58">
        <f>F24*(1-1)</f>
        <v>0</v>
      </c>
      <c r="AI24" s="58">
        <f>E24*AA24</f>
        <v>0</v>
      </c>
      <c r="AJ24" s="58">
        <f>E24*AB24</f>
        <v>0</v>
      </c>
      <c r="AK24" s="59" t="s">
        <v>87</v>
      </c>
      <c r="AL24" s="59" t="s">
        <v>88</v>
      </c>
      <c r="AM24" s="61" t="s">
        <v>89</v>
      </c>
      <c r="AR24" s="77">
        <v>0</v>
      </c>
      <c r="AS24" s="77">
        <v>0</v>
      </c>
      <c r="AT24" s="77">
        <v>0</v>
      </c>
    </row>
    <row r="25" spans="2:46" s="62" customFormat="1" ht="12.75">
      <c r="B25" s="63" t="s">
        <v>55</v>
      </c>
      <c r="C25" s="154" t="s">
        <v>106</v>
      </c>
      <c r="D25" s="154"/>
      <c r="E25" s="154"/>
      <c r="F25" s="154"/>
      <c r="G25" s="154"/>
      <c r="H25" s="154"/>
      <c r="I25" s="154"/>
      <c r="AR25" s="77"/>
      <c r="AS25" s="77"/>
      <c r="AT25" s="77"/>
    </row>
    <row r="26" spans="1:46" ht="13">
      <c r="A26" s="81" t="s">
        <v>105</v>
      </c>
      <c r="B26" s="31" t="s">
        <v>91</v>
      </c>
      <c r="C26" s="31" t="s">
        <v>112</v>
      </c>
      <c r="D26" s="31" t="s">
        <v>85</v>
      </c>
      <c r="E26" s="51">
        <v>79</v>
      </c>
      <c r="F26" s="51"/>
      <c r="G26" s="51">
        <f>E26*AA26</f>
        <v>0</v>
      </c>
      <c r="H26" s="51">
        <f>I26-G26</f>
        <v>0</v>
      </c>
      <c r="I26" s="51">
        <f>E26*F26</f>
        <v>0</v>
      </c>
      <c r="J26" s="52" t="s">
        <v>86</v>
      </c>
      <c r="K26" s="51">
        <f>IF(J26="5",H26,0)</f>
        <v>0</v>
      </c>
      <c r="V26" s="51">
        <f>IF(Z26=0,I26,0)</f>
        <v>0</v>
      </c>
      <c r="W26" s="51">
        <f>IF(Z26=15,I26,0)</f>
        <v>0</v>
      </c>
      <c r="X26" s="51">
        <f>IF(Z26=21,I26,0)</f>
        <v>0</v>
      </c>
      <c r="Z26" s="51">
        <v>15</v>
      </c>
      <c r="AA26" s="51">
        <f>F26*0</f>
        <v>0</v>
      </c>
      <c r="AB26" s="51">
        <f>F26*(1-0)</f>
        <v>0</v>
      </c>
      <c r="AI26" s="51">
        <f>E26*AA26</f>
        <v>0</v>
      </c>
      <c r="AJ26" s="51">
        <f>E26*AB26</f>
        <v>0</v>
      </c>
      <c r="AK26" s="52" t="s">
        <v>87</v>
      </c>
      <c r="AL26" s="52" t="s">
        <v>88</v>
      </c>
      <c r="AM26" s="44" t="s">
        <v>89</v>
      </c>
      <c r="AR26" s="76">
        <v>0</v>
      </c>
      <c r="AS26" s="76">
        <v>0</v>
      </c>
      <c r="AT26" s="76">
        <v>0</v>
      </c>
    </row>
    <row r="27" spans="2:46" s="62" customFormat="1" ht="12.75">
      <c r="B27" s="63" t="s">
        <v>55</v>
      </c>
      <c r="C27" s="154" t="s">
        <v>113</v>
      </c>
      <c r="D27" s="155"/>
      <c r="E27" s="155"/>
      <c r="F27" s="155"/>
      <c r="G27" s="155"/>
      <c r="H27" s="155"/>
      <c r="I27" s="155"/>
      <c r="AR27" s="76"/>
      <c r="AS27" s="76"/>
      <c r="AT27" s="76"/>
    </row>
    <row r="28" spans="1:46" s="60" customFormat="1" ht="13">
      <c r="A28" s="57" t="s">
        <v>181</v>
      </c>
      <c r="B28" s="57" t="s">
        <v>115</v>
      </c>
      <c r="C28" s="57" t="s">
        <v>116</v>
      </c>
      <c r="D28" s="57" t="s">
        <v>85</v>
      </c>
      <c r="E28" s="58">
        <v>79</v>
      </c>
      <c r="F28" s="58"/>
      <c r="G28" s="58">
        <f>E28*AA28</f>
        <v>0</v>
      </c>
      <c r="H28" s="58">
        <f>I28-G28</f>
        <v>0</v>
      </c>
      <c r="I28" s="58">
        <f>E28*F28</f>
        <v>0</v>
      </c>
      <c r="J28" s="59" t="s">
        <v>102</v>
      </c>
      <c r="K28" s="58">
        <f>IF(J28="5",H28,0)</f>
        <v>0</v>
      </c>
      <c r="V28" s="58">
        <f>IF(Z28=0,I28,0)</f>
        <v>0</v>
      </c>
      <c r="W28" s="58">
        <f>IF(Z28=15,I28,0)</f>
        <v>0</v>
      </c>
      <c r="X28" s="58">
        <f>IF(Z28=21,I28,0)</f>
        <v>0</v>
      </c>
      <c r="Z28" s="58">
        <v>15</v>
      </c>
      <c r="AA28" s="58">
        <f>F28*1</f>
        <v>0</v>
      </c>
      <c r="AB28" s="58">
        <f>F28*(1-1)</f>
        <v>0</v>
      </c>
      <c r="AI28" s="58">
        <f>E28*AA28</f>
        <v>0</v>
      </c>
      <c r="AJ28" s="58">
        <f>E28*AB28</f>
        <v>0</v>
      </c>
      <c r="AK28" s="59" t="s">
        <v>87</v>
      </c>
      <c r="AL28" s="59" t="s">
        <v>88</v>
      </c>
      <c r="AM28" s="61" t="s">
        <v>89</v>
      </c>
      <c r="AR28" s="77">
        <v>0</v>
      </c>
      <c r="AS28" s="77">
        <v>0</v>
      </c>
      <c r="AT28" s="77">
        <v>0</v>
      </c>
    </row>
    <row r="29" spans="2:46" s="62" customFormat="1" ht="12.75">
      <c r="B29" s="63" t="s">
        <v>55</v>
      </c>
      <c r="C29" s="154" t="s">
        <v>117</v>
      </c>
      <c r="D29" s="155"/>
      <c r="E29" s="155"/>
      <c r="F29" s="155"/>
      <c r="G29" s="155"/>
      <c r="H29" s="155"/>
      <c r="I29" s="155"/>
      <c r="AR29" s="77"/>
      <c r="AS29" s="77"/>
      <c r="AT29" s="77"/>
    </row>
    <row r="30" spans="1:46" s="60" customFormat="1" ht="13">
      <c r="A30" s="57" t="s">
        <v>182</v>
      </c>
      <c r="B30" s="57" t="s">
        <v>119</v>
      </c>
      <c r="C30" s="57" t="s">
        <v>120</v>
      </c>
      <c r="D30" s="57" t="s">
        <v>121</v>
      </c>
      <c r="E30" s="58">
        <v>646</v>
      </c>
      <c r="F30" s="58"/>
      <c r="G30" s="58">
        <f>E30*AA30</f>
        <v>0</v>
      </c>
      <c r="H30" s="58">
        <f>I30-G30</f>
        <v>0</v>
      </c>
      <c r="I30" s="58">
        <f>E30*F30</f>
        <v>0</v>
      </c>
      <c r="J30" s="59" t="s">
        <v>102</v>
      </c>
      <c r="K30" s="58">
        <f>IF(J30="5",H30,0)</f>
        <v>0</v>
      </c>
      <c r="V30" s="58">
        <f>IF(Z30=0,I30,0)</f>
        <v>0</v>
      </c>
      <c r="W30" s="58">
        <f>IF(Z30=15,I30,0)</f>
        <v>0</v>
      </c>
      <c r="X30" s="58">
        <f>IF(Z30=21,I30,0)</f>
        <v>0</v>
      </c>
      <c r="Z30" s="58">
        <v>15</v>
      </c>
      <c r="AA30" s="58">
        <f>F30*1</f>
        <v>0</v>
      </c>
      <c r="AB30" s="58">
        <f>F30*(1-1)</f>
        <v>0</v>
      </c>
      <c r="AI30" s="58">
        <f>E30*AA30</f>
        <v>0</v>
      </c>
      <c r="AJ30" s="58">
        <f>E30*AB30</f>
        <v>0</v>
      </c>
      <c r="AK30" s="59" t="s">
        <v>87</v>
      </c>
      <c r="AL30" s="59" t="s">
        <v>88</v>
      </c>
      <c r="AM30" s="61" t="s">
        <v>89</v>
      </c>
      <c r="AR30" s="77">
        <v>0</v>
      </c>
      <c r="AS30" s="77">
        <v>0</v>
      </c>
      <c r="AT30" s="77">
        <v>0</v>
      </c>
    </row>
    <row r="31" spans="2:46" s="62" customFormat="1" ht="12.75">
      <c r="B31" s="63" t="s">
        <v>55</v>
      </c>
      <c r="C31" s="154" t="s">
        <v>122</v>
      </c>
      <c r="D31" s="155"/>
      <c r="E31" s="155"/>
      <c r="F31" s="155"/>
      <c r="G31" s="155"/>
      <c r="H31" s="155"/>
      <c r="I31" s="155"/>
      <c r="AR31" s="76"/>
      <c r="AS31" s="76"/>
      <c r="AT31" s="76"/>
    </row>
    <row r="32" spans="1:46" ht="13">
      <c r="A32" s="81" t="s">
        <v>109</v>
      </c>
      <c r="B32" s="31" t="s">
        <v>124</v>
      </c>
      <c r="C32" s="31" t="s">
        <v>125</v>
      </c>
      <c r="D32" s="31" t="s">
        <v>85</v>
      </c>
      <c r="E32" s="51">
        <v>474</v>
      </c>
      <c r="F32" s="51"/>
      <c r="G32" s="76">
        <v>0</v>
      </c>
      <c r="H32" s="76">
        <v>0</v>
      </c>
      <c r="I32" s="76">
        <v>0</v>
      </c>
      <c r="J32" s="52" t="s">
        <v>86</v>
      </c>
      <c r="K32" s="51">
        <f>IF(J32="5",AS32,0)</f>
        <v>0</v>
      </c>
      <c r="V32" s="51">
        <f>IF(Z32=0,AT32,0)</f>
        <v>0</v>
      </c>
      <c r="W32" s="51">
        <f>IF(Z32=15,AT32,0)</f>
        <v>0</v>
      </c>
      <c r="X32" s="51">
        <f>IF(Z32=21,AT32,0)</f>
        <v>0</v>
      </c>
      <c r="Z32" s="51">
        <v>15</v>
      </c>
      <c r="AA32" s="51">
        <f>F32*0</f>
        <v>0</v>
      </c>
      <c r="AB32" s="51">
        <f>F32*(1-0)</f>
        <v>0</v>
      </c>
      <c r="AI32" s="51">
        <f>E32*AA32</f>
        <v>0</v>
      </c>
      <c r="AJ32" s="51">
        <f>E32*AB32</f>
        <v>0</v>
      </c>
      <c r="AK32" s="52" t="s">
        <v>87</v>
      </c>
      <c r="AL32" s="52" t="s">
        <v>88</v>
      </c>
      <c r="AM32" s="44" t="s">
        <v>89</v>
      </c>
      <c r="AR32" s="51">
        <f>E32*AA32</f>
        <v>0</v>
      </c>
      <c r="AS32" s="51">
        <f>AT32-AR32</f>
        <v>0</v>
      </c>
      <c r="AT32" s="51">
        <f>E32*F32</f>
        <v>0</v>
      </c>
    </row>
    <row r="33" spans="2:46" s="62" customFormat="1" ht="12.75">
      <c r="B33" s="63" t="s">
        <v>55</v>
      </c>
      <c r="C33" s="154" t="s">
        <v>126</v>
      </c>
      <c r="D33" s="155"/>
      <c r="E33" s="155"/>
      <c r="F33" s="155"/>
      <c r="G33" s="155"/>
      <c r="H33" s="155"/>
      <c r="I33" s="155"/>
      <c r="AR33" s="76"/>
      <c r="AS33" s="76"/>
      <c r="AT33" s="76"/>
    </row>
    <row r="34" spans="1:46" ht="13">
      <c r="A34" s="81" t="s">
        <v>111</v>
      </c>
      <c r="B34" s="31" t="s">
        <v>95</v>
      </c>
      <c r="C34" s="31" t="s">
        <v>128</v>
      </c>
      <c r="D34" s="31" t="s">
        <v>85</v>
      </c>
      <c r="E34" s="51">
        <v>632</v>
      </c>
      <c r="F34" s="51"/>
      <c r="G34" s="76">
        <v>0</v>
      </c>
      <c r="H34" s="76">
        <v>0</v>
      </c>
      <c r="I34" s="76">
        <v>0</v>
      </c>
      <c r="J34" s="52" t="s">
        <v>86</v>
      </c>
      <c r="K34" s="51">
        <f>IF(J34="5",AS34,0)</f>
        <v>0</v>
      </c>
      <c r="V34" s="51">
        <f>IF(Z34=0,AT34,0)</f>
        <v>0</v>
      </c>
      <c r="W34" s="51">
        <f>IF(Z34=15,AT34,0)</f>
        <v>0</v>
      </c>
      <c r="X34" s="51">
        <f>IF(Z34=21,AT34,0)</f>
        <v>0</v>
      </c>
      <c r="Z34" s="51">
        <v>15</v>
      </c>
      <c r="AA34" s="51">
        <f>F34*0</f>
        <v>0</v>
      </c>
      <c r="AB34" s="51">
        <f>F34*(1-0)</f>
        <v>0</v>
      </c>
      <c r="AI34" s="51">
        <f>E34*AA34</f>
        <v>0</v>
      </c>
      <c r="AJ34" s="51">
        <f>E34*AB34</f>
        <v>0</v>
      </c>
      <c r="AK34" s="52" t="s">
        <v>87</v>
      </c>
      <c r="AL34" s="52" t="s">
        <v>88</v>
      </c>
      <c r="AM34" s="44" t="s">
        <v>89</v>
      </c>
      <c r="AR34" s="51">
        <f>E34*AA34</f>
        <v>0</v>
      </c>
      <c r="AS34" s="51">
        <f>AT34-AR34</f>
        <v>0</v>
      </c>
      <c r="AT34" s="51">
        <f>E34*F34</f>
        <v>0</v>
      </c>
    </row>
    <row r="35" spans="2:46" s="62" customFormat="1" ht="12.75">
      <c r="B35" s="63" t="s">
        <v>55</v>
      </c>
      <c r="C35" s="154" t="s">
        <v>129</v>
      </c>
      <c r="D35" s="155"/>
      <c r="E35" s="155"/>
      <c r="F35" s="155"/>
      <c r="G35" s="155"/>
      <c r="H35" s="155"/>
      <c r="I35" s="155"/>
      <c r="AR35" s="29"/>
      <c r="AS35" s="29"/>
      <c r="AT35" s="29"/>
    </row>
    <row r="36" spans="1:46" ht="13">
      <c r="A36" s="48"/>
      <c r="B36" s="49" t="s">
        <v>130</v>
      </c>
      <c r="C36" s="136" t="s">
        <v>131</v>
      </c>
      <c r="D36" s="137"/>
      <c r="E36" s="137"/>
      <c r="F36" s="137"/>
      <c r="G36" s="50">
        <f>SUM(G37:G55)</f>
        <v>0</v>
      </c>
      <c r="H36" s="50">
        <f>SUM(H37:H55)</f>
        <v>0</v>
      </c>
      <c r="I36" s="50">
        <f>G36+H36</f>
        <v>0</v>
      </c>
      <c r="L36" s="50">
        <f>IF(M36="PR",I36,SUM(K37:K51))</f>
        <v>0</v>
      </c>
      <c r="M36" s="44" t="s">
        <v>132</v>
      </c>
      <c r="N36" s="50">
        <f>IF(M36="HS",G36,0)</f>
        <v>0</v>
      </c>
      <c r="O36" s="50">
        <f>IF(M36="HS",H36-L36,0)</f>
        <v>0</v>
      </c>
      <c r="P36" s="50">
        <f>IF(M36="PS",G36,0)</f>
        <v>0</v>
      </c>
      <c r="Q36" s="50">
        <f>IF(M36="PS",H36-L36,0)</f>
        <v>0</v>
      </c>
      <c r="R36" s="50">
        <f>IF(M36="MP",G36,0)</f>
        <v>0</v>
      </c>
      <c r="S36" s="50">
        <f>IF(M36="MP",H36-L36,0)</f>
        <v>0</v>
      </c>
      <c r="T36" s="50">
        <f>IF(M36="OM",G36,0)</f>
        <v>0</v>
      </c>
      <c r="U36" s="44" t="s">
        <v>79</v>
      </c>
      <c r="AE36" s="50">
        <f>SUM(V37:V51)</f>
        <v>0</v>
      </c>
      <c r="AF36" s="50">
        <f>SUM(W37:W51)</f>
        <v>0</v>
      </c>
      <c r="AG36" s="50">
        <f>SUM(X37:X51)</f>
        <v>0</v>
      </c>
      <c r="AR36" s="75">
        <f>SUM(AR37:AR55)</f>
        <v>0</v>
      </c>
      <c r="AS36" s="75">
        <f>SUM(AS37:AS55)</f>
        <v>0</v>
      </c>
      <c r="AT36" s="75">
        <f>AR36+AS36</f>
        <v>0</v>
      </c>
    </row>
    <row r="37" spans="1:46" ht="13">
      <c r="A37" s="81" t="s">
        <v>114</v>
      </c>
      <c r="B37" s="31" t="s">
        <v>134</v>
      </c>
      <c r="C37" s="31" t="s">
        <v>135</v>
      </c>
      <c r="D37" s="31" t="s">
        <v>136</v>
      </c>
      <c r="E37" s="51">
        <v>50</v>
      </c>
      <c r="F37" s="51"/>
      <c r="G37" s="76">
        <v>0</v>
      </c>
      <c r="H37" s="76">
        <v>0</v>
      </c>
      <c r="I37" s="76">
        <v>0</v>
      </c>
      <c r="J37" s="52" t="s">
        <v>79</v>
      </c>
      <c r="K37" s="51">
        <f>IF(J37="5",AS37,0)</f>
        <v>0</v>
      </c>
      <c r="V37" s="51">
        <f>IF(Z37=0,AT37,0)</f>
        <v>0</v>
      </c>
      <c r="W37" s="51">
        <f>IF(Z37=15,AT37,0)</f>
        <v>0</v>
      </c>
      <c r="X37" s="51">
        <f>IF(Z37=21,AT37,0)</f>
        <v>0</v>
      </c>
      <c r="Z37" s="51">
        <v>15</v>
      </c>
      <c r="AA37" s="51">
        <f>F37*0</f>
        <v>0</v>
      </c>
      <c r="AB37" s="51">
        <f>F37*(1-0)</f>
        <v>0</v>
      </c>
      <c r="AI37" s="51">
        <f>E37*AA37</f>
        <v>0</v>
      </c>
      <c r="AJ37" s="51">
        <f>E37*AB37</f>
        <v>0</v>
      </c>
      <c r="AK37" s="52" t="s">
        <v>137</v>
      </c>
      <c r="AL37" s="52" t="s">
        <v>88</v>
      </c>
      <c r="AM37" s="44" t="s">
        <v>89</v>
      </c>
      <c r="AR37" s="51">
        <f>E37*AA37</f>
        <v>0</v>
      </c>
      <c r="AS37" s="51">
        <f>AT37-AR37</f>
        <v>0</v>
      </c>
      <c r="AT37" s="51">
        <f>E37*F37</f>
        <v>0</v>
      </c>
    </row>
    <row r="38" spans="2:46" s="62" customFormat="1" ht="12.75">
      <c r="B38" s="63" t="s">
        <v>55</v>
      </c>
      <c r="C38" s="154" t="s">
        <v>135</v>
      </c>
      <c r="D38" s="155"/>
      <c r="E38" s="155"/>
      <c r="F38" s="155"/>
      <c r="G38" s="155"/>
      <c r="H38" s="155"/>
      <c r="I38" s="155"/>
      <c r="AR38" s="76"/>
      <c r="AS38" s="76"/>
      <c r="AT38" s="76"/>
    </row>
    <row r="39" spans="1:46" ht="13">
      <c r="A39" s="81" t="s">
        <v>118</v>
      </c>
      <c r="B39" s="31" t="s">
        <v>139</v>
      </c>
      <c r="C39" s="31" t="s">
        <v>140</v>
      </c>
      <c r="D39" s="31" t="s">
        <v>141</v>
      </c>
      <c r="E39" s="51">
        <v>79</v>
      </c>
      <c r="F39" s="51"/>
      <c r="G39" s="76">
        <v>0</v>
      </c>
      <c r="H39" s="76">
        <v>0</v>
      </c>
      <c r="I39" s="76">
        <v>0</v>
      </c>
      <c r="J39" s="52" t="s">
        <v>79</v>
      </c>
      <c r="K39" s="51">
        <f>IF(J39="5",AS39,0)</f>
        <v>0</v>
      </c>
      <c r="V39" s="51">
        <f>IF(Z39=0,AT39,0)</f>
        <v>0</v>
      </c>
      <c r="W39" s="51">
        <f>IF(Z39=15,AT39,0)</f>
        <v>0</v>
      </c>
      <c r="X39" s="51">
        <f>IF(Z39=21,AT39,0)</f>
        <v>0</v>
      </c>
      <c r="Z39" s="51">
        <v>15</v>
      </c>
      <c r="AA39" s="51">
        <f>F39*0</f>
        <v>0</v>
      </c>
      <c r="AB39" s="51">
        <f>F39*(1-0)</f>
        <v>0</v>
      </c>
      <c r="AI39" s="51">
        <f>E39*AA39</f>
        <v>0</v>
      </c>
      <c r="AJ39" s="51">
        <f>E39*AB39</f>
        <v>0</v>
      </c>
      <c r="AK39" s="52" t="s">
        <v>137</v>
      </c>
      <c r="AL39" s="52" t="s">
        <v>88</v>
      </c>
      <c r="AM39" s="44" t="s">
        <v>89</v>
      </c>
      <c r="AR39" s="51">
        <f>E39*AA39</f>
        <v>0</v>
      </c>
      <c r="AS39" s="51">
        <f>AT39-AR39</f>
        <v>0</v>
      </c>
      <c r="AT39" s="51">
        <f>E39*F39</f>
        <v>0</v>
      </c>
    </row>
    <row r="40" spans="2:46" s="62" customFormat="1" ht="12.75">
      <c r="B40" s="63" t="s">
        <v>55</v>
      </c>
      <c r="C40" s="154" t="s">
        <v>140</v>
      </c>
      <c r="D40" s="155"/>
      <c r="E40" s="155"/>
      <c r="F40" s="155"/>
      <c r="G40" s="155"/>
      <c r="H40" s="155"/>
      <c r="I40" s="155"/>
      <c r="AR40" s="76"/>
      <c r="AS40" s="76"/>
      <c r="AT40" s="76"/>
    </row>
    <row r="41" spans="1:46" ht="13">
      <c r="A41" s="81" t="s">
        <v>123</v>
      </c>
      <c r="B41" s="31" t="s">
        <v>143</v>
      </c>
      <c r="C41" s="31" t="s">
        <v>144</v>
      </c>
      <c r="D41" s="31" t="s">
        <v>145</v>
      </c>
      <c r="E41" s="51">
        <v>316</v>
      </c>
      <c r="F41" s="51"/>
      <c r="G41" s="76">
        <v>0</v>
      </c>
      <c r="H41" s="76">
        <v>0</v>
      </c>
      <c r="I41" s="76">
        <v>0</v>
      </c>
      <c r="J41" s="52" t="s">
        <v>79</v>
      </c>
      <c r="K41" s="51">
        <f>IF(J41="5",AS41,0)</f>
        <v>0</v>
      </c>
      <c r="V41" s="51">
        <f>IF(Z41=0,AT41,0)</f>
        <v>0</v>
      </c>
      <c r="W41" s="51">
        <f>IF(Z41=15,AT41,0)</f>
        <v>0</v>
      </c>
      <c r="X41" s="51">
        <f>IF(Z41=21,AT41,0)</f>
        <v>0</v>
      </c>
      <c r="Z41" s="51">
        <v>15</v>
      </c>
      <c r="AA41" s="51">
        <f>F41*0</f>
        <v>0</v>
      </c>
      <c r="AB41" s="51">
        <f>F41*(1-0)</f>
        <v>0</v>
      </c>
      <c r="AI41" s="51">
        <f>E41*AA41</f>
        <v>0</v>
      </c>
      <c r="AJ41" s="51">
        <f>E41*AB41</f>
        <v>0</v>
      </c>
      <c r="AK41" s="52" t="s">
        <v>137</v>
      </c>
      <c r="AL41" s="52" t="s">
        <v>88</v>
      </c>
      <c r="AM41" s="44" t="s">
        <v>89</v>
      </c>
      <c r="AR41" s="51">
        <f>E41*AA41</f>
        <v>0</v>
      </c>
      <c r="AS41" s="51">
        <f>AT41-AR41</f>
        <v>0</v>
      </c>
      <c r="AT41" s="51">
        <f>E41*F41</f>
        <v>0</v>
      </c>
    </row>
    <row r="42" spans="2:46" s="62" customFormat="1" ht="12.75">
      <c r="B42" s="63" t="s">
        <v>55</v>
      </c>
      <c r="C42" s="154" t="s">
        <v>144</v>
      </c>
      <c r="D42" s="155"/>
      <c r="E42" s="155"/>
      <c r="F42" s="155"/>
      <c r="G42" s="155"/>
      <c r="H42" s="155"/>
      <c r="I42" s="155"/>
      <c r="AR42" s="76"/>
      <c r="AS42" s="76"/>
      <c r="AT42" s="76"/>
    </row>
    <row r="43" spans="1:46" ht="13">
      <c r="A43" s="81" t="s">
        <v>127</v>
      </c>
      <c r="B43" s="31" t="s">
        <v>147</v>
      </c>
      <c r="C43" s="31" t="s">
        <v>148</v>
      </c>
      <c r="D43" s="31" t="s">
        <v>136</v>
      </c>
      <c r="E43" s="51">
        <v>25</v>
      </c>
      <c r="F43" s="51"/>
      <c r="G43" s="76">
        <v>0</v>
      </c>
      <c r="H43" s="76">
        <v>0</v>
      </c>
      <c r="I43" s="76">
        <v>0</v>
      </c>
      <c r="J43" s="52" t="s">
        <v>79</v>
      </c>
      <c r="K43" s="51">
        <f>IF(J43="5",AS43,0)</f>
        <v>0</v>
      </c>
      <c r="V43" s="51">
        <f>IF(Z43=0,AT43,0)</f>
        <v>0</v>
      </c>
      <c r="W43" s="51">
        <f>IF(Z43=15,AT43,0)</f>
        <v>0</v>
      </c>
      <c r="X43" s="51">
        <f>IF(Z43=21,AT43,0)</f>
        <v>0</v>
      </c>
      <c r="Z43" s="51">
        <v>15</v>
      </c>
      <c r="AA43" s="51">
        <f>F43*0</f>
        <v>0</v>
      </c>
      <c r="AB43" s="51">
        <f>F43*(1-0)</f>
        <v>0</v>
      </c>
      <c r="AI43" s="51">
        <f>E43*AA43</f>
        <v>0</v>
      </c>
      <c r="AJ43" s="51">
        <f>E43*AB43</f>
        <v>0</v>
      </c>
      <c r="AK43" s="52" t="s">
        <v>137</v>
      </c>
      <c r="AL43" s="52" t="s">
        <v>88</v>
      </c>
      <c r="AM43" s="44" t="s">
        <v>89</v>
      </c>
      <c r="AR43" s="51">
        <f>E43*AA43</f>
        <v>0</v>
      </c>
      <c r="AS43" s="51">
        <f>AT43-AR43</f>
        <v>0</v>
      </c>
      <c r="AT43" s="51">
        <f>E43*F43</f>
        <v>0</v>
      </c>
    </row>
    <row r="44" spans="2:46" s="62" customFormat="1" ht="12.75">
      <c r="B44" s="63" t="s">
        <v>55</v>
      </c>
      <c r="C44" s="154" t="s">
        <v>148</v>
      </c>
      <c r="D44" s="155"/>
      <c r="E44" s="155"/>
      <c r="F44" s="155"/>
      <c r="G44" s="155"/>
      <c r="H44" s="155"/>
      <c r="I44" s="155"/>
      <c r="AR44" s="76"/>
      <c r="AS44" s="76"/>
      <c r="AT44" s="76"/>
    </row>
    <row r="45" spans="1:46" ht="13">
      <c r="A45" s="81" t="s">
        <v>133</v>
      </c>
      <c r="B45" s="31" t="s">
        <v>150</v>
      </c>
      <c r="C45" s="31" t="s">
        <v>151</v>
      </c>
      <c r="D45" s="31" t="s">
        <v>136</v>
      </c>
      <c r="E45" s="51">
        <v>40</v>
      </c>
      <c r="F45" s="51"/>
      <c r="G45" s="76">
        <v>0</v>
      </c>
      <c r="H45" s="76">
        <v>0</v>
      </c>
      <c r="I45" s="76">
        <v>0</v>
      </c>
      <c r="J45" s="52" t="s">
        <v>79</v>
      </c>
      <c r="K45" s="51">
        <f>IF(J45="5",AS45,0)</f>
        <v>0</v>
      </c>
      <c r="V45" s="51">
        <f>IF(Z45=0,AT45,0)</f>
        <v>0</v>
      </c>
      <c r="W45" s="51">
        <f>IF(Z45=15,AT45,0)</f>
        <v>0</v>
      </c>
      <c r="X45" s="51">
        <f>IF(Z45=21,AT45,0)</f>
        <v>0</v>
      </c>
      <c r="Z45" s="51">
        <v>15</v>
      </c>
      <c r="AA45" s="51">
        <f>F45*0</f>
        <v>0</v>
      </c>
      <c r="AB45" s="51">
        <f>F45*(1-0)</f>
        <v>0</v>
      </c>
      <c r="AI45" s="51">
        <f>E45*AA45</f>
        <v>0</v>
      </c>
      <c r="AJ45" s="51">
        <f>E45*AB45</f>
        <v>0</v>
      </c>
      <c r="AK45" s="52" t="s">
        <v>137</v>
      </c>
      <c r="AL45" s="52" t="s">
        <v>88</v>
      </c>
      <c r="AM45" s="44" t="s">
        <v>89</v>
      </c>
      <c r="AR45" s="51">
        <f>E45*AA45</f>
        <v>0</v>
      </c>
      <c r="AS45" s="51">
        <f>AT45-AR45</f>
        <v>0</v>
      </c>
      <c r="AT45" s="51">
        <f>E45*F45</f>
        <v>0</v>
      </c>
    </row>
    <row r="46" spans="2:46" s="62" customFormat="1" ht="12.75">
      <c r="B46" s="63" t="s">
        <v>55</v>
      </c>
      <c r="C46" s="154" t="s">
        <v>151</v>
      </c>
      <c r="D46" s="155"/>
      <c r="E46" s="155"/>
      <c r="F46" s="155"/>
      <c r="G46" s="155"/>
      <c r="H46" s="155"/>
      <c r="I46" s="155"/>
      <c r="AR46" s="76"/>
      <c r="AS46" s="76"/>
      <c r="AT46" s="76"/>
    </row>
    <row r="47" spans="1:46" ht="13">
      <c r="A47" s="81" t="s">
        <v>138</v>
      </c>
      <c r="B47" s="31" t="s">
        <v>152</v>
      </c>
      <c r="C47" s="31" t="s">
        <v>153</v>
      </c>
      <c r="D47" s="31" t="s">
        <v>136</v>
      </c>
      <c r="E47" s="51">
        <v>79</v>
      </c>
      <c r="F47" s="51"/>
      <c r="G47" s="51">
        <f>E47*AA47</f>
        <v>0</v>
      </c>
      <c r="H47" s="51">
        <f>I47-G47</f>
        <v>0</v>
      </c>
      <c r="I47" s="51">
        <f>E47*F47</f>
        <v>0</v>
      </c>
      <c r="J47" s="52" t="s">
        <v>79</v>
      </c>
      <c r="K47" s="51">
        <f>IF(J47="5",H47,0)</f>
        <v>0</v>
      </c>
      <c r="V47" s="51">
        <f>IF(Z47=0,I47,0)</f>
        <v>0</v>
      </c>
      <c r="W47" s="51">
        <f>IF(Z47=15,I47,0)</f>
        <v>0</v>
      </c>
      <c r="X47" s="51">
        <f>IF(Z47=21,I47,0)</f>
        <v>0</v>
      </c>
      <c r="Z47" s="51">
        <v>15</v>
      </c>
      <c r="AA47" s="51">
        <f>F47*0</f>
        <v>0</v>
      </c>
      <c r="AB47" s="51">
        <f>F47*(1-0)</f>
        <v>0</v>
      </c>
      <c r="AI47" s="51">
        <f>E47*AA47</f>
        <v>0</v>
      </c>
      <c r="AJ47" s="51">
        <f>E47*AB47</f>
        <v>0</v>
      </c>
      <c r="AK47" s="52" t="s">
        <v>137</v>
      </c>
      <c r="AL47" s="52" t="s">
        <v>88</v>
      </c>
      <c r="AM47" s="44" t="s">
        <v>89</v>
      </c>
      <c r="AR47" s="76">
        <v>0</v>
      </c>
      <c r="AS47" s="76">
        <v>0</v>
      </c>
      <c r="AT47" s="76">
        <v>0</v>
      </c>
    </row>
    <row r="48" spans="2:46" s="62" customFormat="1" ht="12.75">
      <c r="B48" s="63" t="s">
        <v>55</v>
      </c>
      <c r="C48" s="154" t="s">
        <v>153</v>
      </c>
      <c r="D48" s="155"/>
      <c r="E48" s="155"/>
      <c r="F48" s="155"/>
      <c r="G48" s="155"/>
      <c r="H48" s="155"/>
      <c r="I48" s="155"/>
      <c r="AR48" s="76"/>
      <c r="AS48" s="76"/>
      <c r="AT48" s="76"/>
    </row>
    <row r="49" spans="1:46" ht="13">
      <c r="A49" s="81" t="s">
        <v>142</v>
      </c>
      <c r="B49" s="31" t="s">
        <v>154</v>
      </c>
      <c r="C49" s="31" t="s">
        <v>155</v>
      </c>
      <c r="D49" s="31" t="s">
        <v>156</v>
      </c>
      <c r="E49" s="51">
        <v>1</v>
      </c>
      <c r="F49" s="51"/>
      <c r="G49" s="51">
        <f>E49*AA49</f>
        <v>0</v>
      </c>
      <c r="H49" s="51">
        <f>I49-G49</f>
        <v>0</v>
      </c>
      <c r="I49" s="51">
        <f>E49*F49</f>
        <v>0</v>
      </c>
      <c r="J49" s="52" t="s">
        <v>79</v>
      </c>
      <c r="K49" s="51">
        <f>IF(J49="5",H49,0)</f>
        <v>0</v>
      </c>
      <c r="V49" s="51">
        <f>IF(Z49=0,I49,0)</f>
        <v>0</v>
      </c>
      <c r="W49" s="51">
        <f>IF(Z49=15,I49,0)</f>
        <v>0</v>
      </c>
      <c r="X49" s="51">
        <f>IF(Z49=21,I49,0)</f>
        <v>0</v>
      </c>
      <c r="Z49" s="51">
        <v>15</v>
      </c>
      <c r="AA49" s="51">
        <f>F49*0</f>
        <v>0</v>
      </c>
      <c r="AB49" s="51">
        <f>F49*(1-0)</f>
        <v>0</v>
      </c>
      <c r="AI49" s="51">
        <f>E49*AA49</f>
        <v>0</v>
      </c>
      <c r="AJ49" s="51">
        <f>E49*AB49</f>
        <v>0</v>
      </c>
      <c r="AK49" s="52" t="s">
        <v>137</v>
      </c>
      <c r="AL49" s="52" t="s">
        <v>88</v>
      </c>
      <c r="AM49" s="44" t="s">
        <v>89</v>
      </c>
      <c r="AR49" s="76">
        <v>0</v>
      </c>
      <c r="AS49" s="76">
        <v>0</v>
      </c>
      <c r="AT49" s="76">
        <v>0</v>
      </c>
    </row>
    <row r="50" spans="2:46" s="62" customFormat="1" ht="12.75">
      <c r="B50" s="63" t="s">
        <v>55</v>
      </c>
      <c r="C50" s="154" t="s">
        <v>157</v>
      </c>
      <c r="D50" s="155"/>
      <c r="E50" s="155"/>
      <c r="F50" s="155"/>
      <c r="G50" s="155"/>
      <c r="H50" s="155"/>
      <c r="I50" s="155"/>
      <c r="AR50" s="76"/>
      <c r="AS50" s="76"/>
      <c r="AT50" s="76"/>
    </row>
    <row r="51" spans="1:46" ht="13">
      <c r="A51" s="91" t="s">
        <v>146</v>
      </c>
      <c r="B51" s="31" t="s">
        <v>158</v>
      </c>
      <c r="C51" s="31" t="s">
        <v>159</v>
      </c>
      <c r="D51" s="31" t="s">
        <v>156</v>
      </c>
      <c r="E51" s="51">
        <v>1</v>
      </c>
      <c r="F51" s="51"/>
      <c r="G51" s="51">
        <f>E51*AA51</f>
        <v>0</v>
      </c>
      <c r="H51" s="51">
        <f>I51-G51</f>
        <v>0</v>
      </c>
      <c r="I51" s="51">
        <f>E51*F51</f>
        <v>0</v>
      </c>
      <c r="J51" s="52" t="s">
        <v>79</v>
      </c>
      <c r="K51" s="51">
        <f>IF(J51="5",H51,0)</f>
        <v>0</v>
      </c>
      <c r="V51" s="51">
        <f>IF(Z51=0,I51,0)</f>
        <v>0</v>
      </c>
      <c r="W51" s="51">
        <f>IF(Z51=15,I51,0)</f>
        <v>0</v>
      </c>
      <c r="X51" s="51">
        <f>IF(Z51=21,I51,0)</f>
        <v>0</v>
      </c>
      <c r="Z51" s="51">
        <v>15</v>
      </c>
      <c r="AA51" s="51">
        <f>F51*0</f>
        <v>0</v>
      </c>
      <c r="AB51" s="51">
        <f>F51*(1-0)</f>
        <v>0</v>
      </c>
      <c r="AI51" s="51">
        <f>E51*AA51</f>
        <v>0</v>
      </c>
      <c r="AJ51" s="51">
        <f>E51*AB51</f>
        <v>0</v>
      </c>
      <c r="AK51" s="52" t="s">
        <v>137</v>
      </c>
      <c r="AL51" s="52" t="s">
        <v>88</v>
      </c>
      <c r="AM51" s="44" t="s">
        <v>89</v>
      </c>
      <c r="AR51" s="76">
        <v>0</v>
      </c>
      <c r="AS51" s="76">
        <v>0</v>
      </c>
      <c r="AT51" s="76">
        <v>0</v>
      </c>
    </row>
    <row r="52" spans="1:46" s="62" customFormat="1" ht="10">
      <c r="A52" s="82"/>
      <c r="B52" s="63" t="s">
        <v>55</v>
      </c>
      <c r="C52" s="154" t="s">
        <v>159</v>
      </c>
      <c r="D52" s="155"/>
      <c r="E52" s="155"/>
      <c r="F52" s="155"/>
      <c r="G52" s="155"/>
      <c r="H52" s="155"/>
      <c r="I52" s="155"/>
      <c r="AR52" s="83"/>
      <c r="AS52" s="83"/>
      <c r="AT52" s="83"/>
    </row>
    <row r="53" spans="1:46" s="62" customFormat="1" ht="12.75">
      <c r="A53" s="86">
        <v>20</v>
      </c>
      <c r="B53" s="84" t="s">
        <v>183</v>
      </c>
      <c r="C53" s="78" t="s">
        <v>185</v>
      </c>
      <c r="D53" s="87" t="s">
        <v>156</v>
      </c>
      <c r="E53" s="88">
        <v>1</v>
      </c>
      <c r="F53" s="88"/>
      <c r="G53" s="88">
        <f>E53*AA53</f>
        <v>0</v>
      </c>
      <c r="H53" s="88">
        <f>I53-G53</f>
        <v>0</v>
      </c>
      <c r="I53" s="88">
        <f>E53*F53</f>
        <v>0</v>
      </c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>
        <v>0</v>
      </c>
      <c r="AS53" s="89">
        <v>0</v>
      </c>
      <c r="AT53" s="89">
        <v>0</v>
      </c>
    </row>
    <row r="54" spans="1:46" s="62" customFormat="1" ht="12.75">
      <c r="A54" s="86"/>
      <c r="B54" s="63" t="s">
        <v>55</v>
      </c>
      <c r="C54" s="85" t="s">
        <v>185</v>
      </c>
      <c r="D54" s="87"/>
      <c r="E54" s="88"/>
      <c r="F54" s="88"/>
      <c r="G54" s="88"/>
      <c r="H54" s="88"/>
      <c r="I54" s="88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89"/>
      <c r="AS54" s="89"/>
      <c r="AT54" s="89"/>
    </row>
    <row r="55" spans="1:46" s="62" customFormat="1" ht="12.75">
      <c r="A55" s="86">
        <v>21</v>
      </c>
      <c r="B55" s="84" t="s">
        <v>184</v>
      </c>
      <c r="C55" s="78" t="s">
        <v>186</v>
      </c>
      <c r="D55" s="87" t="s">
        <v>156</v>
      </c>
      <c r="E55" s="88">
        <v>1</v>
      </c>
      <c r="F55" s="88"/>
      <c r="G55" s="88">
        <v>0</v>
      </c>
      <c r="H55" s="88">
        <v>0</v>
      </c>
      <c r="I55" s="88">
        <v>0</v>
      </c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89">
        <f>E55*AA55</f>
        <v>0</v>
      </c>
      <c r="AS55" s="89">
        <f>AT55-AR55</f>
        <v>0</v>
      </c>
      <c r="AT55" s="89">
        <f>E55*F55</f>
        <v>0</v>
      </c>
    </row>
    <row r="56" spans="1:46" s="62" customFormat="1" ht="10">
      <c r="A56" s="82"/>
      <c r="B56" s="63" t="s">
        <v>55</v>
      </c>
      <c r="C56" s="85" t="s">
        <v>186</v>
      </c>
      <c r="D56" s="80"/>
      <c r="E56" s="80"/>
      <c r="F56" s="80"/>
      <c r="G56" s="80"/>
      <c r="H56" s="80"/>
      <c r="I56" s="80"/>
      <c r="AR56" s="83"/>
      <c r="AS56" s="83"/>
      <c r="AT56" s="73"/>
    </row>
    <row r="57" spans="1:46" ht="13">
      <c r="A57" s="53"/>
      <c r="B57" s="53"/>
      <c r="C57" s="53"/>
      <c r="D57" s="53"/>
      <c r="E57" s="53"/>
      <c r="F57" s="53"/>
      <c r="G57" s="162" t="s">
        <v>169</v>
      </c>
      <c r="H57" s="163"/>
      <c r="I57" s="54">
        <f>I13+I36</f>
        <v>0</v>
      </c>
      <c r="V57" s="55">
        <f>SUM(V13:V52)</f>
        <v>0</v>
      </c>
      <c r="W57" s="55">
        <f>SUM(W13:W52)</f>
        <v>0</v>
      </c>
      <c r="X57" s="55">
        <f>SUM(X13:X52)</f>
        <v>0</v>
      </c>
      <c r="AR57" s="162" t="s">
        <v>170</v>
      </c>
      <c r="AS57" s="163"/>
      <c r="AT57" s="79">
        <f>AT13+AT36</f>
        <v>0</v>
      </c>
    </row>
    <row r="58" ht="11.25" customHeight="1">
      <c r="A58" s="56" t="s">
        <v>55</v>
      </c>
    </row>
    <row r="59" spans="1:9" ht="409.6" customHeight="1" hidden="1">
      <c r="A59" s="138"/>
      <c r="B59" s="133"/>
      <c r="C59" s="133"/>
      <c r="D59" s="133"/>
      <c r="E59" s="133"/>
      <c r="F59" s="133"/>
      <c r="G59" s="133"/>
      <c r="H59" s="133"/>
      <c r="I59" s="133"/>
    </row>
  </sheetData>
  <mergeCells count="52">
    <mergeCell ref="A8:B9"/>
    <mergeCell ref="AR10:AT10"/>
    <mergeCell ref="C6:C7"/>
    <mergeCell ref="H8:H9"/>
    <mergeCell ref="C8:C9"/>
    <mergeCell ref="D8:E9"/>
    <mergeCell ref="F8:G9"/>
    <mergeCell ref="I6:I7"/>
    <mergeCell ref="I8:I9"/>
    <mergeCell ref="D6:E7"/>
    <mergeCell ref="A1:I1"/>
    <mergeCell ref="A2:B3"/>
    <mergeCell ref="C2:C3"/>
    <mergeCell ref="D2:E3"/>
    <mergeCell ref="F2:G3"/>
    <mergeCell ref="H2:H3"/>
    <mergeCell ref="I2:I3"/>
    <mergeCell ref="A4:B5"/>
    <mergeCell ref="H4:H5"/>
    <mergeCell ref="F6:G7"/>
    <mergeCell ref="H6:H7"/>
    <mergeCell ref="A6:B7"/>
    <mergeCell ref="F4:G5"/>
    <mergeCell ref="I4:I5"/>
    <mergeCell ref="C12:F12"/>
    <mergeCell ref="C13:F13"/>
    <mergeCell ref="G10:I10"/>
    <mergeCell ref="C4:C5"/>
    <mergeCell ref="D4:E5"/>
    <mergeCell ref="C15:I15"/>
    <mergeCell ref="C17:I17"/>
    <mergeCell ref="C19:I19"/>
    <mergeCell ref="C21:I21"/>
    <mergeCell ref="AR57:AS57"/>
    <mergeCell ref="C23:I23"/>
    <mergeCell ref="C40:I40"/>
    <mergeCell ref="C25:I25"/>
    <mergeCell ref="C31:I31"/>
    <mergeCell ref="C38:I38"/>
    <mergeCell ref="C27:I27"/>
    <mergeCell ref="C33:I33"/>
    <mergeCell ref="C35:I35"/>
    <mergeCell ref="C36:F36"/>
    <mergeCell ref="C42:I42"/>
    <mergeCell ref="C29:I29"/>
    <mergeCell ref="A59:I59"/>
    <mergeCell ref="C44:I44"/>
    <mergeCell ref="C46:I46"/>
    <mergeCell ref="C48:I48"/>
    <mergeCell ref="C50:I50"/>
    <mergeCell ref="G57:H57"/>
    <mergeCell ref="C52:I52"/>
  </mergeCells>
  <printOptions/>
  <pageMargins left="0.394" right="0.394" top="0.591" bottom="0.591" header="0.5" footer="0.5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9"/>
  <sheetViews>
    <sheetView tabSelected="1" workbookViewId="0" topLeftCell="C31">
      <selection activeCell="D58" sqref="D58"/>
    </sheetView>
  </sheetViews>
  <sheetFormatPr defaultColWidth="11.57421875" defaultRowHeight="12.75"/>
  <cols>
    <col min="1" max="1" width="3.57421875" style="29" customWidth="1"/>
    <col min="2" max="2" width="13.421875" style="29" customWidth="1"/>
    <col min="3" max="3" width="59.421875" style="29" customWidth="1"/>
    <col min="4" max="4" width="5.00390625" style="29" customWidth="1"/>
    <col min="5" max="5" width="12.8515625" style="29" customWidth="1"/>
    <col min="6" max="6" width="12.00390625" style="29" customWidth="1"/>
    <col min="7" max="9" width="14.421875" style="29" customWidth="1"/>
    <col min="10" max="10" width="11.57421875" style="29" hidden="1" customWidth="1"/>
    <col min="11" max="43" width="12.140625" style="29" hidden="1" customWidth="1"/>
    <col min="44" max="16384" width="11.57421875" style="29" customWidth="1"/>
  </cols>
  <sheetData>
    <row r="1" spans="1:9" ht="72.9" customHeight="1">
      <c r="A1" s="144" t="s">
        <v>56</v>
      </c>
      <c r="B1" s="145"/>
      <c r="C1" s="145"/>
      <c r="D1" s="145"/>
      <c r="E1" s="145"/>
      <c r="F1" s="145"/>
      <c r="G1" s="145"/>
      <c r="H1" s="145"/>
      <c r="I1" s="145"/>
    </row>
    <row r="2" spans="1:46" ht="12.75">
      <c r="A2" s="146" t="s">
        <v>1</v>
      </c>
      <c r="B2" s="147"/>
      <c r="C2" s="148" t="str">
        <f>'Neuznatelné náklady'!C2</f>
        <v>Opatření ke snížení energetické náročnosti veřejného osvětlení</v>
      </c>
      <c r="D2" s="150" t="s">
        <v>57</v>
      </c>
      <c r="E2" s="147"/>
      <c r="F2" s="150"/>
      <c r="G2" s="147"/>
      <c r="H2" s="151" t="s">
        <v>2</v>
      </c>
      <c r="I2" s="152"/>
      <c r="J2" s="30"/>
      <c r="AR2" s="64"/>
      <c r="AS2" s="65"/>
      <c r="AT2" s="66"/>
    </row>
    <row r="3" spans="1:46" ht="12.75">
      <c r="A3" s="143"/>
      <c r="B3" s="133"/>
      <c r="C3" s="149"/>
      <c r="D3" s="133"/>
      <c r="E3" s="133"/>
      <c r="F3" s="133"/>
      <c r="G3" s="133"/>
      <c r="H3" s="133"/>
      <c r="I3" s="142"/>
      <c r="J3" s="30"/>
      <c r="AR3" s="67"/>
      <c r="AS3" s="68"/>
      <c r="AT3" s="69"/>
    </row>
    <row r="4" spans="1:46" ht="12.75">
      <c r="A4" s="132" t="s">
        <v>4</v>
      </c>
      <c r="B4" s="133"/>
      <c r="C4" s="138"/>
      <c r="D4" s="139" t="s">
        <v>8</v>
      </c>
      <c r="E4" s="133"/>
      <c r="F4" s="140"/>
      <c r="G4" s="133"/>
      <c r="H4" s="138" t="s">
        <v>5</v>
      </c>
      <c r="I4" s="141"/>
      <c r="J4" s="30"/>
      <c r="AR4" s="67"/>
      <c r="AS4" s="68"/>
      <c r="AT4" s="69"/>
    </row>
    <row r="5" spans="1:46" ht="12.75">
      <c r="A5" s="143"/>
      <c r="B5" s="133"/>
      <c r="C5" s="133"/>
      <c r="D5" s="133"/>
      <c r="E5" s="133"/>
      <c r="F5" s="133"/>
      <c r="G5" s="133"/>
      <c r="H5" s="133"/>
      <c r="I5" s="142"/>
      <c r="J5" s="30"/>
      <c r="AR5" s="67"/>
      <c r="AS5" s="68"/>
      <c r="AT5" s="69"/>
    </row>
    <row r="6" spans="1:46" ht="12.75">
      <c r="A6" s="132" t="s">
        <v>6</v>
      </c>
      <c r="B6" s="133"/>
      <c r="C6" s="138" t="s">
        <v>179</v>
      </c>
      <c r="D6" s="139" t="s">
        <v>9</v>
      </c>
      <c r="E6" s="133"/>
      <c r="F6" s="133"/>
      <c r="G6" s="133"/>
      <c r="H6" s="138" t="s">
        <v>7</v>
      </c>
      <c r="I6" s="141"/>
      <c r="J6" s="30"/>
      <c r="AR6" s="67"/>
      <c r="AS6" s="68"/>
      <c r="AT6" s="69"/>
    </row>
    <row r="7" spans="1:46" ht="12.75">
      <c r="A7" s="143"/>
      <c r="B7" s="133"/>
      <c r="C7" s="133"/>
      <c r="D7" s="133"/>
      <c r="E7" s="133"/>
      <c r="F7" s="133"/>
      <c r="G7" s="133"/>
      <c r="H7" s="133"/>
      <c r="I7" s="142"/>
      <c r="J7" s="30"/>
      <c r="AR7" s="67"/>
      <c r="AS7" s="68"/>
      <c r="AT7" s="69"/>
    </row>
    <row r="8" spans="1:46" ht="12.75">
      <c r="A8" s="132" t="s">
        <v>11</v>
      </c>
      <c r="B8" s="133"/>
      <c r="C8" s="138"/>
      <c r="D8" s="139" t="s">
        <v>58</v>
      </c>
      <c r="E8" s="133"/>
      <c r="F8" s="140"/>
      <c r="G8" s="133"/>
      <c r="H8" s="138" t="s">
        <v>12</v>
      </c>
      <c r="I8" s="141"/>
      <c r="J8" s="30"/>
      <c r="AR8" s="67"/>
      <c r="AS8" s="68"/>
      <c r="AT8" s="69"/>
    </row>
    <row r="9" spans="1:46" ht="13" thickBot="1">
      <c r="A9" s="134"/>
      <c r="B9" s="135"/>
      <c r="C9" s="135"/>
      <c r="D9" s="135"/>
      <c r="E9" s="135"/>
      <c r="F9" s="135"/>
      <c r="G9" s="135"/>
      <c r="H9" s="135"/>
      <c r="I9" s="153"/>
      <c r="J9" s="30"/>
      <c r="AR9" s="70"/>
      <c r="AS9" s="71"/>
      <c r="AT9" s="72"/>
    </row>
    <row r="10" spans="1:46" ht="13">
      <c r="A10" s="32" t="s">
        <v>59</v>
      </c>
      <c r="B10" s="33" t="s">
        <v>60</v>
      </c>
      <c r="C10" s="33" t="s">
        <v>61</v>
      </c>
      <c r="D10" s="33" t="s">
        <v>62</v>
      </c>
      <c r="E10" s="34" t="s">
        <v>63</v>
      </c>
      <c r="F10" s="35" t="s">
        <v>64</v>
      </c>
      <c r="G10" s="156" t="s">
        <v>167</v>
      </c>
      <c r="H10" s="157"/>
      <c r="I10" s="158"/>
      <c r="J10" s="36"/>
      <c r="AR10" s="156" t="s">
        <v>168</v>
      </c>
      <c r="AS10" s="157"/>
      <c r="AT10" s="158"/>
    </row>
    <row r="11" spans="1:46" ht="13.5" thickBot="1">
      <c r="A11" s="37" t="s">
        <v>65</v>
      </c>
      <c r="B11" s="38" t="s">
        <v>65</v>
      </c>
      <c r="C11" s="39" t="s">
        <v>66</v>
      </c>
      <c r="D11" s="38" t="s">
        <v>65</v>
      </c>
      <c r="E11" s="38" t="s">
        <v>65</v>
      </c>
      <c r="F11" s="40" t="s">
        <v>67</v>
      </c>
      <c r="G11" s="41" t="s">
        <v>68</v>
      </c>
      <c r="H11" s="42" t="s">
        <v>25</v>
      </c>
      <c r="I11" s="43" t="s">
        <v>69</v>
      </c>
      <c r="J11" s="36"/>
      <c r="L11" s="44" t="s">
        <v>70</v>
      </c>
      <c r="M11" s="44" t="s">
        <v>71</v>
      </c>
      <c r="N11" s="44" t="s">
        <v>72</v>
      </c>
      <c r="O11" s="44" t="s">
        <v>73</v>
      </c>
      <c r="P11" s="44" t="s">
        <v>74</v>
      </c>
      <c r="Q11" s="44" t="s">
        <v>75</v>
      </c>
      <c r="R11" s="44" t="s">
        <v>76</v>
      </c>
      <c r="S11" s="44" t="s">
        <v>77</v>
      </c>
      <c r="T11" s="44" t="s">
        <v>78</v>
      </c>
      <c r="AR11" s="41" t="s">
        <v>68</v>
      </c>
      <c r="AS11" s="42" t="s">
        <v>25</v>
      </c>
      <c r="AT11" s="43" t="s">
        <v>69</v>
      </c>
    </row>
    <row r="12" spans="1:46" ht="13">
      <c r="A12" s="45"/>
      <c r="B12" s="46"/>
      <c r="C12" s="159" t="s">
        <v>179</v>
      </c>
      <c r="D12" s="160"/>
      <c r="E12" s="160"/>
      <c r="F12" s="160"/>
      <c r="G12" s="47">
        <f>G13+G36</f>
        <v>0</v>
      </c>
      <c r="H12" s="47">
        <f>H13+H36</f>
        <v>0</v>
      </c>
      <c r="I12" s="47">
        <f>G12+H12</f>
        <v>0</v>
      </c>
      <c r="AR12" s="74">
        <f>AR13+AR36</f>
        <v>0</v>
      </c>
      <c r="AS12" s="74">
        <f>AS13+AS36</f>
        <v>0</v>
      </c>
      <c r="AT12" s="74">
        <f>AR12+AS12</f>
        <v>0</v>
      </c>
    </row>
    <row r="13" spans="1:46" ht="13">
      <c r="A13" s="48"/>
      <c r="B13" s="49" t="s">
        <v>80</v>
      </c>
      <c r="C13" s="136" t="s">
        <v>81</v>
      </c>
      <c r="D13" s="137"/>
      <c r="E13" s="137"/>
      <c r="F13" s="137"/>
      <c r="G13" s="50">
        <f>SUM(G14:G34)</f>
        <v>0</v>
      </c>
      <c r="H13" s="50">
        <f>SUM(H14:H34)</f>
        <v>0</v>
      </c>
      <c r="I13" s="50">
        <f>G13+H13</f>
        <v>0</v>
      </c>
      <c r="L13" s="50">
        <f>IF(M13="PR",I13,SUM(K14:K34))</f>
        <v>0</v>
      </c>
      <c r="M13" s="44" t="s">
        <v>82</v>
      </c>
      <c r="N13" s="50">
        <f>IF(M13="HS",G13,0)</f>
        <v>0</v>
      </c>
      <c r="O13" s="50">
        <f>IF(M13="HS",H13-L13,0)</f>
        <v>0</v>
      </c>
      <c r="P13" s="50">
        <f>IF(M13="PS",G13,0)</f>
        <v>0</v>
      </c>
      <c r="Q13" s="50">
        <f>IF(M13="PS",H13-L13,0)</f>
        <v>0</v>
      </c>
      <c r="R13" s="50">
        <f>IF(M13="MP",G13,0)</f>
        <v>0</v>
      </c>
      <c r="S13" s="50">
        <f>IF(M13="MP",H13-L13,0)</f>
        <v>0</v>
      </c>
      <c r="T13" s="50">
        <f>IF(M13="OM",G13,0)</f>
        <v>0</v>
      </c>
      <c r="U13" s="44" t="s">
        <v>79</v>
      </c>
      <c r="AE13" s="50">
        <f>SUM(V14:V34)</f>
        <v>0</v>
      </c>
      <c r="AF13" s="50">
        <f>SUM(W14:W34)</f>
        <v>0</v>
      </c>
      <c r="AG13" s="50">
        <f>SUM(X14:X34)</f>
        <v>0</v>
      </c>
      <c r="AR13" s="75">
        <f>SUM(AR14:AR34)</f>
        <v>0</v>
      </c>
      <c r="AS13" s="75">
        <f>SUM(AS14:AS34)</f>
        <v>0</v>
      </c>
      <c r="AT13" s="75">
        <f>AR13+AS13</f>
        <v>0</v>
      </c>
    </row>
    <row r="14" spans="1:46" ht="13">
      <c r="A14" s="31" t="s">
        <v>79</v>
      </c>
      <c r="B14" s="31" t="s">
        <v>83</v>
      </c>
      <c r="C14" s="31" t="s">
        <v>84</v>
      </c>
      <c r="D14" s="31" t="s">
        <v>85</v>
      </c>
      <c r="E14" s="51">
        <v>45</v>
      </c>
      <c r="F14" s="51"/>
      <c r="G14" s="51">
        <f>E14*AA14</f>
        <v>0</v>
      </c>
      <c r="H14" s="51">
        <f>I14-G14</f>
        <v>0</v>
      </c>
      <c r="I14" s="51">
        <f>E14*F14</f>
        <v>0</v>
      </c>
      <c r="J14" s="52" t="s">
        <v>86</v>
      </c>
      <c r="K14" s="51">
        <f>IF(J14="5",H14,0)</f>
        <v>0</v>
      </c>
      <c r="V14" s="51">
        <f>IF(Z14=0,I14,0)</f>
        <v>0</v>
      </c>
      <c r="W14" s="51">
        <f>IF(Z14=15,I14,0)</f>
        <v>0</v>
      </c>
      <c r="X14" s="51">
        <f>IF(Z14=21,I14,0)</f>
        <v>0</v>
      </c>
      <c r="Z14" s="51">
        <v>15</v>
      </c>
      <c r="AA14" s="51">
        <f>F14*0</f>
        <v>0</v>
      </c>
      <c r="AB14" s="51">
        <f>F14*(1-0)</f>
        <v>0</v>
      </c>
      <c r="AI14" s="51">
        <f>E14*AA14</f>
        <v>0</v>
      </c>
      <c r="AJ14" s="51">
        <f>E14*AB14</f>
        <v>0</v>
      </c>
      <c r="AK14" s="52" t="s">
        <v>87</v>
      </c>
      <c r="AL14" s="52" t="s">
        <v>88</v>
      </c>
      <c r="AM14" s="44" t="s">
        <v>89</v>
      </c>
      <c r="AR14" s="76">
        <v>0</v>
      </c>
      <c r="AS14" s="76">
        <v>0</v>
      </c>
      <c r="AT14" s="76">
        <v>0</v>
      </c>
    </row>
    <row r="15" spans="2:46" s="62" customFormat="1" ht="12.75">
      <c r="B15" s="63" t="s">
        <v>55</v>
      </c>
      <c r="C15" s="154" t="s">
        <v>90</v>
      </c>
      <c r="D15" s="155"/>
      <c r="E15" s="155"/>
      <c r="F15" s="155"/>
      <c r="G15" s="155"/>
      <c r="H15" s="155"/>
      <c r="I15" s="155"/>
      <c r="AR15" s="76"/>
      <c r="AS15" s="76"/>
      <c r="AT15" s="76"/>
    </row>
    <row r="16" spans="1:46" ht="13">
      <c r="A16" s="31" t="s">
        <v>86</v>
      </c>
      <c r="B16" s="31" t="s">
        <v>91</v>
      </c>
      <c r="C16" s="31" t="s">
        <v>92</v>
      </c>
      <c r="D16" s="31" t="s">
        <v>85</v>
      </c>
      <c r="E16" s="51">
        <v>45</v>
      </c>
      <c r="F16" s="51"/>
      <c r="G16" s="51">
        <f>E16*AA16</f>
        <v>0</v>
      </c>
      <c r="H16" s="51">
        <f>I16-G16</f>
        <v>0</v>
      </c>
      <c r="I16" s="51">
        <f>E16*F16</f>
        <v>0</v>
      </c>
      <c r="J16" s="52" t="s">
        <v>86</v>
      </c>
      <c r="K16" s="51">
        <f>IF(J16="5",H16,0)</f>
        <v>0</v>
      </c>
      <c r="V16" s="51">
        <f>IF(Z16=0,I16,0)</f>
        <v>0</v>
      </c>
      <c r="W16" s="51">
        <f>IF(Z16=15,I16,0)</f>
        <v>0</v>
      </c>
      <c r="X16" s="51">
        <f>IF(Z16=21,I16,0)</f>
        <v>0</v>
      </c>
      <c r="Z16" s="51">
        <v>15</v>
      </c>
      <c r="AA16" s="51">
        <f>F16*0</f>
        <v>0</v>
      </c>
      <c r="AB16" s="51">
        <f>F16*(1-0)</f>
        <v>0</v>
      </c>
      <c r="AI16" s="51">
        <f>E16*AA16</f>
        <v>0</v>
      </c>
      <c r="AJ16" s="51">
        <f>E16*AB16</f>
        <v>0</v>
      </c>
      <c r="AK16" s="52" t="s">
        <v>87</v>
      </c>
      <c r="AL16" s="52" t="s">
        <v>88</v>
      </c>
      <c r="AM16" s="44" t="s">
        <v>89</v>
      </c>
      <c r="AR16" s="76">
        <v>0</v>
      </c>
      <c r="AS16" s="76">
        <v>0</v>
      </c>
      <c r="AT16" s="76">
        <v>0</v>
      </c>
    </row>
    <row r="17" spans="2:46" s="62" customFormat="1" ht="12.75">
      <c r="B17" s="63" t="s">
        <v>55</v>
      </c>
      <c r="C17" s="154" t="s">
        <v>93</v>
      </c>
      <c r="D17" s="155"/>
      <c r="E17" s="155"/>
      <c r="F17" s="155"/>
      <c r="G17" s="155"/>
      <c r="H17" s="155"/>
      <c r="I17" s="155"/>
      <c r="AR17" s="76"/>
      <c r="AS17" s="76"/>
      <c r="AT17" s="76"/>
    </row>
    <row r="18" spans="1:46" ht="13">
      <c r="A18" s="31" t="s">
        <v>94</v>
      </c>
      <c r="B18" s="31" t="s">
        <v>95</v>
      </c>
      <c r="C18" s="31" t="s">
        <v>96</v>
      </c>
      <c r="D18" s="31" t="s">
        <v>85</v>
      </c>
      <c r="E18" s="51">
        <v>360</v>
      </c>
      <c r="F18" s="51"/>
      <c r="G18" s="76">
        <v>0</v>
      </c>
      <c r="H18" s="76">
        <v>0</v>
      </c>
      <c r="I18" s="76">
        <v>0</v>
      </c>
      <c r="J18" s="52" t="s">
        <v>86</v>
      </c>
      <c r="K18" s="51">
        <f>IF(J18="5",AS18,0)</f>
        <v>0</v>
      </c>
      <c r="V18" s="51">
        <f>IF(Z18=0,AT18,0)</f>
        <v>0</v>
      </c>
      <c r="W18" s="51">
        <f>IF(Z18=15,AT18,0)</f>
        <v>0</v>
      </c>
      <c r="X18" s="51">
        <f>IF(Z18=21,AT18,0)</f>
        <v>0</v>
      </c>
      <c r="Z18" s="51">
        <v>15</v>
      </c>
      <c r="AA18" s="51">
        <f>F18*0</f>
        <v>0</v>
      </c>
      <c r="AB18" s="51">
        <f>F18*(1-0)</f>
        <v>0</v>
      </c>
      <c r="AI18" s="51">
        <f>E18*AA18</f>
        <v>0</v>
      </c>
      <c r="AJ18" s="51">
        <f>E18*AB18</f>
        <v>0</v>
      </c>
      <c r="AK18" s="52" t="s">
        <v>87</v>
      </c>
      <c r="AL18" s="52" t="s">
        <v>88</v>
      </c>
      <c r="AM18" s="44" t="s">
        <v>89</v>
      </c>
      <c r="AR18" s="51">
        <f>E18*AA18</f>
        <v>0</v>
      </c>
      <c r="AS18" s="51">
        <f>AT18-AR18</f>
        <v>0</v>
      </c>
      <c r="AT18" s="51">
        <f>E18*F18</f>
        <v>0</v>
      </c>
    </row>
    <row r="19" spans="2:46" s="62" customFormat="1" ht="12.75">
      <c r="B19" s="63" t="s">
        <v>55</v>
      </c>
      <c r="C19" s="154" t="s">
        <v>97</v>
      </c>
      <c r="D19" s="155"/>
      <c r="E19" s="155"/>
      <c r="F19" s="155"/>
      <c r="G19" s="155"/>
      <c r="H19" s="155"/>
      <c r="I19" s="155"/>
      <c r="AR19" s="76"/>
      <c r="AS19" s="76"/>
      <c r="AT19" s="76"/>
    </row>
    <row r="20" spans="1:46" ht="13">
      <c r="A20" s="31" t="s">
        <v>98</v>
      </c>
      <c r="B20" s="31" t="s">
        <v>99</v>
      </c>
      <c r="C20" s="31" t="s">
        <v>100</v>
      </c>
      <c r="D20" s="31" t="s">
        <v>85</v>
      </c>
      <c r="E20" s="51">
        <v>45</v>
      </c>
      <c r="F20" s="51"/>
      <c r="G20" s="51">
        <f>E20*AA20</f>
        <v>0</v>
      </c>
      <c r="H20" s="51">
        <f>I20-G20</f>
        <v>0</v>
      </c>
      <c r="I20" s="51">
        <f>E20*F20</f>
        <v>0</v>
      </c>
      <c r="J20" s="52" t="s">
        <v>86</v>
      </c>
      <c r="K20" s="51">
        <f>IF(J20="5",H20,0)</f>
        <v>0</v>
      </c>
      <c r="V20" s="51">
        <f>IF(Z20=0,I20,0)</f>
        <v>0</v>
      </c>
      <c r="W20" s="51">
        <f>IF(Z20=15,I20,0)</f>
        <v>0</v>
      </c>
      <c r="X20" s="51">
        <f>IF(Z20=21,I20,0)</f>
        <v>0</v>
      </c>
      <c r="Z20" s="51">
        <v>15</v>
      </c>
      <c r="AA20" s="51">
        <f>F20*0</f>
        <v>0</v>
      </c>
      <c r="AB20" s="51">
        <f>F20*(1-0)</f>
        <v>0</v>
      </c>
      <c r="AI20" s="51">
        <f>E20*AA20</f>
        <v>0</v>
      </c>
      <c r="AJ20" s="51">
        <f>E20*AB20</f>
        <v>0</v>
      </c>
      <c r="AK20" s="52" t="s">
        <v>87</v>
      </c>
      <c r="AL20" s="52" t="s">
        <v>88</v>
      </c>
      <c r="AM20" s="44" t="s">
        <v>89</v>
      </c>
      <c r="AR20" s="76">
        <v>0</v>
      </c>
      <c r="AS20" s="76">
        <v>0</v>
      </c>
      <c r="AT20" s="76">
        <v>0</v>
      </c>
    </row>
    <row r="21" spans="1:46" ht="13">
      <c r="A21" s="62"/>
      <c r="B21" s="63" t="s">
        <v>55</v>
      </c>
      <c r="C21" s="154" t="s">
        <v>162</v>
      </c>
      <c r="D21" s="155"/>
      <c r="E21" s="155"/>
      <c r="F21" s="155"/>
      <c r="G21" s="155"/>
      <c r="H21" s="155"/>
      <c r="I21" s="155"/>
      <c r="J21" s="52"/>
      <c r="K21" s="51"/>
      <c r="V21" s="51"/>
      <c r="W21" s="51"/>
      <c r="X21" s="51"/>
      <c r="Z21" s="51"/>
      <c r="AA21" s="51"/>
      <c r="AB21" s="51"/>
      <c r="AI21" s="51"/>
      <c r="AJ21" s="51"/>
      <c r="AK21" s="52"/>
      <c r="AL21" s="52"/>
      <c r="AM21" s="44"/>
      <c r="AR21" s="76"/>
      <c r="AS21" s="76"/>
      <c r="AT21" s="76"/>
    </row>
    <row r="22" spans="1:46" s="60" customFormat="1" ht="13">
      <c r="A22" s="57" t="s">
        <v>101</v>
      </c>
      <c r="B22" s="22" t="s">
        <v>160</v>
      </c>
      <c r="C22" s="22" t="s">
        <v>177</v>
      </c>
      <c r="D22" s="57" t="s">
        <v>85</v>
      </c>
      <c r="E22" s="58">
        <v>24</v>
      </c>
      <c r="F22" s="58"/>
      <c r="G22" s="58">
        <f>E22*AA22</f>
        <v>0</v>
      </c>
      <c r="H22" s="58">
        <f>I22-G22</f>
        <v>0</v>
      </c>
      <c r="I22" s="58">
        <f>E22*F22</f>
        <v>0</v>
      </c>
      <c r="J22" s="59" t="s">
        <v>102</v>
      </c>
      <c r="K22" s="58">
        <f>IF(J22="5",H22,0)</f>
        <v>0</v>
      </c>
      <c r="V22" s="58">
        <f>IF(Z22=0,I22,0)</f>
        <v>0</v>
      </c>
      <c r="W22" s="58">
        <f>IF(Z22=15,I22,0)</f>
        <v>0</v>
      </c>
      <c r="X22" s="58">
        <f>IF(Z22=21,I22,0)</f>
        <v>0</v>
      </c>
      <c r="Z22" s="58">
        <v>15</v>
      </c>
      <c r="AA22" s="58">
        <f>F22*1</f>
        <v>0</v>
      </c>
      <c r="AB22" s="58">
        <f>F22*(1-1)</f>
        <v>0</v>
      </c>
      <c r="AI22" s="58">
        <f>E22*AA22</f>
        <v>0</v>
      </c>
      <c r="AJ22" s="58">
        <f>E22*AB22</f>
        <v>0</v>
      </c>
      <c r="AK22" s="59" t="s">
        <v>87</v>
      </c>
      <c r="AL22" s="59" t="s">
        <v>88</v>
      </c>
      <c r="AM22" s="61" t="s">
        <v>89</v>
      </c>
      <c r="AR22" s="77">
        <v>0</v>
      </c>
      <c r="AS22" s="77">
        <v>0</v>
      </c>
      <c r="AT22" s="77">
        <v>0</v>
      </c>
    </row>
    <row r="23" spans="2:46" s="62" customFormat="1" ht="12.75">
      <c r="B23" s="63" t="s">
        <v>55</v>
      </c>
      <c r="C23" s="161" t="s">
        <v>161</v>
      </c>
      <c r="D23" s="161"/>
      <c r="E23" s="161"/>
      <c r="F23" s="161"/>
      <c r="G23" s="161"/>
      <c r="H23" s="161"/>
      <c r="I23" s="161"/>
      <c r="AR23" s="77"/>
      <c r="AS23" s="77"/>
      <c r="AT23" s="77"/>
    </row>
    <row r="24" spans="1:46" s="25" customFormat="1" ht="13">
      <c r="A24" s="22" t="s">
        <v>180</v>
      </c>
      <c r="B24" s="22" t="s">
        <v>166</v>
      </c>
      <c r="C24" s="22" t="s">
        <v>178</v>
      </c>
      <c r="D24" s="22" t="s">
        <v>85</v>
      </c>
      <c r="E24" s="23">
        <v>21</v>
      </c>
      <c r="F24" s="23"/>
      <c r="G24" s="23">
        <f>E24*AA24</f>
        <v>0</v>
      </c>
      <c r="H24" s="23">
        <f>I24-G24</f>
        <v>0</v>
      </c>
      <c r="I24" s="23">
        <f>E24*F24</f>
        <v>0</v>
      </c>
      <c r="J24" s="24" t="s">
        <v>102</v>
      </c>
      <c r="K24" s="23">
        <f>IF(J24="5",H24,0)</f>
        <v>0</v>
      </c>
      <c r="V24" s="23">
        <f>IF(Z24=0,I24,0)</f>
        <v>0</v>
      </c>
      <c r="W24" s="23">
        <f>IF(Z24=15,I24,0)</f>
        <v>0</v>
      </c>
      <c r="X24" s="23">
        <f>IF(Z24=21,I24,0)</f>
        <v>0</v>
      </c>
      <c r="Z24" s="23">
        <v>15</v>
      </c>
      <c r="AA24" s="23">
        <f>F24*1</f>
        <v>0</v>
      </c>
      <c r="AB24" s="23">
        <f>F24*(1-1)</f>
        <v>0</v>
      </c>
      <c r="AI24" s="23">
        <f>E24*AA24</f>
        <v>0</v>
      </c>
      <c r="AJ24" s="23">
        <f>E24*AB24</f>
        <v>0</v>
      </c>
      <c r="AK24" s="24" t="s">
        <v>87</v>
      </c>
      <c r="AL24" s="24" t="s">
        <v>88</v>
      </c>
      <c r="AM24" s="26" t="s">
        <v>89</v>
      </c>
      <c r="AR24" s="77">
        <v>0</v>
      </c>
      <c r="AS24" s="77">
        <v>0</v>
      </c>
      <c r="AT24" s="77">
        <v>0</v>
      </c>
    </row>
    <row r="25" spans="2:46" s="27" customFormat="1" ht="12.75">
      <c r="B25" s="28" t="s">
        <v>55</v>
      </c>
      <c r="C25" s="161" t="s">
        <v>104</v>
      </c>
      <c r="D25" s="164"/>
      <c r="E25" s="164"/>
      <c r="F25" s="164"/>
      <c r="G25" s="164"/>
      <c r="H25" s="164"/>
      <c r="I25" s="164"/>
      <c r="AR25" s="77"/>
      <c r="AS25" s="77"/>
      <c r="AT25" s="77"/>
    </row>
    <row r="26" spans="1:46" ht="13">
      <c r="A26" s="81" t="s">
        <v>105</v>
      </c>
      <c r="B26" s="31" t="s">
        <v>91</v>
      </c>
      <c r="C26" s="31" t="s">
        <v>112</v>
      </c>
      <c r="D26" s="31" t="s">
        <v>85</v>
      </c>
      <c r="E26" s="51">
        <v>45</v>
      </c>
      <c r="F26" s="51"/>
      <c r="G26" s="51">
        <f>E26*AA26</f>
        <v>0</v>
      </c>
      <c r="H26" s="51">
        <f>I26-G26</f>
        <v>0</v>
      </c>
      <c r="I26" s="51">
        <f>E26*F26</f>
        <v>0</v>
      </c>
      <c r="J26" s="52" t="s">
        <v>86</v>
      </c>
      <c r="K26" s="51">
        <f>IF(J26="5",H26,0)</f>
        <v>0</v>
      </c>
      <c r="V26" s="51">
        <f>IF(Z26=0,I26,0)</f>
        <v>0</v>
      </c>
      <c r="W26" s="51">
        <f>IF(Z26=15,I26,0)</f>
        <v>0</v>
      </c>
      <c r="X26" s="51">
        <f>IF(Z26=21,I26,0)</f>
        <v>0</v>
      </c>
      <c r="Z26" s="51">
        <v>15</v>
      </c>
      <c r="AA26" s="51">
        <f>F26*0</f>
        <v>0</v>
      </c>
      <c r="AB26" s="51">
        <f>F26*(1-0)</f>
        <v>0</v>
      </c>
      <c r="AI26" s="51">
        <f>E26*AA26</f>
        <v>0</v>
      </c>
      <c r="AJ26" s="51">
        <f>E26*AB26</f>
        <v>0</v>
      </c>
      <c r="AK26" s="52" t="s">
        <v>87</v>
      </c>
      <c r="AL26" s="52" t="s">
        <v>88</v>
      </c>
      <c r="AM26" s="44" t="s">
        <v>89</v>
      </c>
      <c r="AR26" s="76">
        <v>0</v>
      </c>
      <c r="AS26" s="76">
        <v>0</v>
      </c>
      <c r="AT26" s="76">
        <v>0</v>
      </c>
    </row>
    <row r="27" spans="2:46" s="62" customFormat="1" ht="12.75">
      <c r="B27" s="63" t="s">
        <v>55</v>
      </c>
      <c r="C27" s="154" t="s">
        <v>113</v>
      </c>
      <c r="D27" s="155"/>
      <c r="E27" s="155"/>
      <c r="F27" s="155"/>
      <c r="G27" s="155"/>
      <c r="H27" s="155"/>
      <c r="I27" s="155"/>
      <c r="AR27" s="76"/>
      <c r="AS27" s="76"/>
      <c r="AT27" s="76"/>
    </row>
    <row r="28" spans="1:46" s="60" customFormat="1" ht="13">
      <c r="A28" s="57" t="s">
        <v>181</v>
      </c>
      <c r="B28" s="57" t="s">
        <v>115</v>
      </c>
      <c r="C28" s="57" t="s">
        <v>116</v>
      </c>
      <c r="D28" s="57" t="s">
        <v>85</v>
      </c>
      <c r="E28" s="58">
        <v>45</v>
      </c>
      <c r="F28" s="58"/>
      <c r="G28" s="58">
        <f>E28*AA28</f>
        <v>0</v>
      </c>
      <c r="H28" s="58">
        <f>I28-G28</f>
        <v>0</v>
      </c>
      <c r="I28" s="58">
        <f>E28*F28</f>
        <v>0</v>
      </c>
      <c r="J28" s="59" t="s">
        <v>102</v>
      </c>
      <c r="K28" s="58">
        <f>IF(J28="5",H28,0)</f>
        <v>0</v>
      </c>
      <c r="V28" s="58">
        <f>IF(Z28=0,I28,0)</f>
        <v>0</v>
      </c>
      <c r="W28" s="58">
        <f>IF(Z28=15,I28,0)</f>
        <v>0</v>
      </c>
      <c r="X28" s="58">
        <f>IF(Z28=21,I28,0)</f>
        <v>0</v>
      </c>
      <c r="Z28" s="58">
        <v>15</v>
      </c>
      <c r="AA28" s="58">
        <f>F28*1</f>
        <v>0</v>
      </c>
      <c r="AB28" s="58">
        <f>F28*(1-1)</f>
        <v>0</v>
      </c>
      <c r="AI28" s="58">
        <f>E28*AA28</f>
        <v>0</v>
      </c>
      <c r="AJ28" s="58">
        <f>E28*AB28</f>
        <v>0</v>
      </c>
      <c r="AK28" s="59" t="s">
        <v>87</v>
      </c>
      <c r="AL28" s="59" t="s">
        <v>88</v>
      </c>
      <c r="AM28" s="61" t="s">
        <v>89</v>
      </c>
      <c r="AR28" s="77">
        <v>0</v>
      </c>
      <c r="AS28" s="77">
        <v>0</v>
      </c>
      <c r="AT28" s="77">
        <v>0</v>
      </c>
    </row>
    <row r="29" spans="2:46" s="62" customFormat="1" ht="12.75">
      <c r="B29" s="63" t="s">
        <v>55</v>
      </c>
      <c r="C29" s="154" t="s">
        <v>117</v>
      </c>
      <c r="D29" s="155"/>
      <c r="E29" s="155"/>
      <c r="F29" s="155"/>
      <c r="G29" s="155"/>
      <c r="H29" s="155"/>
      <c r="I29" s="155"/>
      <c r="AR29" s="77"/>
      <c r="AS29" s="77"/>
      <c r="AT29" s="77"/>
    </row>
    <row r="30" spans="1:46" s="60" customFormat="1" ht="13">
      <c r="A30" s="57" t="s">
        <v>182</v>
      </c>
      <c r="B30" s="57" t="s">
        <v>119</v>
      </c>
      <c r="C30" s="57" t="s">
        <v>120</v>
      </c>
      <c r="D30" s="57" t="s">
        <v>121</v>
      </c>
      <c r="E30" s="58">
        <v>405</v>
      </c>
      <c r="F30" s="58"/>
      <c r="G30" s="58">
        <f>E30*AA30</f>
        <v>0</v>
      </c>
      <c r="H30" s="58">
        <f>I30-G30</f>
        <v>0</v>
      </c>
      <c r="I30" s="58">
        <f>E30*F30</f>
        <v>0</v>
      </c>
      <c r="J30" s="59" t="s">
        <v>102</v>
      </c>
      <c r="K30" s="58">
        <f>IF(J30="5",H30,0)</f>
        <v>0</v>
      </c>
      <c r="V30" s="58">
        <f>IF(Z30=0,I30,0)</f>
        <v>0</v>
      </c>
      <c r="W30" s="58">
        <f>IF(Z30=15,I30,0)</f>
        <v>0</v>
      </c>
      <c r="X30" s="58">
        <f>IF(Z30=21,I30,0)</f>
        <v>0</v>
      </c>
      <c r="Z30" s="58">
        <v>15</v>
      </c>
      <c r="AA30" s="58">
        <f>F30*1</f>
        <v>0</v>
      </c>
      <c r="AB30" s="58">
        <f>F30*(1-1)</f>
        <v>0</v>
      </c>
      <c r="AI30" s="58">
        <f>E30*AA30</f>
        <v>0</v>
      </c>
      <c r="AJ30" s="58">
        <f>E30*AB30</f>
        <v>0</v>
      </c>
      <c r="AK30" s="59" t="s">
        <v>87</v>
      </c>
      <c r="AL30" s="59" t="s">
        <v>88</v>
      </c>
      <c r="AM30" s="61" t="s">
        <v>89</v>
      </c>
      <c r="AR30" s="77">
        <v>0</v>
      </c>
      <c r="AS30" s="77">
        <v>0</v>
      </c>
      <c r="AT30" s="77">
        <v>0</v>
      </c>
    </row>
    <row r="31" spans="2:46" s="62" customFormat="1" ht="12.75">
      <c r="B31" s="63" t="s">
        <v>55</v>
      </c>
      <c r="C31" s="154" t="s">
        <v>122</v>
      </c>
      <c r="D31" s="155"/>
      <c r="E31" s="155"/>
      <c r="F31" s="155"/>
      <c r="G31" s="155"/>
      <c r="H31" s="155"/>
      <c r="I31" s="155"/>
      <c r="AR31" s="76"/>
      <c r="AS31" s="76"/>
      <c r="AT31" s="76"/>
    </row>
    <row r="32" spans="1:46" ht="13">
      <c r="A32" s="81" t="s">
        <v>109</v>
      </c>
      <c r="B32" s="31" t="s">
        <v>124</v>
      </c>
      <c r="C32" s="31" t="s">
        <v>125</v>
      </c>
      <c r="D32" s="31" t="s">
        <v>85</v>
      </c>
      <c r="E32" s="51">
        <v>270</v>
      </c>
      <c r="F32" s="51"/>
      <c r="G32" s="76">
        <v>0</v>
      </c>
      <c r="H32" s="76">
        <v>0</v>
      </c>
      <c r="I32" s="76">
        <v>0</v>
      </c>
      <c r="J32" s="52" t="s">
        <v>86</v>
      </c>
      <c r="K32" s="51">
        <f>IF(J32="5",AS32,0)</f>
        <v>0</v>
      </c>
      <c r="V32" s="51">
        <f>IF(Z32=0,AT32,0)</f>
        <v>0</v>
      </c>
      <c r="W32" s="51">
        <f>IF(Z32=15,AT32,0)</f>
        <v>0</v>
      </c>
      <c r="X32" s="51">
        <f>IF(Z32=21,AT32,0)</f>
        <v>0</v>
      </c>
      <c r="Z32" s="51">
        <v>15</v>
      </c>
      <c r="AA32" s="51">
        <f>F32*0</f>
        <v>0</v>
      </c>
      <c r="AB32" s="51">
        <f>F32*(1-0)</f>
        <v>0</v>
      </c>
      <c r="AI32" s="51">
        <f>E32*AA32</f>
        <v>0</v>
      </c>
      <c r="AJ32" s="51">
        <f>E32*AB32</f>
        <v>0</v>
      </c>
      <c r="AK32" s="52" t="s">
        <v>87</v>
      </c>
      <c r="AL32" s="52" t="s">
        <v>88</v>
      </c>
      <c r="AM32" s="44" t="s">
        <v>89</v>
      </c>
      <c r="AR32" s="51">
        <f>E32*AA32</f>
        <v>0</v>
      </c>
      <c r="AS32" s="51">
        <f>AT32-AR32</f>
        <v>0</v>
      </c>
      <c r="AT32" s="51">
        <f>E32*F32</f>
        <v>0</v>
      </c>
    </row>
    <row r="33" spans="2:46" s="62" customFormat="1" ht="12.75">
      <c r="B33" s="63" t="s">
        <v>55</v>
      </c>
      <c r="C33" s="154" t="s">
        <v>126</v>
      </c>
      <c r="D33" s="155"/>
      <c r="E33" s="155"/>
      <c r="F33" s="155"/>
      <c r="G33" s="155"/>
      <c r="H33" s="155"/>
      <c r="I33" s="155"/>
      <c r="AR33" s="76"/>
      <c r="AS33" s="76"/>
      <c r="AT33" s="76"/>
    </row>
    <row r="34" spans="1:46" ht="13">
      <c r="A34" s="81" t="s">
        <v>111</v>
      </c>
      <c r="B34" s="31" t="s">
        <v>95</v>
      </c>
      <c r="C34" s="31" t="s">
        <v>128</v>
      </c>
      <c r="D34" s="31" t="s">
        <v>85</v>
      </c>
      <c r="E34" s="51">
        <v>360</v>
      </c>
      <c r="F34" s="51"/>
      <c r="G34" s="76">
        <v>0</v>
      </c>
      <c r="H34" s="76">
        <v>0</v>
      </c>
      <c r="I34" s="76">
        <v>0</v>
      </c>
      <c r="J34" s="52" t="s">
        <v>86</v>
      </c>
      <c r="K34" s="51">
        <f>IF(J34="5",AS34,0)</f>
        <v>0</v>
      </c>
      <c r="V34" s="51">
        <f>IF(Z34=0,AT34,0)</f>
        <v>0</v>
      </c>
      <c r="W34" s="51">
        <f>IF(Z34=15,AT34,0)</f>
        <v>0</v>
      </c>
      <c r="X34" s="51">
        <f>IF(Z34=21,AT34,0)</f>
        <v>0</v>
      </c>
      <c r="Z34" s="51">
        <v>15</v>
      </c>
      <c r="AA34" s="51">
        <f>F34*0</f>
        <v>0</v>
      </c>
      <c r="AB34" s="51">
        <f>F34*(1-0)</f>
        <v>0</v>
      </c>
      <c r="AI34" s="51">
        <f>E34*AA34</f>
        <v>0</v>
      </c>
      <c r="AJ34" s="51">
        <f>E34*AB34</f>
        <v>0</v>
      </c>
      <c r="AK34" s="52" t="s">
        <v>87</v>
      </c>
      <c r="AL34" s="52" t="s">
        <v>88</v>
      </c>
      <c r="AM34" s="44" t="s">
        <v>89</v>
      </c>
      <c r="AR34" s="51">
        <f>E34*AA34</f>
        <v>0</v>
      </c>
      <c r="AS34" s="51">
        <f>AT34-AR34</f>
        <v>0</v>
      </c>
      <c r="AT34" s="51">
        <f>E34*F34</f>
        <v>0</v>
      </c>
    </row>
    <row r="35" spans="2:46" s="62" customFormat="1" ht="12.75">
      <c r="B35" s="63" t="s">
        <v>55</v>
      </c>
      <c r="C35" s="154" t="s">
        <v>129</v>
      </c>
      <c r="D35" s="155"/>
      <c r="E35" s="155"/>
      <c r="F35" s="155"/>
      <c r="G35" s="155"/>
      <c r="H35" s="155"/>
      <c r="I35" s="155"/>
      <c r="AR35" s="29"/>
      <c r="AS35" s="29"/>
      <c r="AT35" s="29"/>
    </row>
    <row r="36" spans="1:46" ht="13">
      <c r="A36" s="48"/>
      <c r="B36" s="49" t="s">
        <v>130</v>
      </c>
      <c r="C36" s="136" t="s">
        <v>131</v>
      </c>
      <c r="D36" s="137"/>
      <c r="E36" s="137"/>
      <c r="F36" s="137"/>
      <c r="G36" s="50">
        <f>SUM(G37:G55)</f>
        <v>0</v>
      </c>
      <c r="H36" s="50">
        <f>SUM(H37:H55)</f>
        <v>0</v>
      </c>
      <c r="I36" s="50">
        <f>G36+H36</f>
        <v>0</v>
      </c>
      <c r="L36" s="50">
        <f>IF(M36="PR",I36,SUM(K37:K51))</f>
        <v>0</v>
      </c>
      <c r="M36" s="44" t="s">
        <v>132</v>
      </c>
      <c r="N36" s="50">
        <f>IF(M36="HS",G36,0)</f>
        <v>0</v>
      </c>
      <c r="O36" s="50">
        <f>IF(M36="HS",H36-L36,0)</f>
        <v>0</v>
      </c>
      <c r="P36" s="50">
        <f>IF(M36="PS",G36,0)</f>
        <v>0</v>
      </c>
      <c r="Q36" s="50">
        <f>IF(M36="PS",H36-L36,0)</f>
        <v>0</v>
      </c>
      <c r="R36" s="50">
        <f>IF(M36="MP",G36,0)</f>
        <v>0</v>
      </c>
      <c r="S36" s="50">
        <f>IF(M36="MP",H36-L36,0)</f>
        <v>0</v>
      </c>
      <c r="T36" s="50">
        <f>IF(M36="OM",G36,0)</f>
        <v>0</v>
      </c>
      <c r="U36" s="44" t="s">
        <v>79</v>
      </c>
      <c r="AE36" s="50">
        <f>SUM(V37:V51)</f>
        <v>0</v>
      </c>
      <c r="AF36" s="50">
        <f>SUM(W37:W51)</f>
        <v>0</v>
      </c>
      <c r="AG36" s="50">
        <f>SUM(X37:X51)</f>
        <v>0</v>
      </c>
      <c r="AR36" s="75">
        <f>SUM(AR37:AR55)</f>
        <v>0</v>
      </c>
      <c r="AS36" s="75">
        <f>SUM(AS37:AS55)</f>
        <v>0</v>
      </c>
      <c r="AT36" s="75">
        <f>AR36+AS36</f>
        <v>0</v>
      </c>
    </row>
    <row r="37" spans="1:46" ht="13">
      <c r="A37" s="31" t="s">
        <v>114</v>
      </c>
      <c r="B37" s="31" t="s">
        <v>134</v>
      </c>
      <c r="C37" s="31" t="s">
        <v>135</v>
      </c>
      <c r="D37" s="31" t="s">
        <v>136</v>
      </c>
      <c r="E37" s="51">
        <v>35</v>
      </c>
      <c r="F37" s="51"/>
      <c r="G37" s="76">
        <v>0</v>
      </c>
      <c r="H37" s="76">
        <v>0</v>
      </c>
      <c r="I37" s="76">
        <v>0</v>
      </c>
      <c r="J37" s="52" t="s">
        <v>79</v>
      </c>
      <c r="K37" s="51">
        <f>IF(J37="5",AS37,0)</f>
        <v>0</v>
      </c>
      <c r="V37" s="51">
        <f>IF(Z37=0,AT37,0)</f>
        <v>0</v>
      </c>
      <c r="W37" s="51">
        <f>IF(Z37=15,AT37,0)</f>
        <v>0</v>
      </c>
      <c r="X37" s="51">
        <f>IF(Z37=21,AT37,0)</f>
        <v>0</v>
      </c>
      <c r="Z37" s="51">
        <v>15</v>
      </c>
      <c r="AA37" s="51">
        <f>F37*0</f>
        <v>0</v>
      </c>
      <c r="AB37" s="51">
        <f>F37*(1-0)</f>
        <v>0</v>
      </c>
      <c r="AI37" s="51">
        <f>E37*AA37</f>
        <v>0</v>
      </c>
      <c r="AJ37" s="51">
        <f>E37*AB37</f>
        <v>0</v>
      </c>
      <c r="AK37" s="52" t="s">
        <v>137</v>
      </c>
      <c r="AL37" s="52" t="s">
        <v>88</v>
      </c>
      <c r="AM37" s="44" t="s">
        <v>89</v>
      </c>
      <c r="AR37" s="51">
        <f>E37*AA37</f>
        <v>0</v>
      </c>
      <c r="AS37" s="51">
        <f>AT37-AR37</f>
        <v>0</v>
      </c>
      <c r="AT37" s="51">
        <f>E37*F37</f>
        <v>0</v>
      </c>
    </row>
    <row r="38" spans="2:46" s="62" customFormat="1" ht="12.75">
      <c r="B38" s="63" t="s">
        <v>55</v>
      </c>
      <c r="C38" s="154" t="s">
        <v>135</v>
      </c>
      <c r="D38" s="155"/>
      <c r="E38" s="155"/>
      <c r="F38" s="155"/>
      <c r="G38" s="155"/>
      <c r="H38" s="155"/>
      <c r="I38" s="155"/>
      <c r="AR38" s="76"/>
      <c r="AS38" s="76"/>
      <c r="AT38" s="76"/>
    </row>
    <row r="39" spans="1:46" ht="13">
      <c r="A39" s="31" t="s">
        <v>118</v>
      </c>
      <c r="B39" s="31" t="s">
        <v>139</v>
      </c>
      <c r="C39" s="31" t="s">
        <v>140</v>
      </c>
      <c r="D39" s="31" t="s">
        <v>141</v>
      </c>
      <c r="E39" s="51">
        <v>45</v>
      </c>
      <c r="F39" s="51"/>
      <c r="G39" s="76">
        <v>0</v>
      </c>
      <c r="H39" s="76">
        <v>0</v>
      </c>
      <c r="I39" s="76">
        <v>0</v>
      </c>
      <c r="J39" s="52" t="s">
        <v>79</v>
      </c>
      <c r="K39" s="51">
        <f>IF(J39="5",AS39,0)</f>
        <v>0</v>
      </c>
      <c r="V39" s="51">
        <f>IF(Z39=0,AT39,0)</f>
        <v>0</v>
      </c>
      <c r="W39" s="51">
        <f>IF(Z39=15,AT39,0)</f>
        <v>0</v>
      </c>
      <c r="X39" s="51">
        <f>IF(Z39=21,AT39,0)</f>
        <v>0</v>
      </c>
      <c r="Z39" s="51">
        <v>15</v>
      </c>
      <c r="AA39" s="51">
        <f>F39*0</f>
        <v>0</v>
      </c>
      <c r="AB39" s="51">
        <f>F39*(1-0)</f>
        <v>0</v>
      </c>
      <c r="AI39" s="51">
        <f>E39*AA39</f>
        <v>0</v>
      </c>
      <c r="AJ39" s="51">
        <f>E39*AB39</f>
        <v>0</v>
      </c>
      <c r="AK39" s="52" t="s">
        <v>137</v>
      </c>
      <c r="AL39" s="52" t="s">
        <v>88</v>
      </c>
      <c r="AM39" s="44" t="s">
        <v>89</v>
      </c>
      <c r="AR39" s="51">
        <f>E39*AA39</f>
        <v>0</v>
      </c>
      <c r="AS39" s="51">
        <f>AT39-AR39</f>
        <v>0</v>
      </c>
      <c r="AT39" s="51">
        <f>E39*F39</f>
        <v>0</v>
      </c>
    </row>
    <row r="40" spans="2:46" s="62" customFormat="1" ht="12.75">
      <c r="B40" s="63" t="s">
        <v>55</v>
      </c>
      <c r="C40" s="154" t="s">
        <v>140</v>
      </c>
      <c r="D40" s="155"/>
      <c r="E40" s="155"/>
      <c r="F40" s="155"/>
      <c r="G40" s="155"/>
      <c r="H40" s="155"/>
      <c r="I40" s="155"/>
      <c r="AR40" s="76"/>
      <c r="AS40" s="76"/>
      <c r="AT40" s="76"/>
    </row>
    <row r="41" spans="1:46" ht="13">
      <c r="A41" s="31" t="s">
        <v>123</v>
      </c>
      <c r="B41" s="31" t="s">
        <v>143</v>
      </c>
      <c r="C41" s="31" t="s">
        <v>144</v>
      </c>
      <c r="D41" s="31" t="s">
        <v>145</v>
      </c>
      <c r="E41" s="51">
        <v>180</v>
      </c>
      <c r="F41" s="51"/>
      <c r="G41" s="76">
        <v>0</v>
      </c>
      <c r="H41" s="76">
        <v>0</v>
      </c>
      <c r="I41" s="76">
        <v>0</v>
      </c>
      <c r="J41" s="52" t="s">
        <v>79</v>
      </c>
      <c r="K41" s="51">
        <f>IF(J41="5",AS41,0)</f>
        <v>0</v>
      </c>
      <c r="V41" s="51">
        <f>IF(Z41=0,AT41,0)</f>
        <v>0</v>
      </c>
      <c r="W41" s="51">
        <f>IF(Z41=15,AT41,0)</f>
        <v>0</v>
      </c>
      <c r="X41" s="51">
        <f>IF(Z41=21,AT41,0)</f>
        <v>0</v>
      </c>
      <c r="Z41" s="51">
        <v>15</v>
      </c>
      <c r="AA41" s="51">
        <f>F41*0</f>
        <v>0</v>
      </c>
      <c r="AB41" s="51">
        <f>F41*(1-0)</f>
        <v>0</v>
      </c>
      <c r="AI41" s="51">
        <f>E41*AA41</f>
        <v>0</v>
      </c>
      <c r="AJ41" s="51">
        <f>E41*AB41</f>
        <v>0</v>
      </c>
      <c r="AK41" s="52" t="s">
        <v>137</v>
      </c>
      <c r="AL41" s="52" t="s">
        <v>88</v>
      </c>
      <c r="AM41" s="44" t="s">
        <v>89</v>
      </c>
      <c r="AR41" s="51">
        <f>E41*AA41</f>
        <v>0</v>
      </c>
      <c r="AS41" s="51">
        <f>AT41-AR41</f>
        <v>0</v>
      </c>
      <c r="AT41" s="51">
        <f>E41*F41</f>
        <v>0</v>
      </c>
    </row>
    <row r="42" spans="2:46" s="62" customFormat="1" ht="12.75">
      <c r="B42" s="63" t="s">
        <v>55</v>
      </c>
      <c r="C42" s="154" t="s">
        <v>144</v>
      </c>
      <c r="D42" s="155"/>
      <c r="E42" s="155"/>
      <c r="F42" s="155"/>
      <c r="G42" s="155"/>
      <c r="H42" s="155"/>
      <c r="I42" s="155"/>
      <c r="AR42" s="76"/>
      <c r="AS42" s="76"/>
      <c r="AT42" s="76"/>
    </row>
    <row r="43" spans="1:46" ht="13">
      <c r="A43" s="31" t="s">
        <v>127</v>
      </c>
      <c r="B43" s="31" t="s">
        <v>147</v>
      </c>
      <c r="C43" s="31" t="s">
        <v>148</v>
      </c>
      <c r="D43" s="31" t="s">
        <v>136</v>
      </c>
      <c r="E43" s="51">
        <v>20</v>
      </c>
      <c r="F43" s="51"/>
      <c r="G43" s="76">
        <v>0</v>
      </c>
      <c r="H43" s="76">
        <v>0</v>
      </c>
      <c r="I43" s="76">
        <v>0</v>
      </c>
      <c r="J43" s="52" t="s">
        <v>79</v>
      </c>
      <c r="K43" s="51">
        <f>IF(J43="5",AS43,0)</f>
        <v>0</v>
      </c>
      <c r="V43" s="51">
        <f>IF(Z43=0,AT43,0)</f>
        <v>0</v>
      </c>
      <c r="W43" s="51">
        <f>IF(Z43=15,AT43,0)</f>
        <v>0</v>
      </c>
      <c r="X43" s="51">
        <f>IF(Z43=21,AT43,0)</f>
        <v>0</v>
      </c>
      <c r="Z43" s="51">
        <v>15</v>
      </c>
      <c r="AA43" s="51">
        <f>F43*0</f>
        <v>0</v>
      </c>
      <c r="AB43" s="51">
        <f>F43*(1-0)</f>
        <v>0</v>
      </c>
      <c r="AI43" s="51">
        <f>E43*AA43</f>
        <v>0</v>
      </c>
      <c r="AJ43" s="51">
        <f>E43*AB43</f>
        <v>0</v>
      </c>
      <c r="AK43" s="52" t="s">
        <v>137</v>
      </c>
      <c r="AL43" s="52" t="s">
        <v>88</v>
      </c>
      <c r="AM43" s="44" t="s">
        <v>89</v>
      </c>
      <c r="AR43" s="51">
        <f>E43*AA43</f>
        <v>0</v>
      </c>
      <c r="AS43" s="51">
        <f>AT43-AR43</f>
        <v>0</v>
      </c>
      <c r="AT43" s="51">
        <f>E43*F43</f>
        <v>0</v>
      </c>
    </row>
    <row r="44" spans="2:46" s="62" customFormat="1" ht="12.75">
      <c r="B44" s="63" t="s">
        <v>55</v>
      </c>
      <c r="C44" s="154" t="s">
        <v>148</v>
      </c>
      <c r="D44" s="155"/>
      <c r="E44" s="155"/>
      <c r="F44" s="155"/>
      <c r="G44" s="155"/>
      <c r="H44" s="155"/>
      <c r="I44" s="155"/>
      <c r="AR44" s="76"/>
      <c r="AS44" s="76"/>
      <c r="AT44" s="76"/>
    </row>
    <row r="45" spans="1:46" ht="13">
      <c r="A45" s="31" t="s">
        <v>133</v>
      </c>
      <c r="B45" s="31" t="s">
        <v>150</v>
      </c>
      <c r="C45" s="31" t="s">
        <v>151</v>
      </c>
      <c r="D45" s="31" t="s">
        <v>136</v>
      </c>
      <c r="E45" s="51">
        <v>30</v>
      </c>
      <c r="F45" s="51"/>
      <c r="G45" s="76">
        <v>0</v>
      </c>
      <c r="H45" s="76">
        <v>0</v>
      </c>
      <c r="I45" s="76">
        <v>0</v>
      </c>
      <c r="J45" s="52" t="s">
        <v>79</v>
      </c>
      <c r="K45" s="51">
        <f>IF(J45="5",AS45,0)</f>
        <v>0</v>
      </c>
      <c r="V45" s="51">
        <f>IF(Z45=0,AT45,0)</f>
        <v>0</v>
      </c>
      <c r="W45" s="51">
        <f>IF(Z45=15,AT45,0)</f>
        <v>0</v>
      </c>
      <c r="X45" s="51">
        <f>IF(Z45=21,AT45,0)</f>
        <v>0</v>
      </c>
      <c r="Z45" s="51">
        <v>15</v>
      </c>
      <c r="AA45" s="51">
        <f>F45*0</f>
        <v>0</v>
      </c>
      <c r="AB45" s="51">
        <f>F45*(1-0)</f>
        <v>0</v>
      </c>
      <c r="AI45" s="51">
        <f>E45*AA45</f>
        <v>0</v>
      </c>
      <c r="AJ45" s="51">
        <f>E45*AB45</f>
        <v>0</v>
      </c>
      <c r="AK45" s="52" t="s">
        <v>137</v>
      </c>
      <c r="AL45" s="52" t="s">
        <v>88</v>
      </c>
      <c r="AM45" s="44" t="s">
        <v>89</v>
      </c>
      <c r="AR45" s="51">
        <f>E45*AA45</f>
        <v>0</v>
      </c>
      <c r="AS45" s="51">
        <f>AT45-AR45</f>
        <v>0</v>
      </c>
      <c r="AT45" s="51">
        <f>E45*F45</f>
        <v>0</v>
      </c>
    </row>
    <row r="46" spans="2:46" s="62" customFormat="1" ht="12.75">
      <c r="B46" s="63" t="s">
        <v>55</v>
      </c>
      <c r="C46" s="154" t="s">
        <v>151</v>
      </c>
      <c r="D46" s="155"/>
      <c r="E46" s="155"/>
      <c r="F46" s="155"/>
      <c r="G46" s="155"/>
      <c r="H46" s="155"/>
      <c r="I46" s="155"/>
      <c r="AR46" s="76"/>
      <c r="AS46" s="76"/>
      <c r="AT46" s="76"/>
    </row>
    <row r="47" spans="1:46" ht="13">
      <c r="A47" s="31" t="s">
        <v>138</v>
      </c>
      <c r="B47" s="31" t="s">
        <v>152</v>
      </c>
      <c r="C47" s="31" t="s">
        <v>153</v>
      </c>
      <c r="D47" s="31" t="s">
        <v>136</v>
      </c>
      <c r="E47" s="51">
        <v>45</v>
      </c>
      <c r="F47" s="51"/>
      <c r="G47" s="51">
        <f>E47*AA47</f>
        <v>0</v>
      </c>
      <c r="H47" s="51">
        <f>I47-G47</f>
        <v>0</v>
      </c>
      <c r="I47" s="51">
        <f>E47*F47</f>
        <v>0</v>
      </c>
      <c r="J47" s="52" t="s">
        <v>79</v>
      </c>
      <c r="K47" s="51">
        <f>IF(J47="5",H47,0)</f>
        <v>0</v>
      </c>
      <c r="V47" s="51">
        <f>IF(Z47=0,I47,0)</f>
        <v>0</v>
      </c>
      <c r="W47" s="51">
        <f>IF(Z47=15,I47,0)</f>
        <v>0</v>
      </c>
      <c r="X47" s="51">
        <f>IF(Z47=21,I47,0)</f>
        <v>0</v>
      </c>
      <c r="Z47" s="51">
        <v>15</v>
      </c>
      <c r="AA47" s="51">
        <f>F47*0</f>
        <v>0</v>
      </c>
      <c r="AB47" s="51">
        <f>F47*(1-0)</f>
        <v>0</v>
      </c>
      <c r="AI47" s="51">
        <f>E47*AA47</f>
        <v>0</v>
      </c>
      <c r="AJ47" s="51">
        <f>E47*AB47</f>
        <v>0</v>
      </c>
      <c r="AK47" s="52" t="s">
        <v>137</v>
      </c>
      <c r="AL47" s="52" t="s">
        <v>88</v>
      </c>
      <c r="AM47" s="44" t="s">
        <v>89</v>
      </c>
      <c r="AR47" s="76">
        <v>0</v>
      </c>
      <c r="AS47" s="76">
        <v>0</v>
      </c>
      <c r="AT47" s="76">
        <v>0</v>
      </c>
    </row>
    <row r="48" spans="2:46" s="62" customFormat="1" ht="12.75">
      <c r="B48" s="63" t="s">
        <v>55</v>
      </c>
      <c r="C48" s="154" t="s">
        <v>153</v>
      </c>
      <c r="D48" s="155"/>
      <c r="E48" s="155"/>
      <c r="F48" s="155"/>
      <c r="G48" s="155"/>
      <c r="H48" s="155"/>
      <c r="I48" s="155"/>
      <c r="AR48" s="76"/>
      <c r="AS48" s="76"/>
      <c r="AT48" s="76"/>
    </row>
    <row r="49" spans="1:46" ht="13">
      <c r="A49" s="31" t="s">
        <v>142</v>
      </c>
      <c r="B49" s="31" t="s">
        <v>154</v>
      </c>
      <c r="C49" s="31" t="s">
        <v>155</v>
      </c>
      <c r="D49" s="31" t="s">
        <v>156</v>
      </c>
      <c r="E49" s="51">
        <v>1</v>
      </c>
      <c r="F49" s="51"/>
      <c r="G49" s="51">
        <f>E49*AA49</f>
        <v>0</v>
      </c>
      <c r="H49" s="51">
        <f>I49-G49</f>
        <v>0</v>
      </c>
      <c r="I49" s="51">
        <f>E49*F49</f>
        <v>0</v>
      </c>
      <c r="J49" s="52" t="s">
        <v>79</v>
      </c>
      <c r="K49" s="51">
        <f>IF(J49="5",H49,0)</f>
        <v>0</v>
      </c>
      <c r="V49" s="51">
        <f>IF(Z49=0,I49,0)</f>
        <v>0</v>
      </c>
      <c r="W49" s="51">
        <f>IF(Z49=15,I49,0)</f>
        <v>0</v>
      </c>
      <c r="X49" s="51">
        <f>IF(Z49=21,I49,0)</f>
        <v>0</v>
      </c>
      <c r="Z49" s="51">
        <v>15</v>
      </c>
      <c r="AA49" s="51">
        <f>F49*0</f>
        <v>0</v>
      </c>
      <c r="AB49" s="51">
        <f>F49*(1-0)</f>
        <v>0</v>
      </c>
      <c r="AI49" s="51">
        <f>E49*AA49</f>
        <v>0</v>
      </c>
      <c r="AJ49" s="51">
        <f>E49*AB49</f>
        <v>0</v>
      </c>
      <c r="AK49" s="52" t="s">
        <v>137</v>
      </c>
      <c r="AL49" s="52" t="s">
        <v>88</v>
      </c>
      <c r="AM49" s="44" t="s">
        <v>89</v>
      </c>
      <c r="AR49" s="76">
        <v>0</v>
      </c>
      <c r="AS49" s="76">
        <v>0</v>
      </c>
      <c r="AT49" s="76">
        <v>0</v>
      </c>
    </row>
    <row r="50" spans="2:46" s="62" customFormat="1" ht="12.75">
      <c r="B50" s="63" t="s">
        <v>55</v>
      </c>
      <c r="C50" s="154" t="s">
        <v>157</v>
      </c>
      <c r="D50" s="155"/>
      <c r="E50" s="155"/>
      <c r="F50" s="155"/>
      <c r="G50" s="155"/>
      <c r="H50" s="155"/>
      <c r="I50" s="155"/>
      <c r="AR50" s="76"/>
      <c r="AS50" s="76"/>
      <c r="AT50" s="76"/>
    </row>
    <row r="51" spans="1:46" ht="13">
      <c r="A51" s="91" t="s">
        <v>146</v>
      </c>
      <c r="B51" s="31" t="s">
        <v>158</v>
      </c>
      <c r="C51" s="31" t="s">
        <v>159</v>
      </c>
      <c r="D51" s="31" t="s">
        <v>156</v>
      </c>
      <c r="E51" s="51">
        <v>1</v>
      </c>
      <c r="F51" s="51"/>
      <c r="G51" s="51">
        <f>E51*AA51</f>
        <v>0</v>
      </c>
      <c r="H51" s="51">
        <f>I51-G51</f>
        <v>0</v>
      </c>
      <c r="I51" s="51">
        <f>E51*F51</f>
        <v>0</v>
      </c>
      <c r="J51" s="52" t="s">
        <v>79</v>
      </c>
      <c r="K51" s="51">
        <f>IF(J51="5",H51,0)</f>
        <v>0</v>
      </c>
      <c r="V51" s="51">
        <f>IF(Z51=0,I51,0)</f>
        <v>0</v>
      </c>
      <c r="W51" s="51">
        <f>IF(Z51=15,I51,0)</f>
        <v>0</v>
      </c>
      <c r="X51" s="51">
        <f>IF(Z51=21,I51,0)</f>
        <v>0</v>
      </c>
      <c r="Z51" s="51">
        <v>15</v>
      </c>
      <c r="AA51" s="51">
        <f>F51*0</f>
        <v>0</v>
      </c>
      <c r="AB51" s="51">
        <f>F51*(1-0)</f>
        <v>0</v>
      </c>
      <c r="AI51" s="51">
        <f>E51*AA51</f>
        <v>0</v>
      </c>
      <c r="AJ51" s="51">
        <f>E51*AB51</f>
        <v>0</v>
      </c>
      <c r="AK51" s="52" t="s">
        <v>137</v>
      </c>
      <c r="AL51" s="52" t="s">
        <v>88</v>
      </c>
      <c r="AM51" s="44" t="s">
        <v>89</v>
      </c>
      <c r="AR51" s="76">
        <v>0</v>
      </c>
      <c r="AS51" s="76">
        <v>0</v>
      </c>
      <c r="AT51" s="76">
        <v>0</v>
      </c>
    </row>
    <row r="52" spans="1:46" s="62" customFormat="1" ht="10">
      <c r="A52" s="82"/>
      <c r="B52" s="63" t="s">
        <v>55</v>
      </c>
      <c r="C52" s="154" t="s">
        <v>159</v>
      </c>
      <c r="D52" s="155"/>
      <c r="E52" s="155"/>
      <c r="F52" s="155"/>
      <c r="G52" s="155"/>
      <c r="H52" s="155"/>
      <c r="I52" s="155"/>
      <c r="AR52" s="83"/>
      <c r="AS52" s="83"/>
      <c r="AT52" s="83"/>
    </row>
    <row r="53" spans="1:46" s="62" customFormat="1" ht="12.75">
      <c r="A53" s="86">
        <v>20</v>
      </c>
      <c r="B53" s="84" t="s">
        <v>183</v>
      </c>
      <c r="C53" s="78" t="s">
        <v>185</v>
      </c>
      <c r="D53" s="87" t="s">
        <v>156</v>
      </c>
      <c r="E53" s="88">
        <v>1</v>
      </c>
      <c r="F53" s="88"/>
      <c r="G53" s="88">
        <f>E53*AA53</f>
        <v>0</v>
      </c>
      <c r="H53" s="88">
        <f>I53-G53</f>
        <v>0</v>
      </c>
      <c r="I53" s="88">
        <f>E53*F53</f>
        <v>0</v>
      </c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>
        <v>0</v>
      </c>
      <c r="AS53" s="89">
        <v>0</v>
      </c>
      <c r="AT53" s="89">
        <v>0</v>
      </c>
    </row>
    <row r="54" spans="1:46" s="62" customFormat="1" ht="12.75">
      <c r="A54" s="86"/>
      <c r="B54" s="63" t="s">
        <v>55</v>
      </c>
      <c r="C54" s="85" t="s">
        <v>185</v>
      </c>
      <c r="D54" s="87"/>
      <c r="E54" s="88"/>
      <c r="F54" s="88"/>
      <c r="G54" s="88"/>
      <c r="H54" s="88"/>
      <c r="I54" s="88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89"/>
      <c r="AS54" s="89"/>
      <c r="AT54" s="89"/>
    </row>
    <row r="55" spans="1:46" s="62" customFormat="1" ht="12.75">
      <c r="A55" s="86">
        <v>21</v>
      </c>
      <c r="B55" s="84" t="s">
        <v>184</v>
      </c>
      <c r="C55" s="78" t="s">
        <v>186</v>
      </c>
      <c r="D55" s="87" t="s">
        <v>156</v>
      </c>
      <c r="E55" s="88">
        <v>1</v>
      </c>
      <c r="F55" s="88"/>
      <c r="G55" s="88">
        <v>0</v>
      </c>
      <c r="H55" s="88">
        <v>0</v>
      </c>
      <c r="I55" s="88">
        <v>0</v>
      </c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89">
        <f>E55*AA55</f>
        <v>0</v>
      </c>
      <c r="AS55" s="89">
        <f>AT55-AR55</f>
        <v>0</v>
      </c>
      <c r="AT55" s="89">
        <f>E55*F55</f>
        <v>0</v>
      </c>
    </row>
    <row r="56" spans="1:46" s="62" customFormat="1" ht="10">
      <c r="A56" s="82"/>
      <c r="B56" s="63" t="s">
        <v>55</v>
      </c>
      <c r="C56" s="85" t="s">
        <v>186</v>
      </c>
      <c r="D56" s="80"/>
      <c r="E56" s="80"/>
      <c r="F56" s="80"/>
      <c r="G56" s="80"/>
      <c r="H56" s="80"/>
      <c r="I56" s="80"/>
      <c r="AR56" s="83"/>
      <c r="AS56" s="83"/>
      <c r="AT56" s="73"/>
    </row>
    <row r="57" spans="1:46" ht="13">
      <c r="A57" s="53"/>
      <c r="B57" s="53"/>
      <c r="C57" s="53"/>
      <c r="D57" s="53"/>
      <c r="E57" s="53"/>
      <c r="F57" s="53"/>
      <c r="G57" s="162" t="s">
        <v>169</v>
      </c>
      <c r="H57" s="163"/>
      <c r="I57" s="54">
        <f>I13+I36</f>
        <v>0</v>
      </c>
      <c r="V57" s="55">
        <f>SUM(V13:V52)</f>
        <v>0</v>
      </c>
      <c r="W57" s="55">
        <f>SUM(W13:W52)</f>
        <v>0</v>
      </c>
      <c r="X57" s="55">
        <f>SUM(X13:X52)</f>
        <v>0</v>
      </c>
      <c r="AR57" s="162" t="s">
        <v>170</v>
      </c>
      <c r="AS57" s="163"/>
      <c r="AT57" s="79">
        <f>AT13+AT36</f>
        <v>0</v>
      </c>
    </row>
    <row r="58" ht="11.25" customHeight="1">
      <c r="A58" s="56" t="s">
        <v>55</v>
      </c>
    </row>
    <row r="59" spans="1:9" ht="409.6" customHeight="1" hidden="1">
      <c r="A59" s="138"/>
      <c r="B59" s="133"/>
      <c r="C59" s="133"/>
      <c r="D59" s="133"/>
      <c r="E59" s="133"/>
      <c r="F59" s="133"/>
      <c r="G59" s="133"/>
      <c r="H59" s="133"/>
      <c r="I59" s="133"/>
    </row>
  </sheetData>
  <mergeCells count="52">
    <mergeCell ref="A4:B5"/>
    <mergeCell ref="C4:C5"/>
    <mergeCell ref="D4:E5"/>
    <mergeCell ref="F4:G5"/>
    <mergeCell ref="C21:I21"/>
    <mergeCell ref="C15:I15"/>
    <mergeCell ref="C17:I17"/>
    <mergeCell ref="C19:I19"/>
    <mergeCell ref="C13:F13"/>
    <mergeCell ref="H4:H5"/>
    <mergeCell ref="A8:B9"/>
    <mergeCell ref="I6:I7"/>
    <mergeCell ref="A6:B7"/>
    <mergeCell ref="D6:E7"/>
    <mergeCell ref="F6:G7"/>
    <mergeCell ref="H6:H7"/>
    <mergeCell ref="AR10:AT10"/>
    <mergeCell ref="C6:C7"/>
    <mergeCell ref="C27:I27"/>
    <mergeCell ref="C25:I25"/>
    <mergeCell ref="I4:I5"/>
    <mergeCell ref="I8:I9"/>
    <mergeCell ref="G10:I10"/>
    <mergeCell ref="C12:F12"/>
    <mergeCell ref="D8:E9"/>
    <mergeCell ref="F8:G9"/>
    <mergeCell ref="C8:C9"/>
    <mergeCell ref="H8:H9"/>
    <mergeCell ref="A1:I1"/>
    <mergeCell ref="A2:B3"/>
    <mergeCell ref="C2:C3"/>
    <mergeCell ref="D2:E3"/>
    <mergeCell ref="F2:G3"/>
    <mergeCell ref="H2:H3"/>
    <mergeCell ref="I2:I3"/>
    <mergeCell ref="C36:F36"/>
    <mergeCell ref="C23:I23"/>
    <mergeCell ref="C31:I31"/>
    <mergeCell ref="C33:I33"/>
    <mergeCell ref="C35:I35"/>
    <mergeCell ref="C29:I29"/>
    <mergeCell ref="A59:I59"/>
    <mergeCell ref="C44:I44"/>
    <mergeCell ref="C46:I46"/>
    <mergeCell ref="C48:I48"/>
    <mergeCell ref="C50:I50"/>
    <mergeCell ref="G57:H57"/>
    <mergeCell ref="AR57:AS57"/>
    <mergeCell ref="C38:I38"/>
    <mergeCell ref="C40:I40"/>
    <mergeCell ref="C42:I42"/>
    <mergeCell ref="C52:I52"/>
  </mergeCells>
  <printOptions/>
  <pageMargins left="0.394" right="0.394" top="0.591" bottom="0.59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Pavel Prantner</cp:lastModifiedBy>
  <cp:lastPrinted>2017-02-23T11:27:24Z</cp:lastPrinted>
  <dcterms:created xsi:type="dcterms:W3CDTF">1997-01-24T11:07:25Z</dcterms:created>
  <dcterms:modified xsi:type="dcterms:W3CDTF">2021-09-24T11:59:27Z</dcterms:modified>
  <cp:category/>
  <cp:version/>
  <cp:contentType/>
  <cp:contentStatus/>
</cp:coreProperties>
</file>